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63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" sheetId="1" state="visible" r:id="rId3"/>
    <sheet name="Tx Gulf Matrix" sheetId="2" state="visible" r:id="rId4"/>
    <sheet name="Sheet2" sheetId="3" state="visible" r:id="rId5"/>
    <sheet name="graph size" sheetId="4" state="visible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<sst xmlns="http://schemas.openxmlformats.org/spreadsheetml/2006/main" count="184" uniqueCount="108">
  <si>
    <t xml:space="preserve">Pre 94</t>
  </si>
  <si>
    <t xml:space="preserve">month 1</t>
  </si>
  <si>
    <t xml:space="preserve">month 2</t>
  </si>
  <si>
    <t xml:space="preserve">month 3</t>
  </si>
  <si>
    <t xml:space="preserve">month 4</t>
  </si>
  <si>
    <t xml:space="preserve">month 5</t>
  </si>
  <si>
    <t xml:space="preserve">month 6</t>
  </si>
  <si>
    <t xml:space="preserve">month 7</t>
  </si>
  <si>
    <t xml:space="preserve">month 8</t>
  </si>
  <si>
    <t xml:space="preserve">month 9</t>
  </si>
  <si>
    <t xml:space="preserve">month 10</t>
  </si>
  <si>
    <t xml:space="preserve">month 11</t>
  </si>
  <si>
    <t xml:space="preserve">month 12</t>
  </si>
  <si>
    <t xml:space="preserve">month 13</t>
  </si>
  <si>
    <t xml:space="preserve">month 14</t>
  </si>
  <si>
    <t xml:space="preserve">month 15</t>
  </si>
  <si>
    <t xml:space="preserve">month 16</t>
  </si>
  <si>
    <t xml:space="preserve">month 17</t>
  </si>
  <si>
    <t xml:space="preserve">month 18</t>
  </si>
  <si>
    <t xml:space="preserve">month 19</t>
  </si>
  <si>
    <t xml:space="preserve">month 20</t>
  </si>
  <si>
    <t xml:space="preserve">month 21</t>
  </si>
  <si>
    <t xml:space="preserve">month 22</t>
  </si>
  <si>
    <t xml:space="preserve">month 23</t>
  </si>
  <si>
    <t xml:space="preserve">month 24</t>
  </si>
  <si>
    <t xml:space="preserve">month 25</t>
  </si>
  <si>
    <t xml:space="preserve">month 26</t>
  </si>
  <si>
    <t xml:space="preserve">month 27</t>
  </si>
  <si>
    <t xml:space="preserve">month 28</t>
  </si>
  <si>
    <t xml:space="preserve">month 29</t>
  </si>
  <si>
    <t xml:space="preserve">month 30</t>
  </si>
  <si>
    <t xml:space="preserve">month 31</t>
  </si>
  <si>
    <t xml:space="preserve">month 32</t>
  </si>
  <si>
    <t xml:space="preserve">month 33</t>
  </si>
  <si>
    <t xml:space="preserve">month 34</t>
  </si>
  <si>
    <t xml:space="preserve">month 35</t>
  </si>
  <si>
    <t xml:space="preserve">month 36</t>
  </si>
  <si>
    <t xml:space="preserve">month 37</t>
  </si>
  <si>
    <t xml:space="preserve">month 38</t>
  </si>
  <si>
    <t xml:space="preserve">month 39</t>
  </si>
  <si>
    <t xml:space="preserve">month 40</t>
  </si>
  <si>
    <t xml:space="preserve">month 41</t>
  </si>
  <si>
    <t xml:space="preserve">month 42</t>
  </si>
  <si>
    <t xml:space="preserve">month 43</t>
  </si>
  <si>
    <t xml:space="preserve">month 44</t>
  </si>
  <si>
    <t xml:space="preserve">month 45</t>
  </si>
  <si>
    <t xml:space="preserve">month 46</t>
  </si>
  <si>
    <t xml:space="preserve">month 47</t>
  </si>
  <si>
    <t xml:space="preserve">month 48</t>
  </si>
  <si>
    <t xml:space="preserve">month 49</t>
  </si>
  <si>
    <t xml:space="preserve">month 50</t>
  </si>
  <si>
    <t xml:space="preserve">month 51</t>
  </si>
  <si>
    <t xml:space="preserve">month 52</t>
  </si>
  <si>
    <t xml:space="preserve">month 53</t>
  </si>
  <si>
    <t xml:space="preserve">month 54</t>
  </si>
  <si>
    <t xml:space="preserve">month 55</t>
  </si>
  <si>
    <t xml:space="preserve">month 56</t>
  </si>
  <si>
    <t xml:space="preserve">month 57</t>
  </si>
  <si>
    <t xml:space="preserve">month 58</t>
  </si>
  <si>
    <t xml:space="preserve">month 59</t>
  </si>
  <si>
    <t xml:space="preserve">month 60</t>
  </si>
  <si>
    <t xml:space="preserve">month 61</t>
  </si>
  <si>
    <t xml:space="preserve">month 62</t>
  </si>
  <si>
    <t xml:space="preserve">month 63</t>
  </si>
  <si>
    <t xml:space="preserve">month 64</t>
  </si>
  <si>
    <t xml:space="preserve">month 65</t>
  </si>
  <si>
    <t xml:space="preserve">month 66</t>
  </si>
  <si>
    <t xml:space="preserve">month 67</t>
  </si>
  <si>
    <t xml:space="preserve">month 68</t>
  </si>
  <si>
    <t xml:space="preserve">month 69</t>
  </si>
  <si>
    <t xml:space="preserve">month 70</t>
  </si>
  <si>
    <t xml:space="preserve">month 71</t>
  </si>
  <si>
    <t xml:space="preserve">month 72</t>
  </si>
  <si>
    <t xml:space="preserve">month 73</t>
  </si>
  <si>
    <t xml:space="preserve">month 74</t>
  </si>
  <si>
    <t xml:space="preserve">month 75</t>
  </si>
  <si>
    <t xml:space="preserve">month 76</t>
  </si>
  <si>
    <t xml:space="preserve">month 77</t>
  </si>
  <si>
    <t xml:space="preserve">month 78</t>
  </si>
  <si>
    <t xml:space="preserve">month 79</t>
  </si>
  <si>
    <t xml:space="preserve">month 80</t>
  </si>
  <si>
    <t xml:space="preserve">month 81</t>
  </si>
  <si>
    <t xml:space="preserve">month 82</t>
  </si>
  <si>
    <t xml:space="preserve">month 83</t>
  </si>
  <si>
    <t xml:space="preserve">month 84</t>
  </si>
  <si>
    <t xml:space="preserve">month 85</t>
  </si>
  <si>
    <t xml:space="preserve">month 86</t>
  </si>
  <si>
    <t xml:space="preserve">month 87</t>
  </si>
  <si>
    <t xml:space="preserve">__________  _</t>
  </si>
  <si>
    <t xml:space="preserve">-</t>
  </si>
  <si>
    <t xml:space="preserve">1850-1950</t>
  </si>
  <si>
    <t xml:space="preserve">1951-1953</t>
  </si>
  <si>
    <t xml:space="preserve">1954-1956</t>
  </si>
  <si>
    <t xml:space="preserve">1957-1959</t>
  </si>
  <si>
    <t xml:space="preserve">1960-1962</t>
  </si>
  <si>
    <t xml:space="preserve">1963-1965</t>
  </si>
  <si>
    <t xml:space="preserve">1966-1968</t>
  </si>
  <si>
    <t xml:space="preserve">1969-1971</t>
  </si>
  <si>
    <t xml:space="preserve">1972-1974</t>
  </si>
  <si>
    <t xml:space="preserve">1975-1977</t>
  </si>
  <si>
    <t xml:space="preserve">1978-1980</t>
  </si>
  <si>
    <t xml:space="preserve">1981-1982</t>
  </si>
  <si>
    <t xml:space="preserve">1983-1984</t>
  </si>
  <si>
    <t xml:space="preserve">1985-1986</t>
  </si>
  <si>
    <t xml:space="preserve">1987-1989</t>
  </si>
  <si>
    <t xml:space="preserve">1990-1992</t>
  </si>
  <si>
    <t xml:space="preserve">1993-1993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</si>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</sst>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#,##0"/>
    <numFmt numFmtId="167" formatCode="0.00%"/>
    <numFmt numFmtId="168" formatCode="0;[RED]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6"/>
      <name val="Arial"/>
      <family val="0"/>
    </font>
    <font>
      <b val="true"/>
      <sz val="9"/>
      <name val="Arial"/>
      <family val="2"/>
    </font>
    <font>
      <b val="true"/>
      <sz val="12"/>
      <color rgb="FF000000"/>
      <name val="Arial"/>
      <family val="2"/>
    </font>
    <font>
      <b val="true"/>
      <sz val="9"/>
      <color rgb="FF000000"/>
      <name val="Arial"/>
      <family val="2"/>
    </font>
    <font>
      <sz val="9"/>
      <color rgb="FF000000"/>
      <name val="Arial"/>
      <family val="2"/>
    </font>
    <font>
      <b val="tru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externalLink" Target="externalLinks/externalLink5.xml"/><Relationship Id="rId12" Type="http://schemas.openxmlformats.org/officeDocument/2006/relationships/externalLink" Target="externalLinks/externalLink6.xml"/><Relationship Id="rId13" Type="http://schemas.openxmlformats.org/officeDocument/2006/relationships/externalLink" Target="externalLinks/externalLink7.xml"/><Relationship Id="rId14" Type="http://schemas.openxmlformats.org/officeDocument/2006/relationships/externalLink" Target="externalLinks/externalLink8.xml"/><Relationship Id="rId15" Type="http://schemas.openxmlformats.org/officeDocument/2006/relationships/externalLink" Target="externalLinks/externalLink9.xml"/><Relationship Id="rId16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2.xml"/><Relationship Id="rId19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15.xml"/><Relationship Id="rId22" Type="http://schemas.openxmlformats.org/officeDocument/2006/relationships/externalLink" Target="externalLinks/externalLink16.xml"/><Relationship Id="rId23" Type="http://schemas.openxmlformats.org/officeDocument/2006/relationships/externalLink" Target="externalLinks/externalLink17.xml"/><Relationship Id="rId24" Type="http://schemas.openxmlformats.org/officeDocument/2006/relationships/externalLink" Target="externalLinks/externalLink18.xml"/><Relationship Id="rId25" Type="http://schemas.openxmlformats.org/officeDocument/2006/relationships/externalLink" Target="externalLinks/externalLink19.xml"/><Relationship Id="rId26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2.xml"/><Relationship Id="rId29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4.xml"/><Relationship Id="rId31" Type="http://schemas.openxmlformats.org/officeDocument/2006/relationships/externalLink" Target="externalLinks/externalLink25.xml"/><Relationship Id="rId32" Type="http://schemas.openxmlformats.org/officeDocument/2006/relationships/externalLink" Target="externalLinks/externalLink26.xml"/><Relationship Id="rId33" Type="http://schemas.openxmlformats.org/officeDocument/2006/relationships/externalLink" Target="externalLinks/externalLink27.xml"/><Relationship Id="rId34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29.xml"/><Relationship Id="rId36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2.xml"/><Relationship Id="rId39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4.xml"/><Relationship Id="rId41" Type="http://schemas.openxmlformats.org/officeDocument/2006/relationships/externalLink" Target="externalLinks/externalLink35.xml"/><Relationship Id="rId42" Type="http://schemas.openxmlformats.org/officeDocument/2006/relationships/externalLink" Target="externalLinks/externalLink36.xml"/><Relationship Id="rId43" Type="http://schemas.openxmlformats.org/officeDocument/2006/relationships/externalLink" Target="externalLinks/externalLink37.xml"/><Relationship Id="rId44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39.xml"/><Relationship Id="rId46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2.xml"/><Relationship Id="rId49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4.xml"/><Relationship Id="rId51" Type="http://schemas.openxmlformats.org/officeDocument/2006/relationships/externalLink" Target="externalLinks/externalLink45.xml"/><Relationship Id="rId52" Type="http://schemas.openxmlformats.org/officeDocument/2006/relationships/externalLink" Target="externalLinks/externalLink46.xml"/><Relationship Id="rId53" Type="http://schemas.openxmlformats.org/officeDocument/2006/relationships/externalLink" Target="externalLinks/externalLink47.xml"/><Relationship Id="rId54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49.xml"/><Relationship Id="rId56" Type="http://schemas.openxmlformats.org/officeDocument/2006/relationships/externalLink" Target="externalLinks/externalLink50.xml"/><Relationship Id="rId57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2.xml"/><Relationship Id="rId59" Type="http://schemas.openxmlformats.org/officeDocument/2006/relationships/externalLink" Target="externalLinks/externalLink53.xml"/><Relationship Id="rId60" Type="http://schemas.openxmlformats.org/officeDocument/2006/relationships/externalLink" Target="externalLinks/externalLink54.xml"/><Relationship Id="rId61" Type="http://schemas.openxmlformats.org/officeDocument/2006/relationships/externalLink" Target="externalLinks/externalLink55.xml"/><Relationship Id="rId62" Type="http://schemas.openxmlformats.org/officeDocument/2006/relationships/externalLink" Target="externalLinks/externalLink56.xml"/><Relationship Id="rId63" Type="http://schemas.openxmlformats.org/officeDocument/2006/relationships/externalLink" Target="externalLinks/externalLink57.xml"/><Relationship Id="rId64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59.xml"/><Relationship Id="rId66" Type="http://schemas.openxmlformats.org/officeDocument/2006/relationships/externalLink" Target="externalLinks/externalLink60.xml"/><Relationship Id="rId67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3.xml"/><Relationship Id="rId70" Type="http://schemas.openxmlformats.org/officeDocument/2006/relationships/externalLink" Target="externalLinks/externalLink64.xml"/><Relationship Id="rId71" Type="http://schemas.openxmlformats.org/officeDocument/2006/relationships/externalLink" Target="externalLinks/externalLink65.xml"/><Relationship Id="rId72" Type="http://schemas.openxmlformats.org/officeDocument/2006/relationships/externalLink" Target="externalLinks/externalLink66.xml"/><Relationship Id="rId73" Type="http://schemas.openxmlformats.org/officeDocument/2006/relationships/externalLink" Target="externalLinks/externalLink67.xml"/><Relationship Id="rId74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69.xml"/><Relationship Id="rId76" Type="http://schemas.openxmlformats.org/officeDocument/2006/relationships/externalLink" Target="externalLinks/externalLink70.xml"/><Relationship Id="rId77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3.xml"/><Relationship Id="rId80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5.xml"/><Relationship Id="rId82" Type="http://schemas.openxmlformats.org/officeDocument/2006/relationships/externalLink" Target="externalLinks/externalLink76.xml"/><Relationship Id="rId83" Type="http://schemas.openxmlformats.org/officeDocument/2006/relationships/externalLink" Target="externalLinks/externalLink77.xml"/><Relationship Id="rId84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0.xml"/><Relationship Id="rId87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3.xml"/><Relationship Id="rId90" Type="http://schemas.openxmlformats.org/officeDocument/2006/relationships/externalLink" Target="externalLinks/externalLink84.xml"/><Relationship Id="rId91" Type="http://schemas.openxmlformats.org/officeDocument/2006/relationships/externalLink" Target="externalLinks/externalLink85.xml"/><Relationship Id="rId92" Type="http://schemas.openxmlformats.org/officeDocument/2006/relationships/externalLink" Target="externalLinks/externalLink86.xml"/><Relationship Id="rId93" Type="http://schemas.openxmlformats.org/officeDocument/2006/relationships/externalLink" Target="externalLinks/externalLink87.xml"/><Relationship Id="rId94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0.xml"/><Relationship Id="rId97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3.xml"/><Relationship Id="rId100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5.xml"/><Relationship Id="rId102" Type="http://schemas.openxmlformats.org/officeDocument/2006/relationships/externalLink" Target="externalLinks/externalLink96.xml"/><Relationship Id="rId103" Type="http://schemas.openxmlformats.org/officeDocument/2006/relationships/externalLink" Target="externalLinks/externalLink97.xml"/><Relationship Id="rId104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99.xml"/><Relationship Id="rId10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Gulf Coast Texas Declines
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60774090043116"/>
          <c:y val="0.02353491271820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3615762558909"/>
          <c:y val="0.221087905236908"/>
          <c:w val="0.920435174972426"/>
          <c:h val="0.774859725685786"/>
        </c:manualLayout>
      </c:layout>
      <c:areaChart>
        <c:grouping val="stacked"/>
        <c:ser>
          <c:idx val="0"/>
          <c:order val="0"/>
          <c:tx>
            <c:strRef>
              <c:f>'Tx Gulf Matrix'!$C$93</c:f>
              <c:strCache>
                <c:ptCount val="1"/>
                <c:pt idx="0">
                  <c:v>Pre 94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Matrix'!$C$94:$C$181</c:f>
              <c:numCache>
                <c:formatCode>General</c:formatCode>
                <c:ptCount val="88"/>
                <c:pt idx="0">
                  <c:v>6.58999316129032</c:v>
                </c:pt>
                <c:pt idx="1">
                  <c:v>6.37947275</c:v>
                </c:pt>
                <c:pt idx="2">
                  <c:v>6.22705603225807</c:v>
                </c:pt>
                <c:pt idx="3">
                  <c:v>6.0146038</c:v>
                </c:pt>
                <c:pt idx="4">
                  <c:v>5.83598574193548</c:v>
                </c:pt>
                <c:pt idx="5">
                  <c:v>5.65555446666667</c:v>
                </c:pt>
                <c:pt idx="6">
                  <c:v>5.56096087096774</c:v>
                </c:pt>
                <c:pt idx="7">
                  <c:v>5.38368203225807</c:v>
                </c:pt>
                <c:pt idx="8">
                  <c:v>5.12705693333333</c:v>
                </c:pt>
                <c:pt idx="9">
                  <c:v>4.90987290322581</c:v>
                </c:pt>
                <c:pt idx="10">
                  <c:v>4.9595412</c:v>
                </c:pt>
                <c:pt idx="11">
                  <c:v>4.85425235483871</c:v>
                </c:pt>
                <c:pt idx="12">
                  <c:v>4.70699483870968</c:v>
                </c:pt>
                <c:pt idx="13">
                  <c:v>4.63515721428571</c:v>
                </c:pt>
                <c:pt idx="14">
                  <c:v>4.52561425806452</c:v>
                </c:pt>
                <c:pt idx="15">
                  <c:v>4.47714396666667</c:v>
                </c:pt>
                <c:pt idx="16">
                  <c:v>4.3813634516129</c:v>
                </c:pt>
                <c:pt idx="17">
                  <c:v>4.30593806666667</c:v>
                </c:pt>
                <c:pt idx="18">
                  <c:v>4.1786895483871</c:v>
                </c:pt>
                <c:pt idx="19">
                  <c:v>4.06587696774194</c:v>
                </c:pt>
                <c:pt idx="20">
                  <c:v>4.01828446666667</c:v>
                </c:pt>
                <c:pt idx="21">
                  <c:v>3.96409841935484</c:v>
                </c:pt>
                <c:pt idx="22">
                  <c:v>3.90908936666667</c:v>
                </c:pt>
                <c:pt idx="23">
                  <c:v>3.84124612903226</c:v>
                </c:pt>
                <c:pt idx="24">
                  <c:v>3.743967</c:v>
                </c:pt>
                <c:pt idx="25">
                  <c:v>3.70006079310345</c:v>
                </c:pt>
                <c:pt idx="26">
                  <c:v>3.68467474193548</c:v>
                </c:pt>
                <c:pt idx="27">
                  <c:v>3.6424834</c:v>
                </c:pt>
                <c:pt idx="28">
                  <c:v>3.61379093548387</c:v>
                </c:pt>
                <c:pt idx="29">
                  <c:v>3.53379496666667</c:v>
                </c:pt>
                <c:pt idx="30">
                  <c:v>3.48187319354839</c:v>
                </c:pt>
                <c:pt idx="31">
                  <c:v>3.37879961290323</c:v>
                </c:pt>
                <c:pt idx="32">
                  <c:v>3.31818976666667</c:v>
                </c:pt>
                <c:pt idx="33">
                  <c:v>3.29039851612903</c:v>
                </c:pt>
                <c:pt idx="34">
                  <c:v>3.26615466666667</c:v>
                </c:pt>
                <c:pt idx="35">
                  <c:v>3.20512461290323</c:v>
                </c:pt>
                <c:pt idx="36">
                  <c:v>3.09070932258065</c:v>
                </c:pt>
                <c:pt idx="37">
                  <c:v>3.10141992857143</c:v>
                </c:pt>
                <c:pt idx="38">
                  <c:v>3.04793048387097</c:v>
                </c:pt>
                <c:pt idx="39">
                  <c:v>2.97572566666667</c:v>
                </c:pt>
                <c:pt idx="40">
                  <c:v>2.9203654516129</c:v>
                </c:pt>
                <c:pt idx="41">
                  <c:v>2.8279433</c:v>
                </c:pt>
                <c:pt idx="42">
                  <c:v>2.81589925806452</c:v>
                </c:pt>
                <c:pt idx="43">
                  <c:v>2.75796103225806</c:v>
                </c:pt>
                <c:pt idx="44">
                  <c:v>2.7104414</c:v>
                </c:pt>
                <c:pt idx="45">
                  <c:v>2.69760035483871</c:v>
                </c:pt>
                <c:pt idx="46">
                  <c:v>2.6497246</c:v>
                </c:pt>
                <c:pt idx="47">
                  <c:v>2.59014635483871</c:v>
                </c:pt>
                <c:pt idx="48">
                  <c:v>2.5883654516129</c:v>
                </c:pt>
                <c:pt idx="49">
                  <c:v>2.58346489285714</c:v>
                </c:pt>
                <c:pt idx="50">
                  <c:v>2.54760448387097</c:v>
                </c:pt>
                <c:pt idx="51">
                  <c:v>2.49573483333333</c:v>
                </c:pt>
                <c:pt idx="52">
                  <c:v>2.43216541935484</c:v>
                </c:pt>
                <c:pt idx="53">
                  <c:v>2.3904403</c:v>
                </c:pt>
                <c:pt idx="54">
                  <c:v>2.33618119354839</c:v>
                </c:pt>
                <c:pt idx="55">
                  <c:v>2.25864148387097</c:v>
                </c:pt>
                <c:pt idx="56">
                  <c:v>2.2126773</c:v>
                </c:pt>
                <c:pt idx="57">
                  <c:v>2.22585464516129</c:v>
                </c:pt>
                <c:pt idx="58">
                  <c:v>2.1926498</c:v>
                </c:pt>
                <c:pt idx="59">
                  <c:v>2.13177325806452</c:v>
                </c:pt>
                <c:pt idx="60">
                  <c:v>2.09703212903226</c:v>
                </c:pt>
                <c:pt idx="61">
                  <c:v>2.07886407142857</c:v>
                </c:pt>
                <c:pt idx="62">
                  <c:v>2.05298280645161</c:v>
                </c:pt>
                <c:pt idx="63">
                  <c:v>2.0096081</c:v>
                </c:pt>
                <c:pt idx="64">
                  <c:v>1.99673590322581</c:v>
                </c:pt>
                <c:pt idx="65">
                  <c:v>1.96056293333333</c:v>
                </c:pt>
                <c:pt idx="66">
                  <c:v>1.92019487096774</c:v>
                </c:pt>
                <c:pt idx="67">
                  <c:v>1.856269</c:v>
                </c:pt>
                <c:pt idx="68">
                  <c:v>1.84601206666667</c:v>
                </c:pt>
                <c:pt idx="69">
                  <c:v>1.84662558064516</c:v>
                </c:pt>
                <c:pt idx="70">
                  <c:v>1.84378643333333</c:v>
                </c:pt>
                <c:pt idx="71">
                  <c:v>1.83477312903226</c:v>
                </c:pt>
                <c:pt idx="72">
                  <c:v>1.82054438709677</c:v>
                </c:pt>
                <c:pt idx="73">
                  <c:v>1.77187079310345</c:v>
                </c:pt>
                <c:pt idx="74">
                  <c:v>1.75403303225806</c:v>
                </c:pt>
                <c:pt idx="75">
                  <c:v>1.73746013333333</c:v>
                </c:pt>
                <c:pt idx="76">
                  <c:v>1.70209170967742</c:v>
                </c:pt>
                <c:pt idx="77">
                  <c:v>1.7101446</c:v>
                </c:pt>
                <c:pt idx="78">
                  <c:v>1.69674329032258</c:v>
                </c:pt>
                <c:pt idx="79">
                  <c:v>1.67332003225806</c:v>
                </c:pt>
                <c:pt idx="80">
                  <c:v>1.62939143333333</c:v>
                </c:pt>
                <c:pt idx="81">
                  <c:v>1.62429148387097</c:v>
                </c:pt>
                <c:pt idx="82">
                  <c:v>1.6020424</c:v>
                </c:pt>
                <c:pt idx="83">
                  <c:v>1.58382429032258</c:v>
                </c:pt>
                <c:pt idx="84">
                  <c:v>1.53156225806452</c:v>
                </c:pt>
                <c:pt idx="85">
                  <c:v>1.53434689285714</c:v>
                </c:pt>
                <c:pt idx="86">
                  <c:v>1.51645029032258</c:v>
                </c:pt>
                <c:pt idx="87">
                  <c:v>1.53142336666667</c:v>
                </c:pt>
              </c:numCache>
            </c:numRef>
          </c:val>
        </c:ser>
        <c:ser>
          <c:idx val="1"/>
          <c:order val="1"/>
          <c:tx>
            <c:strRef>
              <c:f>'Tx Gulf Matrix'!$D$93</c:f>
              <c:strCache>
                <c:ptCount val="1"/>
                <c:pt idx="0">
                  <c:v>Jan-94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Matrix'!$D$94:$D$181</c:f>
              <c:numCache>
                <c:formatCode>General</c:formatCode>
                <c:ptCount val="88"/>
                <c:pt idx="0">
                  <c:v>0.128734903225806</c:v>
                </c:pt>
                <c:pt idx="1">
                  <c:v>0.209486821428571</c:v>
                </c:pt>
                <c:pt idx="2">
                  <c:v>0.207589096774194</c:v>
                </c:pt>
                <c:pt idx="3">
                  <c:v>0.202555233333333</c:v>
                </c:pt>
                <c:pt idx="4">
                  <c:v>0.183904322580645</c:v>
                </c:pt>
                <c:pt idx="5">
                  <c:v>0.176361</c:v>
                </c:pt>
                <c:pt idx="6">
                  <c:v>0.172349064516129</c:v>
                </c:pt>
                <c:pt idx="7">
                  <c:v>0.163227096774194</c:v>
                </c:pt>
                <c:pt idx="8">
                  <c:v>0.1587691</c:v>
                </c:pt>
                <c:pt idx="9">
                  <c:v>0.145601838709677</c:v>
                </c:pt>
                <c:pt idx="10">
                  <c:v>0.1388258</c:v>
                </c:pt>
                <c:pt idx="11">
                  <c:v>0.126673225806452</c:v>
                </c:pt>
                <c:pt idx="12">
                  <c:v>0.118648225806452</c:v>
                </c:pt>
                <c:pt idx="13">
                  <c:v>0.112790285714286</c:v>
                </c:pt>
                <c:pt idx="14">
                  <c:v>0.109448935483871</c:v>
                </c:pt>
                <c:pt idx="15">
                  <c:v>0.109233766666667</c:v>
                </c:pt>
                <c:pt idx="16">
                  <c:v>0.107876387096774</c:v>
                </c:pt>
                <c:pt idx="17">
                  <c:v>0.102552133333333</c:v>
                </c:pt>
                <c:pt idx="18">
                  <c:v>0.0933315483870968</c:v>
                </c:pt>
                <c:pt idx="19">
                  <c:v>0.0915774516129032</c:v>
                </c:pt>
                <c:pt idx="20">
                  <c:v>0.0847685666666667</c:v>
                </c:pt>
                <c:pt idx="21">
                  <c:v>0.0814115161290323</c:v>
                </c:pt>
                <c:pt idx="22">
                  <c:v>0.0795289666666667</c:v>
                </c:pt>
                <c:pt idx="23">
                  <c:v>0.0767561290322581</c:v>
                </c:pt>
                <c:pt idx="24">
                  <c:v>0.0791485161290323</c:v>
                </c:pt>
                <c:pt idx="25">
                  <c:v>0.0746872413793104</c:v>
                </c:pt>
                <c:pt idx="26">
                  <c:v>0.0751879677419355</c:v>
                </c:pt>
                <c:pt idx="27">
                  <c:v>0.0702016</c:v>
                </c:pt>
                <c:pt idx="28">
                  <c:v>0.0667706451612903</c:v>
                </c:pt>
                <c:pt idx="29">
                  <c:v>0.0649549333333333</c:v>
                </c:pt>
                <c:pt idx="30">
                  <c:v>0.062438935483871</c:v>
                </c:pt>
                <c:pt idx="31">
                  <c:v>0.0612113225806452</c:v>
                </c:pt>
                <c:pt idx="32">
                  <c:v>0.0629515333333333</c:v>
                </c:pt>
                <c:pt idx="33">
                  <c:v>0.0628006451612903</c:v>
                </c:pt>
                <c:pt idx="34">
                  <c:v>0.0602513333333333</c:v>
                </c:pt>
                <c:pt idx="35">
                  <c:v>0.0569522258064516</c:v>
                </c:pt>
                <c:pt idx="36">
                  <c:v>0.0512780322580645</c:v>
                </c:pt>
                <c:pt idx="37">
                  <c:v>0.0505543928571429</c:v>
                </c:pt>
                <c:pt idx="38">
                  <c:v>0.0491708064516129</c:v>
                </c:pt>
                <c:pt idx="39">
                  <c:v>0.046986</c:v>
                </c:pt>
                <c:pt idx="40">
                  <c:v>0.0424484193548387</c:v>
                </c:pt>
                <c:pt idx="41">
                  <c:v>0.0404261333333333</c:v>
                </c:pt>
                <c:pt idx="42">
                  <c:v>0.039242</c:v>
                </c:pt>
                <c:pt idx="43">
                  <c:v>0.0377904193548387</c:v>
                </c:pt>
                <c:pt idx="44">
                  <c:v>0.0357500333333333</c:v>
                </c:pt>
                <c:pt idx="45">
                  <c:v>0.035150064516129</c:v>
                </c:pt>
                <c:pt idx="46">
                  <c:v>0.0329313666666667</c:v>
                </c:pt>
                <c:pt idx="47">
                  <c:v>0.0307399032258065</c:v>
                </c:pt>
                <c:pt idx="48">
                  <c:v>0.0305472580645161</c:v>
                </c:pt>
                <c:pt idx="49">
                  <c:v>0.0299948571428571</c:v>
                </c:pt>
                <c:pt idx="50">
                  <c:v>0.0305523870967742</c:v>
                </c:pt>
                <c:pt idx="51">
                  <c:v>0.0285006</c:v>
                </c:pt>
                <c:pt idx="52">
                  <c:v>0.0268191612903226</c:v>
                </c:pt>
                <c:pt idx="53">
                  <c:v>0.0257327</c:v>
                </c:pt>
                <c:pt idx="54">
                  <c:v>0.0244969677419355</c:v>
                </c:pt>
                <c:pt idx="55">
                  <c:v>0.0240035161290323</c:v>
                </c:pt>
                <c:pt idx="56">
                  <c:v>0.0228683333333333</c:v>
                </c:pt>
                <c:pt idx="57">
                  <c:v>0.0227272903225806</c:v>
                </c:pt>
                <c:pt idx="58">
                  <c:v>0.0216263333333333</c:v>
                </c:pt>
                <c:pt idx="59">
                  <c:v>0.0210005483870968</c:v>
                </c:pt>
                <c:pt idx="60">
                  <c:v>0.0220885806451613</c:v>
                </c:pt>
                <c:pt idx="61">
                  <c:v>0.0218120357142857</c:v>
                </c:pt>
                <c:pt idx="62">
                  <c:v>0.0232215806451613</c:v>
                </c:pt>
                <c:pt idx="63">
                  <c:v>0.0221879333333333</c:v>
                </c:pt>
                <c:pt idx="64">
                  <c:v>0.0214427419354839</c:v>
                </c:pt>
                <c:pt idx="65">
                  <c:v>0.0197024</c:v>
                </c:pt>
                <c:pt idx="66">
                  <c:v>0.0190997419354839</c:v>
                </c:pt>
                <c:pt idx="67">
                  <c:v>0.0183277419354839</c:v>
                </c:pt>
                <c:pt idx="68">
                  <c:v>0.0178327333333333</c:v>
                </c:pt>
                <c:pt idx="69">
                  <c:v>0.0174983870967742</c:v>
                </c:pt>
                <c:pt idx="70">
                  <c:v>0.0181603</c:v>
                </c:pt>
                <c:pt idx="71">
                  <c:v>0.0160187096774194</c:v>
                </c:pt>
                <c:pt idx="72">
                  <c:v>0.0160477419354839</c:v>
                </c:pt>
                <c:pt idx="73">
                  <c:v>0.0156573103448276</c:v>
                </c:pt>
                <c:pt idx="74">
                  <c:v>0.0163892903225806</c:v>
                </c:pt>
                <c:pt idx="75">
                  <c:v>0.0149021666666667</c:v>
                </c:pt>
                <c:pt idx="76">
                  <c:v>0.0155959032258065</c:v>
                </c:pt>
                <c:pt idx="77">
                  <c:v>0.0140160666666667</c:v>
                </c:pt>
                <c:pt idx="78">
                  <c:v>0.0149803548387097</c:v>
                </c:pt>
                <c:pt idx="79">
                  <c:v>0.0153706774193548</c:v>
                </c:pt>
                <c:pt idx="80">
                  <c:v>0.0145402</c:v>
                </c:pt>
                <c:pt idx="81">
                  <c:v>0.0133257741935484</c:v>
                </c:pt>
                <c:pt idx="82">
                  <c:v>0.0139063</c:v>
                </c:pt>
                <c:pt idx="83">
                  <c:v>0.0172717741935484</c:v>
                </c:pt>
                <c:pt idx="84">
                  <c:v>0.0180926129032258</c:v>
                </c:pt>
                <c:pt idx="85">
                  <c:v>0.0157524642857143</c:v>
                </c:pt>
                <c:pt idx="86">
                  <c:v>0.0140210322580645</c:v>
                </c:pt>
                <c:pt idx="87">
                  <c:v>0.0131824</c:v>
                </c:pt>
              </c:numCache>
            </c:numRef>
          </c:val>
        </c:ser>
        <c:ser>
          <c:idx val="2"/>
          <c:order val="2"/>
          <c:tx>
            <c:strRef>
              <c:f>'Tx Gulf Matrix'!$E$93</c:f>
              <c:strCache>
                <c:ptCount val="1"/>
                <c:pt idx="0">
                  <c:v>Feb-94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Matrix'!$E$94:$E$181</c:f>
              <c:numCache>
                <c:formatCode>General</c:formatCode>
                <c:ptCount val="88"/>
                <c:pt idx="1">
                  <c:v>0.126832</c:v>
                </c:pt>
                <c:pt idx="2">
                  <c:v>0.246101032258065</c:v>
                </c:pt>
                <c:pt idx="3">
                  <c:v>0.251803466666667</c:v>
                </c:pt>
                <c:pt idx="4">
                  <c:v>0.232785806451613</c:v>
                </c:pt>
                <c:pt idx="5">
                  <c:v>0.215214466666667</c:v>
                </c:pt>
                <c:pt idx="6">
                  <c:v>0.199784387096774</c:v>
                </c:pt>
                <c:pt idx="7">
                  <c:v>0.189941419354839</c:v>
                </c:pt>
                <c:pt idx="8">
                  <c:v>0.1808261</c:v>
                </c:pt>
                <c:pt idx="9">
                  <c:v>0.158879967741935</c:v>
                </c:pt>
                <c:pt idx="10">
                  <c:v>0.158825033333333</c:v>
                </c:pt>
                <c:pt idx="11">
                  <c:v>0.155031580645161</c:v>
                </c:pt>
                <c:pt idx="12">
                  <c:v>0.145140774193548</c:v>
                </c:pt>
                <c:pt idx="13">
                  <c:v>0.144642285714286</c:v>
                </c:pt>
                <c:pt idx="14">
                  <c:v>0.149169967741935</c:v>
                </c:pt>
                <c:pt idx="15">
                  <c:v>0.1508894</c:v>
                </c:pt>
                <c:pt idx="16">
                  <c:v>0.148368419354839</c:v>
                </c:pt>
                <c:pt idx="17">
                  <c:v>0.149589733333333</c:v>
                </c:pt>
                <c:pt idx="18">
                  <c:v>0.141633548387097</c:v>
                </c:pt>
                <c:pt idx="19">
                  <c:v>0.133033838709677</c:v>
                </c:pt>
                <c:pt idx="20">
                  <c:v>0.1120677</c:v>
                </c:pt>
                <c:pt idx="21">
                  <c:v>0.118271032258065</c:v>
                </c:pt>
                <c:pt idx="22">
                  <c:v>0.123047033333333</c:v>
                </c:pt>
                <c:pt idx="23">
                  <c:v>0.121062806451613</c:v>
                </c:pt>
                <c:pt idx="24">
                  <c:v>0.118997387096774</c:v>
                </c:pt>
                <c:pt idx="25">
                  <c:v>0.117293793103448</c:v>
                </c:pt>
                <c:pt idx="26">
                  <c:v>0.118040741935484</c:v>
                </c:pt>
                <c:pt idx="27">
                  <c:v>0.0983232</c:v>
                </c:pt>
                <c:pt idx="28">
                  <c:v>0.112064580645161</c:v>
                </c:pt>
                <c:pt idx="29">
                  <c:v>0.1073141</c:v>
                </c:pt>
                <c:pt idx="30">
                  <c:v>0.101703322580645</c:v>
                </c:pt>
                <c:pt idx="31">
                  <c:v>0.099793935483871</c:v>
                </c:pt>
                <c:pt idx="32">
                  <c:v>0.0985949333333333</c:v>
                </c:pt>
                <c:pt idx="33">
                  <c:v>0.0954031935483871</c:v>
                </c:pt>
                <c:pt idx="34">
                  <c:v>0.0942991333333333</c:v>
                </c:pt>
                <c:pt idx="35">
                  <c:v>0.0889473870967742</c:v>
                </c:pt>
                <c:pt idx="36">
                  <c:v>0.0861350967741936</c:v>
                </c:pt>
                <c:pt idx="37">
                  <c:v>0.0840140714285714</c:v>
                </c:pt>
                <c:pt idx="38">
                  <c:v>0.0799552258064516</c:v>
                </c:pt>
                <c:pt idx="39">
                  <c:v>0.0779694666666667</c:v>
                </c:pt>
                <c:pt idx="40">
                  <c:v>0.0763124838709677</c:v>
                </c:pt>
                <c:pt idx="41">
                  <c:v>0.0737552333333333</c:v>
                </c:pt>
                <c:pt idx="42">
                  <c:v>0.0711408064516129</c:v>
                </c:pt>
                <c:pt idx="43">
                  <c:v>0.068590935483871</c:v>
                </c:pt>
                <c:pt idx="44">
                  <c:v>0.0678371666666667</c:v>
                </c:pt>
                <c:pt idx="45">
                  <c:v>0.0632443548387097</c:v>
                </c:pt>
                <c:pt idx="46">
                  <c:v>0.0621747333333333</c:v>
                </c:pt>
                <c:pt idx="47">
                  <c:v>0.0599457096774194</c:v>
                </c:pt>
                <c:pt idx="48">
                  <c:v>0.0586064193548387</c:v>
                </c:pt>
                <c:pt idx="49">
                  <c:v>0.0585308214285714</c:v>
                </c:pt>
                <c:pt idx="50">
                  <c:v>0.0600213225806452</c:v>
                </c:pt>
                <c:pt idx="51">
                  <c:v>0.0561344666666667</c:v>
                </c:pt>
                <c:pt idx="52">
                  <c:v>0.0538746774193548</c:v>
                </c:pt>
                <c:pt idx="53">
                  <c:v>0.0509039333333333</c:v>
                </c:pt>
                <c:pt idx="54">
                  <c:v>0.0493060322580645</c:v>
                </c:pt>
                <c:pt idx="55">
                  <c:v>0.0464186774193548</c:v>
                </c:pt>
                <c:pt idx="56">
                  <c:v>0.045257</c:v>
                </c:pt>
                <c:pt idx="57">
                  <c:v>0.042700064516129</c:v>
                </c:pt>
                <c:pt idx="58">
                  <c:v>0.0427923666666667</c:v>
                </c:pt>
                <c:pt idx="59">
                  <c:v>0.0418940967741936</c:v>
                </c:pt>
                <c:pt idx="60">
                  <c:v>0.0399098709677419</c:v>
                </c:pt>
                <c:pt idx="61">
                  <c:v>0.0382983928571429</c:v>
                </c:pt>
                <c:pt idx="62">
                  <c:v>0.0365118709677419</c:v>
                </c:pt>
                <c:pt idx="63">
                  <c:v>0.0351131</c:v>
                </c:pt>
                <c:pt idx="64">
                  <c:v>0.033835</c:v>
                </c:pt>
                <c:pt idx="65">
                  <c:v>0.0323435666666667</c:v>
                </c:pt>
                <c:pt idx="66">
                  <c:v>0.0310521935483871</c:v>
                </c:pt>
                <c:pt idx="67">
                  <c:v>0.0296349032258065</c:v>
                </c:pt>
                <c:pt idx="68">
                  <c:v>0.0292724</c:v>
                </c:pt>
                <c:pt idx="69">
                  <c:v>0.0301369677419355</c:v>
                </c:pt>
                <c:pt idx="70">
                  <c:v>0.0280898</c:v>
                </c:pt>
                <c:pt idx="71">
                  <c:v>0.0268245161290323</c:v>
                </c:pt>
                <c:pt idx="72">
                  <c:v>0.0259000322580645</c:v>
                </c:pt>
                <c:pt idx="73">
                  <c:v>0.0245352068965517</c:v>
                </c:pt>
                <c:pt idx="74">
                  <c:v>0.0238232903225806</c:v>
                </c:pt>
                <c:pt idx="75">
                  <c:v>0.0214744</c:v>
                </c:pt>
                <c:pt idx="76">
                  <c:v>0.0222694838709677</c:v>
                </c:pt>
                <c:pt idx="77">
                  <c:v>0.0216102666666667</c:v>
                </c:pt>
                <c:pt idx="78">
                  <c:v>0.020059064516129</c:v>
                </c:pt>
                <c:pt idx="79">
                  <c:v>0.0191597741935484</c:v>
                </c:pt>
                <c:pt idx="80">
                  <c:v>0.0180119666666667</c:v>
                </c:pt>
                <c:pt idx="81">
                  <c:v>0.0174088709677419</c:v>
                </c:pt>
                <c:pt idx="82">
                  <c:v>0.0165294333333333</c:v>
                </c:pt>
                <c:pt idx="83">
                  <c:v>0.0159167096774194</c:v>
                </c:pt>
                <c:pt idx="84">
                  <c:v>0.0159915161290323</c:v>
                </c:pt>
                <c:pt idx="85">
                  <c:v>0.0158749642857143</c:v>
                </c:pt>
                <c:pt idx="86">
                  <c:v>0.0153971290322581</c:v>
                </c:pt>
                <c:pt idx="87">
                  <c:v>0.0159188</c:v>
                </c:pt>
              </c:numCache>
            </c:numRef>
          </c:val>
        </c:ser>
        <c:ser>
          <c:idx val="3"/>
          <c:order val="3"/>
          <c:tx>
            <c:strRef>
              <c:f>'Tx Gulf Matrix'!$F$93</c:f>
              <c:strCache>
                <c:ptCount val="1"/>
                <c:pt idx="0">
                  <c:v>Mar-94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Matrix'!$F$94:$F$181</c:f>
              <c:numCache>
                <c:formatCode>General</c:formatCode>
                <c:ptCount val="88"/>
                <c:pt idx="2">
                  <c:v>0.122193225806452</c:v>
                </c:pt>
                <c:pt idx="3">
                  <c:v>0.308166033333333</c:v>
                </c:pt>
                <c:pt idx="4">
                  <c:v>0.301407161290323</c:v>
                </c:pt>
                <c:pt idx="5">
                  <c:v>0.2777446</c:v>
                </c:pt>
                <c:pt idx="6">
                  <c:v>0.258651258064516</c:v>
                </c:pt>
                <c:pt idx="7">
                  <c:v>0.240862483870968</c:v>
                </c:pt>
                <c:pt idx="8">
                  <c:v>0.2291659</c:v>
                </c:pt>
                <c:pt idx="9">
                  <c:v>0.216282870967742</c:v>
                </c:pt>
                <c:pt idx="10">
                  <c:v>0.192392966666667</c:v>
                </c:pt>
                <c:pt idx="11">
                  <c:v>0.195713032258065</c:v>
                </c:pt>
                <c:pt idx="12">
                  <c:v>0.192337225806452</c:v>
                </c:pt>
                <c:pt idx="13">
                  <c:v>0.169556357142857</c:v>
                </c:pt>
                <c:pt idx="14">
                  <c:v>0.160281419354839</c:v>
                </c:pt>
                <c:pt idx="15">
                  <c:v>0.161068466666667</c:v>
                </c:pt>
                <c:pt idx="16">
                  <c:v>0.150331741935484</c:v>
                </c:pt>
                <c:pt idx="17">
                  <c:v>0.146797833333333</c:v>
                </c:pt>
                <c:pt idx="18">
                  <c:v>0.133760064516129</c:v>
                </c:pt>
                <c:pt idx="19">
                  <c:v>0.137727709677419</c:v>
                </c:pt>
                <c:pt idx="20">
                  <c:v>0.129840233333333</c:v>
                </c:pt>
                <c:pt idx="21">
                  <c:v>0.126749322580645</c:v>
                </c:pt>
                <c:pt idx="22">
                  <c:v>0.122467966666667</c:v>
                </c:pt>
                <c:pt idx="23">
                  <c:v>0.117760322580645</c:v>
                </c:pt>
                <c:pt idx="24">
                  <c:v>0.116000516129032</c:v>
                </c:pt>
                <c:pt idx="25">
                  <c:v>0.103112137931034</c:v>
                </c:pt>
                <c:pt idx="26">
                  <c:v>0.102095903225806</c:v>
                </c:pt>
                <c:pt idx="27">
                  <c:v>0.0984167666666667</c:v>
                </c:pt>
                <c:pt idx="28">
                  <c:v>0.0953375161290323</c:v>
                </c:pt>
                <c:pt idx="29">
                  <c:v>0.0885131666666667</c:v>
                </c:pt>
                <c:pt idx="30">
                  <c:v>0.0860063548387097</c:v>
                </c:pt>
                <c:pt idx="31">
                  <c:v>0.0779013548387097</c:v>
                </c:pt>
                <c:pt idx="32">
                  <c:v>0.0817683</c:v>
                </c:pt>
                <c:pt idx="33">
                  <c:v>0.080053</c:v>
                </c:pt>
                <c:pt idx="34">
                  <c:v>0.0762807666666667</c:v>
                </c:pt>
                <c:pt idx="35">
                  <c:v>0.0722880322580645</c:v>
                </c:pt>
                <c:pt idx="36">
                  <c:v>0.0698107419354839</c:v>
                </c:pt>
                <c:pt idx="37">
                  <c:v>0.0688143928571429</c:v>
                </c:pt>
                <c:pt idx="38">
                  <c:v>0.0654256774193548</c:v>
                </c:pt>
                <c:pt idx="39">
                  <c:v>0.0630028</c:v>
                </c:pt>
                <c:pt idx="40">
                  <c:v>0.0608913225806452</c:v>
                </c:pt>
                <c:pt idx="41">
                  <c:v>0.0600842666666667</c:v>
                </c:pt>
                <c:pt idx="42">
                  <c:v>0.0619179032258064</c:v>
                </c:pt>
                <c:pt idx="43">
                  <c:v>0.0584090967741935</c:v>
                </c:pt>
                <c:pt idx="44">
                  <c:v>0.0532143</c:v>
                </c:pt>
                <c:pt idx="45">
                  <c:v>0.0548419032258065</c:v>
                </c:pt>
                <c:pt idx="46">
                  <c:v>0.0541819</c:v>
                </c:pt>
                <c:pt idx="47">
                  <c:v>0.0532914516129032</c:v>
                </c:pt>
                <c:pt idx="48">
                  <c:v>0.0500794838709677</c:v>
                </c:pt>
                <c:pt idx="49">
                  <c:v>0.0485601785714286</c:v>
                </c:pt>
                <c:pt idx="50">
                  <c:v>0.0490624193548387</c:v>
                </c:pt>
                <c:pt idx="51">
                  <c:v>0.0477419666666667</c:v>
                </c:pt>
                <c:pt idx="52">
                  <c:v>0.0438317419354839</c:v>
                </c:pt>
                <c:pt idx="53">
                  <c:v>0.0426428666666667</c:v>
                </c:pt>
                <c:pt idx="54">
                  <c:v>0.0425453548387097</c:v>
                </c:pt>
                <c:pt idx="55">
                  <c:v>0.0406005161290323</c:v>
                </c:pt>
                <c:pt idx="56">
                  <c:v>0.0384892333333333</c:v>
                </c:pt>
                <c:pt idx="57">
                  <c:v>0.0374203870967742</c:v>
                </c:pt>
                <c:pt idx="58">
                  <c:v>0.0394849666666667</c:v>
                </c:pt>
                <c:pt idx="59">
                  <c:v>0.038438064516129</c:v>
                </c:pt>
                <c:pt idx="60">
                  <c:v>0.0358376774193548</c:v>
                </c:pt>
                <c:pt idx="61">
                  <c:v>0.0364475714285714</c:v>
                </c:pt>
                <c:pt idx="62">
                  <c:v>0.0341155161290323</c:v>
                </c:pt>
                <c:pt idx="63">
                  <c:v>0.0330193333333333</c:v>
                </c:pt>
                <c:pt idx="64">
                  <c:v>0.0334833225806452</c:v>
                </c:pt>
                <c:pt idx="65">
                  <c:v>0.0327705</c:v>
                </c:pt>
                <c:pt idx="66">
                  <c:v>0.0331836129032258</c:v>
                </c:pt>
                <c:pt idx="67">
                  <c:v>0.0302387096774194</c:v>
                </c:pt>
                <c:pt idx="68">
                  <c:v>0.0275653</c:v>
                </c:pt>
                <c:pt idx="69">
                  <c:v>0.0268252258064516</c:v>
                </c:pt>
                <c:pt idx="70">
                  <c:v>0.0261176</c:v>
                </c:pt>
                <c:pt idx="71">
                  <c:v>0.0253697741935484</c:v>
                </c:pt>
                <c:pt idx="72">
                  <c:v>0.0249273548387097</c:v>
                </c:pt>
                <c:pt idx="73">
                  <c:v>0.0225801034482759</c:v>
                </c:pt>
                <c:pt idx="74">
                  <c:v>0.0237077741935484</c:v>
                </c:pt>
                <c:pt idx="75">
                  <c:v>0.0244973666666667</c:v>
                </c:pt>
                <c:pt idx="76">
                  <c:v>0.0251245483870968</c:v>
                </c:pt>
                <c:pt idx="77">
                  <c:v>0.0252772333333333</c:v>
                </c:pt>
                <c:pt idx="78">
                  <c:v>0.0258283870967742</c:v>
                </c:pt>
                <c:pt idx="79">
                  <c:v>0.0241544193548387</c:v>
                </c:pt>
                <c:pt idx="80">
                  <c:v>0.0246080666666667</c:v>
                </c:pt>
                <c:pt idx="81">
                  <c:v>0.0224057419354839</c:v>
                </c:pt>
                <c:pt idx="82">
                  <c:v>0.0217637333333333</c:v>
                </c:pt>
                <c:pt idx="83">
                  <c:v>0.0212453225806452</c:v>
                </c:pt>
                <c:pt idx="84">
                  <c:v>0.0198972580645161</c:v>
                </c:pt>
                <c:pt idx="85">
                  <c:v>0.0209643571428571</c:v>
                </c:pt>
                <c:pt idx="86">
                  <c:v>0.0207690967741936</c:v>
                </c:pt>
                <c:pt idx="87">
                  <c:v>0.0217861333333333</c:v>
                </c:pt>
              </c:numCache>
            </c:numRef>
          </c:val>
        </c:ser>
        <c:ser>
          <c:idx val="4"/>
          <c:order val="4"/>
          <c:tx>
            <c:strRef>
              <c:f>'Tx Gulf Matrix'!$G$93</c:f>
              <c:strCache>
                <c:ptCount val="1"/>
                <c:pt idx="0">
                  <c:v>Apr-94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Matrix'!$G$94:$G$181</c:f>
              <c:numCache>
                <c:formatCode>General</c:formatCode>
                <c:ptCount val="88"/>
                <c:pt idx="3">
                  <c:v>0.1090036</c:v>
                </c:pt>
                <c:pt idx="4">
                  <c:v>0.206699225806452</c:v>
                </c:pt>
                <c:pt idx="5">
                  <c:v>0.217994033333333</c:v>
                </c:pt>
                <c:pt idx="6">
                  <c:v>0.219874225806452</c:v>
                </c:pt>
                <c:pt idx="7">
                  <c:v>0.20436164516129</c:v>
                </c:pt>
                <c:pt idx="8">
                  <c:v>0.1797274</c:v>
                </c:pt>
                <c:pt idx="9">
                  <c:v>0.166287290322581</c:v>
                </c:pt>
                <c:pt idx="10">
                  <c:v>0.149568333333333</c:v>
                </c:pt>
                <c:pt idx="11">
                  <c:v>0.14648264516129</c:v>
                </c:pt>
                <c:pt idx="12">
                  <c:v>0.144019258064516</c:v>
                </c:pt>
                <c:pt idx="13">
                  <c:v>0.138912607142857</c:v>
                </c:pt>
                <c:pt idx="14">
                  <c:v>0.131394516129032</c:v>
                </c:pt>
                <c:pt idx="15">
                  <c:v>0.1238593</c:v>
                </c:pt>
                <c:pt idx="16">
                  <c:v>0.123177290322581</c:v>
                </c:pt>
                <c:pt idx="17">
                  <c:v>0.113353833333333</c:v>
                </c:pt>
                <c:pt idx="18">
                  <c:v>0.110560419354839</c:v>
                </c:pt>
                <c:pt idx="19">
                  <c:v>0.105305870967742</c:v>
                </c:pt>
                <c:pt idx="20">
                  <c:v>0.0934893</c:v>
                </c:pt>
                <c:pt idx="21">
                  <c:v>0.0880892903225806</c:v>
                </c:pt>
                <c:pt idx="22">
                  <c:v>0.0881583666666667</c:v>
                </c:pt>
                <c:pt idx="23">
                  <c:v>0.0862792258064516</c:v>
                </c:pt>
                <c:pt idx="24">
                  <c:v>0.0837583870967742</c:v>
                </c:pt>
                <c:pt idx="25">
                  <c:v>0.0806564827586207</c:v>
                </c:pt>
                <c:pt idx="26">
                  <c:v>0.079720064516129</c:v>
                </c:pt>
                <c:pt idx="27">
                  <c:v>0.0761284333333333</c:v>
                </c:pt>
                <c:pt idx="28">
                  <c:v>0.0732501935483871</c:v>
                </c:pt>
                <c:pt idx="29">
                  <c:v>0.0689932666666667</c:v>
                </c:pt>
                <c:pt idx="30">
                  <c:v>0.0674387419354839</c:v>
                </c:pt>
                <c:pt idx="31">
                  <c:v>0.0662306451612903</c:v>
                </c:pt>
                <c:pt idx="32">
                  <c:v>0.0630064666666667</c:v>
                </c:pt>
                <c:pt idx="33">
                  <c:v>0.0605916451612903</c:v>
                </c:pt>
                <c:pt idx="34">
                  <c:v>0.0595080333333333</c:v>
                </c:pt>
                <c:pt idx="35">
                  <c:v>0.0565969032258065</c:v>
                </c:pt>
                <c:pt idx="36">
                  <c:v>0.0520061935483871</c:v>
                </c:pt>
                <c:pt idx="37">
                  <c:v>0.05187875</c:v>
                </c:pt>
                <c:pt idx="38">
                  <c:v>0.0481256129032258</c:v>
                </c:pt>
                <c:pt idx="39">
                  <c:v>0.0477910333333333</c:v>
                </c:pt>
                <c:pt idx="40">
                  <c:v>0.0466080322580645</c:v>
                </c:pt>
                <c:pt idx="41">
                  <c:v>0.0436951333333333</c:v>
                </c:pt>
                <c:pt idx="42">
                  <c:v>0.0399058064516129</c:v>
                </c:pt>
                <c:pt idx="43">
                  <c:v>0.0377787741935484</c:v>
                </c:pt>
                <c:pt idx="44">
                  <c:v>0.0380904666666667</c:v>
                </c:pt>
                <c:pt idx="45">
                  <c:v>0.0345557741935484</c:v>
                </c:pt>
                <c:pt idx="46">
                  <c:v>0.0347226333333333</c:v>
                </c:pt>
                <c:pt idx="47">
                  <c:v>0.034554064516129</c:v>
                </c:pt>
                <c:pt idx="48">
                  <c:v>0.0325016129032258</c:v>
                </c:pt>
                <c:pt idx="49">
                  <c:v>0.0325141071428571</c:v>
                </c:pt>
                <c:pt idx="50">
                  <c:v>0.0325671935483871</c:v>
                </c:pt>
                <c:pt idx="51">
                  <c:v>0.0324841666666667</c:v>
                </c:pt>
                <c:pt idx="52">
                  <c:v>0.0307354838709677</c:v>
                </c:pt>
                <c:pt idx="53">
                  <c:v>0.0316537666666667</c:v>
                </c:pt>
                <c:pt idx="54">
                  <c:v>0.0315283548387097</c:v>
                </c:pt>
                <c:pt idx="55">
                  <c:v>0.0304076451612903</c:v>
                </c:pt>
                <c:pt idx="56">
                  <c:v>0.0279195</c:v>
                </c:pt>
                <c:pt idx="57">
                  <c:v>0.0277040322580645</c:v>
                </c:pt>
                <c:pt idx="58">
                  <c:v>0.0253086</c:v>
                </c:pt>
                <c:pt idx="59">
                  <c:v>0.0257435806451613</c:v>
                </c:pt>
                <c:pt idx="60">
                  <c:v>0.0261124516129032</c:v>
                </c:pt>
                <c:pt idx="61">
                  <c:v>0.0270669285714286</c:v>
                </c:pt>
                <c:pt idx="62">
                  <c:v>0.0267620322580645</c:v>
                </c:pt>
                <c:pt idx="63">
                  <c:v>0.0260325</c:v>
                </c:pt>
                <c:pt idx="64">
                  <c:v>0.0263082903225806</c:v>
                </c:pt>
                <c:pt idx="65">
                  <c:v>0.0258091666666667</c:v>
                </c:pt>
                <c:pt idx="66">
                  <c:v>0.0246328387096774</c:v>
                </c:pt>
                <c:pt idx="67">
                  <c:v>0.0239162903225806</c:v>
                </c:pt>
                <c:pt idx="68">
                  <c:v>0.0241152333333333</c:v>
                </c:pt>
                <c:pt idx="69">
                  <c:v>0.023410064516129</c:v>
                </c:pt>
                <c:pt idx="70">
                  <c:v>0.0229916666666667</c:v>
                </c:pt>
                <c:pt idx="71">
                  <c:v>0.0228047096774194</c:v>
                </c:pt>
                <c:pt idx="72">
                  <c:v>0.0222687419354839</c:v>
                </c:pt>
                <c:pt idx="73">
                  <c:v>0.0219424482758621</c:v>
                </c:pt>
                <c:pt idx="74">
                  <c:v>0.021008064516129</c:v>
                </c:pt>
                <c:pt idx="75">
                  <c:v>0.0198301333333333</c:v>
                </c:pt>
                <c:pt idx="76">
                  <c:v>0.0207500967741936</c:v>
                </c:pt>
                <c:pt idx="77">
                  <c:v>0.0199433333333333</c:v>
                </c:pt>
                <c:pt idx="78">
                  <c:v>0.0193809032258065</c:v>
                </c:pt>
                <c:pt idx="79">
                  <c:v>0.0186295806451613</c:v>
                </c:pt>
                <c:pt idx="80">
                  <c:v>0.0187948</c:v>
                </c:pt>
                <c:pt idx="81">
                  <c:v>0.0183391290322581</c:v>
                </c:pt>
                <c:pt idx="82">
                  <c:v>0.0188466666666667</c:v>
                </c:pt>
                <c:pt idx="83">
                  <c:v>0.018643064516129</c:v>
                </c:pt>
                <c:pt idx="84">
                  <c:v>0.0169020322580645</c:v>
                </c:pt>
                <c:pt idx="85">
                  <c:v>0.0160422142857143</c:v>
                </c:pt>
                <c:pt idx="86">
                  <c:v>0.0151227419354839</c:v>
                </c:pt>
                <c:pt idx="87">
                  <c:v>0.0142562</c:v>
                </c:pt>
              </c:numCache>
            </c:numRef>
          </c:val>
        </c:ser>
        <c:ser>
          <c:idx val="5"/>
          <c:order val="5"/>
          <c:tx>
            <c:strRef>
              <c:f>'Tx Gulf Matrix'!$H$93</c:f>
              <c:strCache>
                <c:ptCount val="1"/>
                <c:pt idx="0">
                  <c:v>May-94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Matrix'!$H$94:$H$181</c:f>
              <c:numCache>
                <c:formatCode>General</c:formatCode>
                <c:ptCount val="88"/>
                <c:pt idx="4">
                  <c:v>0.128660870967742</c:v>
                </c:pt>
                <c:pt idx="5">
                  <c:v>0.2853377</c:v>
                </c:pt>
                <c:pt idx="6">
                  <c:v>0.276015</c:v>
                </c:pt>
                <c:pt idx="7">
                  <c:v>0.271441548387097</c:v>
                </c:pt>
                <c:pt idx="8">
                  <c:v>0.249069766666667</c:v>
                </c:pt>
                <c:pt idx="9">
                  <c:v>0.229300064516129</c:v>
                </c:pt>
                <c:pt idx="10">
                  <c:v>0.229967633333333</c:v>
                </c:pt>
                <c:pt idx="11">
                  <c:v>0.229464612903226</c:v>
                </c:pt>
                <c:pt idx="12">
                  <c:v>0.215838806451613</c:v>
                </c:pt>
                <c:pt idx="13">
                  <c:v>0.198164</c:v>
                </c:pt>
                <c:pt idx="14">
                  <c:v>0.178298387096774</c:v>
                </c:pt>
                <c:pt idx="15">
                  <c:v>0.1676034</c:v>
                </c:pt>
                <c:pt idx="16">
                  <c:v>0.179354709677419</c:v>
                </c:pt>
                <c:pt idx="17">
                  <c:v>0.172116333333333</c:v>
                </c:pt>
                <c:pt idx="18">
                  <c:v>0.154618387096774</c:v>
                </c:pt>
                <c:pt idx="19">
                  <c:v>0.154131225806452</c:v>
                </c:pt>
                <c:pt idx="20">
                  <c:v>0.154344766666667</c:v>
                </c:pt>
                <c:pt idx="21">
                  <c:v>0.146046806451613</c:v>
                </c:pt>
                <c:pt idx="22">
                  <c:v>0.137449866666667</c:v>
                </c:pt>
                <c:pt idx="23">
                  <c:v>0.129385548387097</c:v>
                </c:pt>
                <c:pt idx="24">
                  <c:v>0.123689838709677</c:v>
                </c:pt>
                <c:pt idx="25">
                  <c:v>0.118527689655172</c:v>
                </c:pt>
                <c:pt idx="26">
                  <c:v>0.114343903225806</c:v>
                </c:pt>
                <c:pt idx="27">
                  <c:v>0.114279633333333</c:v>
                </c:pt>
                <c:pt idx="28">
                  <c:v>0.106158451612903</c:v>
                </c:pt>
                <c:pt idx="29">
                  <c:v>0.0963606</c:v>
                </c:pt>
                <c:pt idx="30">
                  <c:v>0.096261935483871</c:v>
                </c:pt>
                <c:pt idx="31">
                  <c:v>0.0850753548387097</c:v>
                </c:pt>
                <c:pt idx="32">
                  <c:v>0.0841464666666667</c:v>
                </c:pt>
                <c:pt idx="33">
                  <c:v>0.0841549032258065</c:v>
                </c:pt>
                <c:pt idx="34">
                  <c:v>0.0817737333333333</c:v>
                </c:pt>
                <c:pt idx="35">
                  <c:v>0.0824578064516129</c:v>
                </c:pt>
                <c:pt idx="36">
                  <c:v>0.0793022258064516</c:v>
                </c:pt>
                <c:pt idx="37">
                  <c:v>0.0753626785714286</c:v>
                </c:pt>
                <c:pt idx="38">
                  <c:v>0.0689478387096774</c:v>
                </c:pt>
                <c:pt idx="39">
                  <c:v>0.0677431333333333</c:v>
                </c:pt>
                <c:pt idx="40">
                  <c:v>0.0588666129032258</c:v>
                </c:pt>
                <c:pt idx="41">
                  <c:v>0.0583144666666667</c:v>
                </c:pt>
                <c:pt idx="42">
                  <c:v>0.0563596774193548</c:v>
                </c:pt>
                <c:pt idx="43">
                  <c:v>0.0537306774193548</c:v>
                </c:pt>
                <c:pt idx="44">
                  <c:v>0.0512661333333333</c:v>
                </c:pt>
                <c:pt idx="45">
                  <c:v>0.0489214193548387</c:v>
                </c:pt>
                <c:pt idx="46">
                  <c:v>0.0511082666666667</c:v>
                </c:pt>
                <c:pt idx="47">
                  <c:v>0.0508402580645161</c:v>
                </c:pt>
                <c:pt idx="48">
                  <c:v>0.0480344516129032</c:v>
                </c:pt>
                <c:pt idx="49">
                  <c:v>0.0470782142857143</c:v>
                </c:pt>
                <c:pt idx="50">
                  <c:v>0.0462039677419355</c:v>
                </c:pt>
                <c:pt idx="51">
                  <c:v>0.0458148</c:v>
                </c:pt>
                <c:pt idx="52">
                  <c:v>0.0414284193548387</c:v>
                </c:pt>
                <c:pt idx="53">
                  <c:v>0.0405271</c:v>
                </c:pt>
                <c:pt idx="54">
                  <c:v>0.0386724193548387</c:v>
                </c:pt>
                <c:pt idx="55">
                  <c:v>0.0379463548387097</c:v>
                </c:pt>
                <c:pt idx="56">
                  <c:v>0.0399553</c:v>
                </c:pt>
                <c:pt idx="57">
                  <c:v>0.0393596774193548</c:v>
                </c:pt>
                <c:pt idx="58">
                  <c:v>0.0391778333333333</c:v>
                </c:pt>
                <c:pt idx="59">
                  <c:v>0.0364112903225806</c:v>
                </c:pt>
                <c:pt idx="60">
                  <c:v>0.0353282258064516</c:v>
                </c:pt>
                <c:pt idx="61">
                  <c:v>0.0345441071428571</c:v>
                </c:pt>
                <c:pt idx="62">
                  <c:v>0.0336275483870968</c:v>
                </c:pt>
                <c:pt idx="63">
                  <c:v>0.0324843333333333</c:v>
                </c:pt>
                <c:pt idx="64">
                  <c:v>0.0317929677419355</c:v>
                </c:pt>
                <c:pt idx="65">
                  <c:v>0.0310077</c:v>
                </c:pt>
                <c:pt idx="66">
                  <c:v>0.0301344838709677</c:v>
                </c:pt>
                <c:pt idx="67">
                  <c:v>0.0286045806451613</c:v>
                </c:pt>
                <c:pt idx="68">
                  <c:v>0.0318376666666667</c:v>
                </c:pt>
                <c:pt idx="69">
                  <c:v>0.0309904193548387</c:v>
                </c:pt>
                <c:pt idx="70">
                  <c:v>0.02944</c:v>
                </c:pt>
                <c:pt idx="71">
                  <c:v>0.0260782903225806</c:v>
                </c:pt>
                <c:pt idx="72">
                  <c:v>0.025687935483871</c:v>
                </c:pt>
                <c:pt idx="73">
                  <c:v>0.026356724137931</c:v>
                </c:pt>
                <c:pt idx="74">
                  <c:v>0.0262764193548387</c:v>
                </c:pt>
                <c:pt idx="75">
                  <c:v>0.0261282666666667</c:v>
                </c:pt>
                <c:pt idx="76">
                  <c:v>0.0254146451612903</c:v>
                </c:pt>
                <c:pt idx="77">
                  <c:v>0.0256449</c:v>
                </c:pt>
                <c:pt idx="78">
                  <c:v>0.0258307096774194</c:v>
                </c:pt>
                <c:pt idx="79">
                  <c:v>0.0243910967741936</c:v>
                </c:pt>
                <c:pt idx="80">
                  <c:v>0.0232476</c:v>
                </c:pt>
                <c:pt idx="81">
                  <c:v>0.0236590322580645</c:v>
                </c:pt>
                <c:pt idx="82">
                  <c:v>0.0229956666666667</c:v>
                </c:pt>
                <c:pt idx="83">
                  <c:v>0.0223129677419355</c:v>
                </c:pt>
                <c:pt idx="84">
                  <c:v>0.0250028064516129</c:v>
                </c:pt>
                <c:pt idx="85">
                  <c:v>0.0271026071428571</c:v>
                </c:pt>
                <c:pt idx="86">
                  <c:v>0.0283806451612903</c:v>
                </c:pt>
                <c:pt idx="87">
                  <c:v>0.0269695333333333</c:v>
                </c:pt>
              </c:numCache>
            </c:numRef>
          </c:val>
        </c:ser>
        <c:ser>
          <c:idx val="6"/>
          <c:order val="6"/>
          <c:tx>
            <c:strRef>
              <c:f>'Tx Gulf Matrix'!$I$93</c:f>
              <c:strCache>
                <c:ptCount val="1"/>
                <c:pt idx="0">
                  <c:v>Jun-94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Matrix'!$I$94:$I$181</c:f>
              <c:numCache>
                <c:formatCode>General</c:formatCode>
                <c:ptCount val="88"/>
                <c:pt idx="5">
                  <c:v>0.146195533333333</c:v>
                </c:pt>
                <c:pt idx="6">
                  <c:v>0.249391806451613</c:v>
                </c:pt>
                <c:pt idx="7">
                  <c:v>0.239237677419355</c:v>
                </c:pt>
                <c:pt idx="8">
                  <c:v>0.2260513</c:v>
                </c:pt>
                <c:pt idx="9">
                  <c:v>0.217151806451613</c:v>
                </c:pt>
                <c:pt idx="10">
                  <c:v>0.192734133333333</c:v>
                </c:pt>
                <c:pt idx="11">
                  <c:v>0.186527483870968</c:v>
                </c:pt>
                <c:pt idx="12">
                  <c:v>0.174958225806452</c:v>
                </c:pt>
                <c:pt idx="13">
                  <c:v>0.161009785714286</c:v>
                </c:pt>
                <c:pt idx="14">
                  <c:v>0.137304258064516</c:v>
                </c:pt>
                <c:pt idx="15">
                  <c:v>0.131707133333333</c:v>
                </c:pt>
                <c:pt idx="16">
                  <c:v>0.120919387096774</c:v>
                </c:pt>
                <c:pt idx="17">
                  <c:v>0.114725233333333</c:v>
                </c:pt>
                <c:pt idx="18">
                  <c:v>0.129358903225806</c:v>
                </c:pt>
                <c:pt idx="19">
                  <c:v>0.127014483870968</c:v>
                </c:pt>
                <c:pt idx="20">
                  <c:v>0.12538</c:v>
                </c:pt>
                <c:pt idx="21">
                  <c:v>0.120347612903226</c:v>
                </c:pt>
                <c:pt idx="22">
                  <c:v>0.1190591</c:v>
                </c:pt>
                <c:pt idx="23">
                  <c:v>0.109538</c:v>
                </c:pt>
                <c:pt idx="24">
                  <c:v>0.112546419354839</c:v>
                </c:pt>
                <c:pt idx="25">
                  <c:v>0.107342586206897</c:v>
                </c:pt>
                <c:pt idx="26">
                  <c:v>0.100773774193548</c:v>
                </c:pt>
                <c:pt idx="27">
                  <c:v>0.0976912</c:v>
                </c:pt>
                <c:pt idx="28">
                  <c:v>0.0946918387096774</c:v>
                </c:pt>
                <c:pt idx="29">
                  <c:v>0.0901192</c:v>
                </c:pt>
                <c:pt idx="30">
                  <c:v>0.0872702258064516</c:v>
                </c:pt>
                <c:pt idx="31">
                  <c:v>0.08293</c:v>
                </c:pt>
                <c:pt idx="32">
                  <c:v>0.0793942666666667</c:v>
                </c:pt>
                <c:pt idx="33">
                  <c:v>0.0836210322580645</c:v>
                </c:pt>
                <c:pt idx="34">
                  <c:v>0.0781546333333333</c:v>
                </c:pt>
                <c:pt idx="35">
                  <c:v>0.0772029032258065</c:v>
                </c:pt>
                <c:pt idx="36">
                  <c:v>0.0705671612903226</c:v>
                </c:pt>
                <c:pt idx="37">
                  <c:v>0.0686751785714286</c:v>
                </c:pt>
                <c:pt idx="38">
                  <c:v>0.0680995161290323</c:v>
                </c:pt>
                <c:pt idx="39">
                  <c:v>0.0670836333333333</c:v>
                </c:pt>
                <c:pt idx="40">
                  <c:v>0.0671341612903226</c:v>
                </c:pt>
                <c:pt idx="41">
                  <c:v>0.0597085333333333</c:v>
                </c:pt>
                <c:pt idx="42">
                  <c:v>0.0580131290322581</c:v>
                </c:pt>
                <c:pt idx="43">
                  <c:v>0.0556732903225807</c:v>
                </c:pt>
                <c:pt idx="44">
                  <c:v>0.0516314</c:v>
                </c:pt>
                <c:pt idx="45">
                  <c:v>0.0529270967741936</c:v>
                </c:pt>
                <c:pt idx="46">
                  <c:v>0.0504354</c:v>
                </c:pt>
                <c:pt idx="47">
                  <c:v>0.0486528387096774</c:v>
                </c:pt>
                <c:pt idx="48">
                  <c:v>0.0478826129032258</c:v>
                </c:pt>
                <c:pt idx="49">
                  <c:v>0.0466683214285714</c:v>
                </c:pt>
                <c:pt idx="50">
                  <c:v>0.0465383225806452</c:v>
                </c:pt>
                <c:pt idx="51">
                  <c:v>0.0471400666666667</c:v>
                </c:pt>
                <c:pt idx="52">
                  <c:v>0.0470432903225806</c:v>
                </c:pt>
                <c:pt idx="53">
                  <c:v>0.0433957333333333</c:v>
                </c:pt>
                <c:pt idx="54">
                  <c:v>0.0443001290322581</c:v>
                </c:pt>
                <c:pt idx="55">
                  <c:v>0.0433427096774194</c:v>
                </c:pt>
                <c:pt idx="56">
                  <c:v>0.0393129333333333</c:v>
                </c:pt>
                <c:pt idx="57">
                  <c:v>0.0307396129032258</c:v>
                </c:pt>
                <c:pt idx="58">
                  <c:v>0.0307673</c:v>
                </c:pt>
                <c:pt idx="59">
                  <c:v>0.0284413225806452</c:v>
                </c:pt>
                <c:pt idx="60">
                  <c:v>0.0274854838709677</c:v>
                </c:pt>
                <c:pt idx="61">
                  <c:v>0.0276391785714286</c:v>
                </c:pt>
                <c:pt idx="62">
                  <c:v>0.0263135161290323</c:v>
                </c:pt>
                <c:pt idx="63">
                  <c:v>0.0260425</c:v>
                </c:pt>
                <c:pt idx="64">
                  <c:v>0.0256269677419355</c:v>
                </c:pt>
                <c:pt idx="65">
                  <c:v>0.0243572</c:v>
                </c:pt>
                <c:pt idx="66">
                  <c:v>0.0240268387096774</c:v>
                </c:pt>
                <c:pt idx="67">
                  <c:v>0.0226149032258065</c:v>
                </c:pt>
                <c:pt idx="68">
                  <c:v>0.0225608333333333</c:v>
                </c:pt>
                <c:pt idx="69">
                  <c:v>0.0229105806451613</c:v>
                </c:pt>
                <c:pt idx="70">
                  <c:v>0.0211892666666667</c:v>
                </c:pt>
                <c:pt idx="71">
                  <c:v>0.0208346451612903</c:v>
                </c:pt>
                <c:pt idx="72">
                  <c:v>0.0199248064516129</c:v>
                </c:pt>
                <c:pt idx="73">
                  <c:v>0.0202030344827586</c:v>
                </c:pt>
                <c:pt idx="74">
                  <c:v>0.0205246774193548</c:v>
                </c:pt>
                <c:pt idx="75">
                  <c:v>0.0226947666666667</c:v>
                </c:pt>
                <c:pt idx="76">
                  <c:v>0.0205303225806452</c:v>
                </c:pt>
                <c:pt idx="77">
                  <c:v>0.0199516</c:v>
                </c:pt>
                <c:pt idx="78">
                  <c:v>0.019829935483871</c:v>
                </c:pt>
                <c:pt idx="79">
                  <c:v>0.0201486129032258</c:v>
                </c:pt>
                <c:pt idx="80">
                  <c:v>0.0192285666666667</c:v>
                </c:pt>
                <c:pt idx="81">
                  <c:v>0.0183783870967742</c:v>
                </c:pt>
                <c:pt idx="82">
                  <c:v>0.0209560666666667</c:v>
                </c:pt>
                <c:pt idx="83">
                  <c:v>0.0188629032258065</c:v>
                </c:pt>
                <c:pt idx="84">
                  <c:v>0.0172844516129032</c:v>
                </c:pt>
                <c:pt idx="85">
                  <c:v>0.0167884285714286</c:v>
                </c:pt>
                <c:pt idx="86">
                  <c:v>0.0172741290322581</c:v>
                </c:pt>
                <c:pt idx="87">
                  <c:v>0.0170998333333333</c:v>
                </c:pt>
              </c:numCache>
            </c:numRef>
          </c:val>
        </c:ser>
        <c:ser>
          <c:idx val="7"/>
          <c:order val="7"/>
          <c:tx>
            <c:strRef>
              <c:f>'Tx Gulf Matrix'!$J$93</c:f>
              <c:strCache>
                <c:ptCount val="1"/>
                <c:pt idx="0">
                  <c:v>Jul-94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Matrix'!$J$94:$J$181</c:f>
              <c:numCache>
                <c:formatCode>General</c:formatCode>
                <c:ptCount val="88"/>
                <c:pt idx="6">
                  <c:v>0.127099064516129</c:v>
                </c:pt>
                <c:pt idx="7">
                  <c:v>0.213558258064516</c:v>
                </c:pt>
                <c:pt idx="8">
                  <c:v>0.213280133333333</c:v>
                </c:pt>
                <c:pt idx="9">
                  <c:v>0.227970580645161</c:v>
                </c:pt>
                <c:pt idx="10">
                  <c:v>0.221627233333333</c:v>
                </c:pt>
                <c:pt idx="11">
                  <c:v>0.218223741935484</c:v>
                </c:pt>
                <c:pt idx="12">
                  <c:v>0.197537064516129</c:v>
                </c:pt>
                <c:pt idx="13">
                  <c:v>0.176548464285714</c:v>
                </c:pt>
                <c:pt idx="14">
                  <c:v>0.165867580645161</c:v>
                </c:pt>
                <c:pt idx="15">
                  <c:v>0.165974766666667</c:v>
                </c:pt>
                <c:pt idx="16">
                  <c:v>0.167020967741935</c:v>
                </c:pt>
                <c:pt idx="17">
                  <c:v>0.164621733333333</c:v>
                </c:pt>
                <c:pt idx="18">
                  <c:v>0.151222967741935</c:v>
                </c:pt>
                <c:pt idx="19">
                  <c:v>0.150422</c:v>
                </c:pt>
                <c:pt idx="20">
                  <c:v>0.153648566666667</c:v>
                </c:pt>
                <c:pt idx="21">
                  <c:v>0.142797451612903</c:v>
                </c:pt>
                <c:pt idx="22">
                  <c:v>0.137684933333333</c:v>
                </c:pt>
                <c:pt idx="23">
                  <c:v>0.135643483870968</c:v>
                </c:pt>
                <c:pt idx="24">
                  <c:v>0.127147419354839</c:v>
                </c:pt>
                <c:pt idx="25">
                  <c:v>0.116170896551724</c:v>
                </c:pt>
                <c:pt idx="26">
                  <c:v>0.119563870967742</c:v>
                </c:pt>
                <c:pt idx="27">
                  <c:v>0.1107479</c:v>
                </c:pt>
                <c:pt idx="28">
                  <c:v>0.113320096774194</c:v>
                </c:pt>
                <c:pt idx="29">
                  <c:v>0.1113968</c:v>
                </c:pt>
                <c:pt idx="30">
                  <c:v>0.112507064516129</c:v>
                </c:pt>
                <c:pt idx="31">
                  <c:v>0.108850290322581</c:v>
                </c:pt>
                <c:pt idx="32">
                  <c:v>0.105414733333333</c:v>
                </c:pt>
                <c:pt idx="33">
                  <c:v>0.104856225806452</c:v>
                </c:pt>
                <c:pt idx="34">
                  <c:v>0.0992472333333333</c:v>
                </c:pt>
                <c:pt idx="35">
                  <c:v>0.0956104193548387</c:v>
                </c:pt>
                <c:pt idx="36">
                  <c:v>0.0911838387096774</c:v>
                </c:pt>
                <c:pt idx="37">
                  <c:v>0.0885484642857143</c:v>
                </c:pt>
                <c:pt idx="38">
                  <c:v>0.0866462580645161</c:v>
                </c:pt>
                <c:pt idx="39">
                  <c:v>0.0842877</c:v>
                </c:pt>
                <c:pt idx="40">
                  <c:v>0.0798430322580645</c:v>
                </c:pt>
                <c:pt idx="41">
                  <c:v>0.0764059666666667</c:v>
                </c:pt>
                <c:pt idx="42">
                  <c:v>0.074080064516129</c:v>
                </c:pt>
                <c:pt idx="43">
                  <c:v>0.0713313548387097</c:v>
                </c:pt>
                <c:pt idx="44">
                  <c:v>0.0696690333333333</c:v>
                </c:pt>
                <c:pt idx="45">
                  <c:v>0.0659817096774194</c:v>
                </c:pt>
                <c:pt idx="46">
                  <c:v>0.0643057666666667</c:v>
                </c:pt>
                <c:pt idx="47">
                  <c:v>0.063162935483871</c:v>
                </c:pt>
                <c:pt idx="48">
                  <c:v>0.0569414193548387</c:v>
                </c:pt>
                <c:pt idx="49">
                  <c:v>0.0500759642857143</c:v>
                </c:pt>
                <c:pt idx="50">
                  <c:v>0.0467528709677419</c:v>
                </c:pt>
                <c:pt idx="51">
                  <c:v>0.0484900333333333</c:v>
                </c:pt>
                <c:pt idx="52">
                  <c:v>0.0465082258064516</c:v>
                </c:pt>
                <c:pt idx="53">
                  <c:v>0.0451966666666667</c:v>
                </c:pt>
                <c:pt idx="54">
                  <c:v>0.0436968709677419</c:v>
                </c:pt>
                <c:pt idx="55">
                  <c:v>0.0425251612903226</c:v>
                </c:pt>
                <c:pt idx="56">
                  <c:v>0.0456270333333333</c:v>
                </c:pt>
                <c:pt idx="57">
                  <c:v>0.0446982580645161</c:v>
                </c:pt>
                <c:pt idx="58">
                  <c:v>0.0442597333333333</c:v>
                </c:pt>
                <c:pt idx="59">
                  <c:v>0.041504064516129</c:v>
                </c:pt>
                <c:pt idx="60">
                  <c:v>0.0413567096774194</c:v>
                </c:pt>
                <c:pt idx="61">
                  <c:v>0.0414679642857143</c:v>
                </c:pt>
                <c:pt idx="62">
                  <c:v>0.0396073548387097</c:v>
                </c:pt>
                <c:pt idx="63">
                  <c:v>0.0383254</c:v>
                </c:pt>
                <c:pt idx="64">
                  <c:v>0.0371713225806452</c:v>
                </c:pt>
                <c:pt idx="65">
                  <c:v>0.0355344666666667</c:v>
                </c:pt>
                <c:pt idx="66">
                  <c:v>0.03583</c:v>
                </c:pt>
                <c:pt idx="67">
                  <c:v>0.0366202580645161</c:v>
                </c:pt>
                <c:pt idx="68">
                  <c:v>0.0344069</c:v>
                </c:pt>
                <c:pt idx="69">
                  <c:v>0.0354063548387097</c:v>
                </c:pt>
                <c:pt idx="70">
                  <c:v>0.0340174333333333</c:v>
                </c:pt>
                <c:pt idx="71">
                  <c:v>0.0330043870967742</c:v>
                </c:pt>
                <c:pt idx="72">
                  <c:v>0.031810064516129</c:v>
                </c:pt>
                <c:pt idx="73">
                  <c:v>0.0320601034482759</c:v>
                </c:pt>
                <c:pt idx="74">
                  <c:v>0.0302382258064516</c:v>
                </c:pt>
                <c:pt idx="75">
                  <c:v>0.0314833666666667</c:v>
                </c:pt>
                <c:pt idx="76">
                  <c:v>0.0293846774193548</c:v>
                </c:pt>
                <c:pt idx="77">
                  <c:v>0.0289109666666667</c:v>
                </c:pt>
                <c:pt idx="78">
                  <c:v>0.0270732580645161</c:v>
                </c:pt>
                <c:pt idx="79">
                  <c:v>0.0257625806451613</c:v>
                </c:pt>
                <c:pt idx="80">
                  <c:v>0.0258948</c:v>
                </c:pt>
                <c:pt idx="81">
                  <c:v>0.0242241612903226</c:v>
                </c:pt>
                <c:pt idx="82">
                  <c:v>0.0240696333333333</c:v>
                </c:pt>
                <c:pt idx="83">
                  <c:v>0.0249074516129032</c:v>
                </c:pt>
                <c:pt idx="84">
                  <c:v>0.0240044193548387</c:v>
                </c:pt>
                <c:pt idx="85">
                  <c:v>0.0238322857142857</c:v>
                </c:pt>
                <c:pt idx="86">
                  <c:v>0.024932</c:v>
                </c:pt>
                <c:pt idx="87">
                  <c:v>0.0243737</c:v>
                </c:pt>
              </c:numCache>
            </c:numRef>
          </c:val>
        </c:ser>
        <c:ser>
          <c:idx val="8"/>
          <c:order val="8"/>
          <c:tx>
            <c:strRef>
              <c:f>'Tx Gulf Matrix'!$K$93</c:f>
              <c:strCache>
                <c:ptCount val="1"/>
                <c:pt idx="0">
                  <c:v>Aug-94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Matrix'!$K$94:$K$181</c:f>
              <c:numCache>
                <c:formatCode>General</c:formatCode>
                <c:ptCount val="88"/>
                <c:pt idx="7">
                  <c:v>0.195168064516129</c:v>
                </c:pt>
                <c:pt idx="8">
                  <c:v>0.319759466666667</c:v>
                </c:pt>
                <c:pt idx="9">
                  <c:v>0.300279</c:v>
                </c:pt>
                <c:pt idx="10">
                  <c:v>0.278106866666667</c:v>
                </c:pt>
                <c:pt idx="11">
                  <c:v>0.262536161290323</c:v>
                </c:pt>
                <c:pt idx="12">
                  <c:v>0.248657129032258</c:v>
                </c:pt>
                <c:pt idx="13">
                  <c:v>0.231157</c:v>
                </c:pt>
                <c:pt idx="14">
                  <c:v>0.203887870967742</c:v>
                </c:pt>
                <c:pt idx="15">
                  <c:v>0.189890566666667</c:v>
                </c:pt>
                <c:pt idx="16">
                  <c:v>0.183779870967742</c:v>
                </c:pt>
                <c:pt idx="17">
                  <c:v>0.160735866666667</c:v>
                </c:pt>
                <c:pt idx="18">
                  <c:v>0.156012806451613</c:v>
                </c:pt>
                <c:pt idx="19">
                  <c:v>0.154291161290323</c:v>
                </c:pt>
                <c:pt idx="20">
                  <c:v>0.1516401</c:v>
                </c:pt>
                <c:pt idx="21">
                  <c:v>0.146805387096774</c:v>
                </c:pt>
                <c:pt idx="22">
                  <c:v>0.1413858</c:v>
                </c:pt>
                <c:pt idx="23">
                  <c:v>0.127006516129032</c:v>
                </c:pt>
                <c:pt idx="24">
                  <c:v>0.126175935483871</c:v>
                </c:pt>
                <c:pt idx="25">
                  <c:v>0.117597448275862</c:v>
                </c:pt>
                <c:pt idx="26">
                  <c:v>0.112327225806452</c:v>
                </c:pt>
                <c:pt idx="27">
                  <c:v>0.104832966666667</c:v>
                </c:pt>
                <c:pt idx="28">
                  <c:v>0.103079870967742</c:v>
                </c:pt>
                <c:pt idx="29">
                  <c:v>0.0966611</c:v>
                </c:pt>
                <c:pt idx="30">
                  <c:v>0.0930044516129032</c:v>
                </c:pt>
                <c:pt idx="31">
                  <c:v>0.0864941290322581</c:v>
                </c:pt>
                <c:pt idx="32">
                  <c:v>0.0813021666666667</c:v>
                </c:pt>
                <c:pt idx="33">
                  <c:v>0.0776874838709677</c:v>
                </c:pt>
                <c:pt idx="34">
                  <c:v>0.0716076</c:v>
                </c:pt>
                <c:pt idx="35">
                  <c:v>0.0689498387096774</c:v>
                </c:pt>
                <c:pt idx="36">
                  <c:v>0.0678366129032258</c:v>
                </c:pt>
                <c:pt idx="37">
                  <c:v>0.06714775</c:v>
                </c:pt>
                <c:pt idx="38">
                  <c:v>0.063625064516129</c:v>
                </c:pt>
                <c:pt idx="39">
                  <c:v>0.0614541</c:v>
                </c:pt>
                <c:pt idx="40">
                  <c:v>0.0526043225806452</c:v>
                </c:pt>
                <c:pt idx="41">
                  <c:v>0.0514278666666667</c:v>
                </c:pt>
                <c:pt idx="42">
                  <c:v>0.0512167741935484</c:v>
                </c:pt>
                <c:pt idx="43">
                  <c:v>0.0525362580645161</c:v>
                </c:pt>
                <c:pt idx="44">
                  <c:v>0.0478763333333333</c:v>
                </c:pt>
                <c:pt idx="45">
                  <c:v>0.0459877741935484</c:v>
                </c:pt>
                <c:pt idx="46">
                  <c:v>0.0476703666666667</c:v>
                </c:pt>
                <c:pt idx="47">
                  <c:v>0.0424691612903226</c:v>
                </c:pt>
                <c:pt idx="48">
                  <c:v>0.0381044516129032</c:v>
                </c:pt>
                <c:pt idx="49">
                  <c:v>0.0401838928571429</c:v>
                </c:pt>
                <c:pt idx="50">
                  <c:v>0.0381485161290323</c:v>
                </c:pt>
                <c:pt idx="51">
                  <c:v>0.0354473333333333</c:v>
                </c:pt>
                <c:pt idx="52">
                  <c:v>0.034796064516129</c:v>
                </c:pt>
                <c:pt idx="53">
                  <c:v>0.0339117666666667</c:v>
                </c:pt>
                <c:pt idx="54">
                  <c:v>0.0326546774193548</c:v>
                </c:pt>
                <c:pt idx="55">
                  <c:v>0.0308838709677419</c:v>
                </c:pt>
                <c:pt idx="56">
                  <c:v>0.0301618</c:v>
                </c:pt>
                <c:pt idx="57">
                  <c:v>0.0294245806451613</c:v>
                </c:pt>
                <c:pt idx="58">
                  <c:v>0.0290466</c:v>
                </c:pt>
                <c:pt idx="59">
                  <c:v>0.027129064516129</c:v>
                </c:pt>
                <c:pt idx="60">
                  <c:v>0.0311704838709677</c:v>
                </c:pt>
                <c:pt idx="61">
                  <c:v>0.02891325</c:v>
                </c:pt>
                <c:pt idx="62">
                  <c:v>0.0271328709677419</c:v>
                </c:pt>
                <c:pt idx="63">
                  <c:v>0.0253342333333333</c:v>
                </c:pt>
                <c:pt idx="64">
                  <c:v>0.0249607419354839</c:v>
                </c:pt>
                <c:pt idx="65">
                  <c:v>0.0236320333333333</c:v>
                </c:pt>
                <c:pt idx="66">
                  <c:v>0.0228092903225806</c:v>
                </c:pt>
                <c:pt idx="67">
                  <c:v>0.0222569032258065</c:v>
                </c:pt>
                <c:pt idx="68">
                  <c:v>0.0208483333333333</c:v>
                </c:pt>
                <c:pt idx="69">
                  <c:v>0.0200776129032258</c:v>
                </c:pt>
                <c:pt idx="70">
                  <c:v>0.0216058333333333</c:v>
                </c:pt>
                <c:pt idx="71">
                  <c:v>0.0211225161290323</c:v>
                </c:pt>
                <c:pt idx="72">
                  <c:v>0.020187935483871</c:v>
                </c:pt>
                <c:pt idx="73">
                  <c:v>0.0189333793103448</c:v>
                </c:pt>
                <c:pt idx="74">
                  <c:v>0.0180822903225806</c:v>
                </c:pt>
                <c:pt idx="75">
                  <c:v>0.0189265333333333</c:v>
                </c:pt>
                <c:pt idx="76">
                  <c:v>0.0181677419354839</c:v>
                </c:pt>
                <c:pt idx="77">
                  <c:v>0.0177115333333333</c:v>
                </c:pt>
                <c:pt idx="78">
                  <c:v>0.0171412258064516</c:v>
                </c:pt>
                <c:pt idx="79">
                  <c:v>0.0168923548387097</c:v>
                </c:pt>
                <c:pt idx="80">
                  <c:v>0.0158103333333333</c:v>
                </c:pt>
                <c:pt idx="81">
                  <c:v>0.0154607096774194</c:v>
                </c:pt>
                <c:pt idx="82">
                  <c:v>0.0150728</c:v>
                </c:pt>
                <c:pt idx="83">
                  <c:v>0.0141229677419355</c:v>
                </c:pt>
                <c:pt idx="84">
                  <c:v>0.0139722903225806</c:v>
                </c:pt>
                <c:pt idx="85">
                  <c:v>0.0145717857142857</c:v>
                </c:pt>
                <c:pt idx="86">
                  <c:v>0.0140833870967742</c:v>
                </c:pt>
                <c:pt idx="87">
                  <c:v>0.0133898</c:v>
                </c:pt>
              </c:numCache>
            </c:numRef>
          </c:val>
        </c:ser>
        <c:ser>
          <c:idx val="9"/>
          <c:order val="9"/>
          <c:tx>
            <c:strRef>
              <c:f>'Tx Gulf Matrix'!$L$93</c:f>
              <c:strCache>
                <c:ptCount val="1"/>
                <c:pt idx="0">
                  <c:v>Sep-94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Matrix'!$L$94:$L$181</c:f>
              <c:numCache>
                <c:formatCode>General</c:formatCode>
                <c:ptCount val="88"/>
                <c:pt idx="8">
                  <c:v>0.151830666666667</c:v>
                </c:pt>
                <c:pt idx="9">
                  <c:v>0.277696064516129</c:v>
                </c:pt>
                <c:pt idx="10">
                  <c:v>0.294080966666667</c:v>
                </c:pt>
                <c:pt idx="11">
                  <c:v>0.282911258064516</c:v>
                </c:pt>
                <c:pt idx="12">
                  <c:v>0.267784612903226</c:v>
                </c:pt>
                <c:pt idx="13">
                  <c:v>0.2487785</c:v>
                </c:pt>
                <c:pt idx="14">
                  <c:v>0.221240483870968</c:v>
                </c:pt>
                <c:pt idx="15">
                  <c:v>0.2113085</c:v>
                </c:pt>
                <c:pt idx="16">
                  <c:v>0.212708483870968</c:v>
                </c:pt>
                <c:pt idx="17">
                  <c:v>0.195951733333333</c:v>
                </c:pt>
                <c:pt idx="18">
                  <c:v>0.17201664516129</c:v>
                </c:pt>
                <c:pt idx="19">
                  <c:v>0.155028516129032</c:v>
                </c:pt>
                <c:pt idx="20">
                  <c:v>0.1602292</c:v>
                </c:pt>
                <c:pt idx="21">
                  <c:v>0.152091064516129</c:v>
                </c:pt>
                <c:pt idx="22">
                  <c:v>0.140674</c:v>
                </c:pt>
                <c:pt idx="23">
                  <c:v>0.135886741935484</c:v>
                </c:pt>
                <c:pt idx="24">
                  <c:v>0.132750741935484</c:v>
                </c:pt>
                <c:pt idx="25">
                  <c:v>0.128531413793103</c:v>
                </c:pt>
                <c:pt idx="26">
                  <c:v>0.127475096774194</c:v>
                </c:pt>
                <c:pt idx="27">
                  <c:v>0.121914433333333</c:v>
                </c:pt>
                <c:pt idx="28">
                  <c:v>0.120307903225806</c:v>
                </c:pt>
                <c:pt idx="29">
                  <c:v>0.1107104</c:v>
                </c:pt>
                <c:pt idx="30">
                  <c:v>0.108470548387097</c:v>
                </c:pt>
                <c:pt idx="31">
                  <c:v>0.104108161290323</c:v>
                </c:pt>
                <c:pt idx="32">
                  <c:v>0.1026502</c:v>
                </c:pt>
                <c:pt idx="33">
                  <c:v>0.0965477741935484</c:v>
                </c:pt>
                <c:pt idx="34">
                  <c:v>0.0929034</c:v>
                </c:pt>
                <c:pt idx="35">
                  <c:v>0.0861826129032258</c:v>
                </c:pt>
                <c:pt idx="36">
                  <c:v>0.0830109677419355</c:v>
                </c:pt>
                <c:pt idx="37">
                  <c:v>0.0814231428571429</c:v>
                </c:pt>
                <c:pt idx="38">
                  <c:v>0.0762582258064516</c:v>
                </c:pt>
                <c:pt idx="39">
                  <c:v>0.0744854</c:v>
                </c:pt>
                <c:pt idx="40">
                  <c:v>0.0705082580645161</c:v>
                </c:pt>
                <c:pt idx="41">
                  <c:v>0.0674010333333333</c:v>
                </c:pt>
                <c:pt idx="42">
                  <c:v>0.0651499032258065</c:v>
                </c:pt>
                <c:pt idx="43">
                  <c:v>0.0654538064516129</c:v>
                </c:pt>
                <c:pt idx="44">
                  <c:v>0.0622989</c:v>
                </c:pt>
                <c:pt idx="45">
                  <c:v>0.0600846774193548</c:v>
                </c:pt>
                <c:pt idx="46">
                  <c:v>0.0602107</c:v>
                </c:pt>
                <c:pt idx="47">
                  <c:v>0.0586290967741936</c:v>
                </c:pt>
                <c:pt idx="48">
                  <c:v>0.0605204838709677</c:v>
                </c:pt>
                <c:pt idx="49">
                  <c:v>0.0588559642857143</c:v>
                </c:pt>
                <c:pt idx="50">
                  <c:v>0.0582132580645161</c:v>
                </c:pt>
                <c:pt idx="51">
                  <c:v>0.0591859</c:v>
                </c:pt>
                <c:pt idx="52">
                  <c:v>0.0569413548387097</c:v>
                </c:pt>
                <c:pt idx="53">
                  <c:v>0.0597079666666667</c:v>
                </c:pt>
                <c:pt idx="54">
                  <c:v>0.0563216451612903</c:v>
                </c:pt>
                <c:pt idx="55">
                  <c:v>0.0537692580645161</c:v>
                </c:pt>
                <c:pt idx="56">
                  <c:v>0.0531256333333333</c:v>
                </c:pt>
                <c:pt idx="57">
                  <c:v>0.0497067419354839</c:v>
                </c:pt>
                <c:pt idx="58">
                  <c:v>0.0477426</c:v>
                </c:pt>
                <c:pt idx="59">
                  <c:v>0.0473569677419355</c:v>
                </c:pt>
                <c:pt idx="60">
                  <c:v>0.0465581612903226</c:v>
                </c:pt>
                <c:pt idx="61">
                  <c:v>0.0454550357142857</c:v>
                </c:pt>
                <c:pt idx="62">
                  <c:v>0.0435485161290323</c:v>
                </c:pt>
                <c:pt idx="63">
                  <c:v>0.0417135333333333</c:v>
                </c:pt>
                <c:pt idx="64">
                  <c:v>0.0388314838709677</c:v>
                </c:pt>
                <c:pt idx="65">
                  <c:v>0.0386226666666667</c:v>
                </c:pt>
                <c:pt idx="66">
                  <c:v>0.0378496451612903</c:v>
                </c:pt>
                <c:pt idx="67">
                  <c:v>0.0363100967741936</c:v>
                </c:pt>
                <c:pt idx="68">
                  <c:v>0.0355061666666667</c:v>
                </c:pt>
                <c:pt idx="69">
                  <c:v>0.0343498709677419</c:v>
                </c:pt>
                <c:pt idx="70">
                  <c:v>0.0329506666666667</c:v>
                </c:pt>
                <c:pt idx="71">
                  <c:v>0.031191</c:v>
                </c:pt>
                <c:pt idx="72">
                  <c:v>0.0312631290322581</c:v>
                </c:pt>
                <c:pt idx="73">
                  <c:v>0.0329574482758621</c:v>
                </c:pt>
                <c:pt idx="74">
                  <c:v>0.03102</c:v>
                </c:pt>
                <c:pt idx="75">
                  <c:v>0.0289447333333333</c:v>
                </c:pt>
                <c:pt idx="76">
                  <c:v>0.0276384838709677</c:v>
                </c:pt>
                <c:pt idx="77">
                  <c:v>0.0246959666666667</c:v>
                </c:pt>
                <c:pt idx="78">
                  <c:v>0.0235365161290323</c:v>
                </c:pt>
                <c:pt idx="79">
                  <c:v>0.0231211290322581</c:v>
                </c:pt>
                <c:pt idx="80">
                  <c:v>0.0231897666666667</c:v>
                </c:pt>
                <c:pt idx="81">
                  <c:v>0.02344</c:v>
                </c:pt>
                <c:pt idx="82">
                  <c:v>0.0247768333333333</c:v>
                </c:pt>
                <c:pt idx="83">
                  <c:v>0.0241348387096774</c:v>
                </c:pt>
                <c:pt idx="84">
                  <c:v>0.0213552258064516</c:v>
                </c:pt>
                <c:pt idx="85">
                  <c:v>0.0199321428571429</c:v>
                </c:pt>
                <c:pt idx="86">
                  <c:v>0.0218088064516129</c:v>
                </c:pt>
                <c:pt idx="87">
                  <c:v>0.0190610666666667</c:v>
                </c:pt>
              </c:numCache>
            </c:numRef>
          </c:val>
        </c:ser>
        <c:ser>
          <c:idx val="10"/>
          <c:order val="10"/>
          <c:tx>
            <c:strRef>
              <c:f>'Tx Gulf Matrix'!$M$93</c:f>
              <c:strCache>
                <c:ptCount val="1"/>
                <c:pt idx="0">
                  <c:v>Oct-94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Matrix'!$M$94:$M$181</c:f>
              <c:numCache>
                <c:formatCode>General</c:formatCode>
                <c:ptCount val="88"/>
                <c:pt idx="9">
                  <c:v>0.0920052580645161</c:v>
                </c:pt>
                <c:pt idx="10">
                  <c:v>0.1924085</c:v>
                </c:pt>
                <c:pt idx="11">
                  <c:v>0.173630096774194</c:v>
                </c:pt>
                <c:pt idx="12">
                  <c:v>0.161951935483871</c:v>
                </c:pt>
                <c:pt idx="13">
                  <c:v>0.160785321428571</c:v>
                </c:pt>
                <c:pt idx="14">
                  <c:v>0.151512903225806</c:v>
                </c:pt>
                <c:pt idx="15">
                  <c:v>0.149595466666667</c:v>
                </c:pt>
                <c:pt idx="16">
                  <c:v>0.140457</c:v>
                </c:pt>
                <c:pt idx="17">
                  <c:v>0.1331373</c:v>
                </c:pt>
                <c:pt idx="18">
                  <c:v>0.120909258064516</c:v>
                </c:pt>
                <c:pt idx="19">
                  <c:v>0.115680290322581</c:v>
                </c:pt>
                <c:pt idx="20">
                  <c:v>0.113304766666667</c:v>
                </c:pt>
                <c:pt idx="21">
                  <c:v>0.0997250322580645</c:v>
                </c:pt>
                <c:pt idx="22">
                  <c:v>0.0932458666666667</c:v>
                </c:pt>
                <c:pt idx="23">
                  <c:v>0.0876780322580645</c:v>
                </c:pt>
                <c:pt idx="24">
                  <c:v>0.082406064516129</c:v>
                </c:pt>
                <c:pt idx="25">
                  <c:v>0.0776006206896552</c:v>
                </c:pt>
                <c:pt idx="26">
                  <c:v>0.0784534193548387</c:v>
                </c:pt>
                <c:pt idx="27">
                  <c:v>0.0780572666666667</c:v>
                </c:pt>
                <c:pt idx="28">
                  <c:v>0.0744211935483871</c:v>
                </c:pt>
                <c:pt idx="29">
                  <c:v>0.0694296666666667</c:v>
                </c:pt>
                <c:pt idx="30">
                  <c:v>0.0710162580645161</c:v>
                </c:pt>
                <c:pt idx="31">
                  <c:v>0.0665728064516129</c:v>
                </c:pt>
                <c:pt idx="32">
                  <c:v>0.0622827</c:v>
                </c:pt>
                <c:pt idx="33">
                  <c:v>0.0647801612903226</c:v>
                </c:pt>
                <c:pt idx="34">
                  <c:v>0.0639459333333333</c:v>
                </c:pt>
                <c:pt idx="35">
                  <c:v>0.0611305806451613</c:v>
                </c:pt>
                <c:pt idx="36">
                  <c:v>0.0576223225806452</c:v>
                </c:pt>
                <c:pt idx="37">
                  <c:v>0.0544136071428571</c:v>
                </c:pt>
                <c:pt idx="38">
                  <c:v>0.0522993225806452</c:v>
                </c:pt>
                <c:pt idx="39">
                  <c:v>0.060421</c:v>
                </c:pt>
                <c:pt idx="40">
                  <c:v>0.0558290967741935</c:v>
                </c:pt>
                <c:pt idx="41">
                  <c:v>0.0542760333333333</c:v>
                </c:pt>
                <c:pt idx="42">
                  <c:v>0.0493686129032258</c:v>
                </c:pt>
                <c:pt idx="43">
                  <c:v>0.0459554193548387</c:v>
                </c:pt>
                <c:pt idx="44">
                  <c:v>0.0475972</c:v>
                </c:pt>
                <c:pt idx="45">
                  <c:v>0.0469332258064516</c:v>
                </c:pt>
                <c:pt idx="46">
                  <c:v>0.0453283</c:v>
                </c:pt>
                <c:pt idx="47">
                  <c:v>0.0424486774193548</c:v>
                </c:pt>
                <c:pt idx="48">
                  <c:v>0.0400355161290323</c:v>
                </c:pt>
                <c:pt idx="49">
                  <c:v>0.0385418214285714</c:v>
                </c:pt>
                <c:pt idx="50">
                  <c:v>0.0365721290322581</c:v>
                </c:pt>
                <c:pt idx="51">
                  <c:v>0.0358621666666667</c:v>
                </c:pt>
                <c:pt idx="52">
                  <c:v>0.0372401612903226</c:v>
                </c:pt>
                <c:pt idx="53">
                  <c:v>0.0349387333333333</c:v>
                </c:pt>
                <c:pt idx="54">
                  <c:v>0.0312609677419355</c:v>
                </c:pt>
                <c:pt idx="55">
                  <c:v>0.0308740322580645</c:v>
                </c:pt>
                <c:pt idx="56">
                  <c:v>0.0298755333333333</c:v>
                </c:pt>
                <c:pt idx="57">
                  <c:v>0.0298080322580645</c:v>
                </c:pt>
                <c:pt idx="58">
                  <c:v>0.0293118666666667</c:v>
                </c:pt>
                <c:pt idx="59">
                  <c:v>0.0280237419354839</c:v>
                </c:pt>
                <c:pt idx="60">
                  <c:v>0.0295063870967742</c:v>
                </c:pt>
                <c:pt idx="61">
                  <c:v>0.0295742142857143</c:v>
                </c:pt>
                <c:pt idx="62">
                  <c:v>0.0289444838709677</c:v>
                </c:pt>
                <c:pt idx="63">
                  <c:v>0.0259475333333333</c:v>
                </c:pt>
                <c:pt idx="64">
                  <c:v>0.0262821935483871</c:v>
                </c:pt>
                <c:pt idx="65">
                  <c:v>0.0253015333333333</c:v>
                </c:pt>
                <c:pt idx="66">
                  <c:v>0.0237816451612903</c:v>
                </c:pt>
                <c:pt idx="67">
                  <c:v>0.023386935483871</c:v>
                </c:pt>
                <c:pt idx="68">
                  <c:v>0.0255377666666667</c:v>
                </c:pt>
                <c:pt idx="69">
                  <c:v>0.0261031935483871</c:v>
                </c:pt>
                <c:pt idx="70">
                  <c:v>0.0249722</c:v>
                </c:pt>
                <c:pt idx="71">
                  <c:v>0.023700935483871</c:v>
                </c:pt>
                <c:pt idx="72">
                  <c:v>0.0263251290322581</c:v>
                </c:pt>
                <c:pt idx="73">
                  <c:v>0.025873</c:v>
                </c:pt>
                <c:pt idx="74">
                  <c:v>0.0248834516129032</c:v>
                </c:pt>
                <c:pt idx="75">
                  <c:v>0.0229648666666667</c:v>
                </c:pt>
                <c:pt idx="76">
                  <c:v>0.023777935483871</c:v>
                </c:pt>
                <c:pt idx="77">
                  <c:v>0.0213172333333333</c:v>
                </c:pt>
                <c:pt idx="78">
                  <c:v>0.0209836129032258</c:v>
                </c:pt>
                <c:pt idx="79">
                  <c:v>0.0201969032258065</c:v>
                </c:pt>
                <c:pt idx="80">
                  <c:v>0.020034</c:v>
                </c:pt>
                <c:pt idx="81">
                  <c:v>0.0197938709677419</c:v>
                </c:pt>
                <c:pt idx="82">
                  <c:v>0.0194260333333333</c:v>
                </c:pt>
                <c:pt idx="83">
                  <c:v>0.0186191612903226</c:v>
                </c:pt>
                <c:pt idx="84">
                  <c:v>0.017403064516129</c:v>
                </c:pt>
                <c:pt idx="85">
                  <c:v>0.0170627142857143</c:v>
                </c:pt>
                <c:pt idx="86">
                  <c:v>0.0157358387096774</c:v>
                </c:pt>
                <c:pt idx="87">
                  <c:v>0.0148949</c:v>
                </c:pt>
              </c:numCache>
            </c:numRef>
          </c:val>
        </c:ser>
        <c:ser>
          <c:idx val="11"/>
          <c:order val="11"/>
          <c:tx>
            <c:strRef>
              <c:f>'Tx Gulf Matrix'!$N$93</c:f>
              <c:strCache>
                <c:ptCount val="1"/>
                <c:pt idx="0">
                  <c:v>Nov-94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Matrix'!$N$94:$N$181</c:f>
              <c:numCache>
                <c:formatCode>General</c:formatCode>
                <c:ptCount val="88"/>
                <c:pt idx="10">
                  <c:v>0.140169433333333</c:v>
                </c:pt>
                <c:pt idx="11">
                  <c:v>0.244883225806452</c:v>
                </c:pt>
                <c:pt idx="12">
                  <c:v>0.222446290322581</c:v>
                </c:pt>
                <c:pt idx="13">
                  <c:v>0.19650475</c:v>
                </c:pt>
                <c:pt idx="14">
                  <c:v>0.171189290322581</c:v>
                </c:pt>
                <c:pt idx="15">
                  <c:v>0.165232333333333</c:v>
                </c:pt>
                <c:pt idx="16">
                  <c:v>0.165674129032258</c:v>
                </c:pt>
                <c:pt idx="17">
                  <c:v>0.1567482</c:v>
                </c:pt>
                <c:pt idx="18">
                  <c:v>0.148892709677419</c:v>
                </c:pt>
                <c:pt idx="19">
                  <c:v>0.138065096774194</c:v>
                </c:pt>
                <c:pt idx="20">
                  <c:v>0.135966333333333</c:v>
                </c:pt>
                <c:pt idx="21">
                  <c:v>0.128090870967742</c:v>
                </c:pt>
                <c:pt idx="22">
                  <c:v>0.1072223</c:v>
                </c:pt>
                <c:pt idx="23">
                  <c:v>0.111670419354839</c:v>
                </c:pt>
                <c:pt idx="24">
                  <c:v>0.111544741935484</c:v>
                </c:pt>
                <c:pt idx="25">
                  <c:v>0.105958896551724</c:v>
                </c:pt>
                <c:pt idx="26">
                  <c:v>0.100677129032258</c:v>
                </c:pt>
                <c:pt idx="27">
                  <c:v>0.0958921</c:v>
                </c:pt>
                <c:pt idx="28">
                  <c:v>0.0908407096774194</c:v>
                </c:pt>
                <c:pt idx="29">
                  <c:v>0.0848669</c:v>
                </c:pt>
                <c:pt idx="30">
                  <c:v>0.0824182903225807</c:v>
                </c:pt>
                <c:pt idx="31">
                  <c:v>0.0768682903225807</c:v>
                </c:pt>
                <c:pt idx="32">
                  <c:v>0.0706865666666667</c:v>
                </c:pt>
                <c:pt idx="33">
                  <c:v>0.0665722903225806</c:v>
                </c:pt>
                <c:pt idx="34">
                  <c:v>0.0647079666666667</c:v>
                </c:pt>
                <c:pt idx="35">
                  <c:v>0.0656680967741936</c:v>
                </c:pt>
                <c:pt idx="36">
                  <c:v>0.0648921935483871</c:v>
                </c:pt>
                <c:pt idx="37">
                  <c:v>0.0628053571428572</c:v>
                </c:pt>
                <c:pt idx="38">
                  <c:v>0.061697</c:v>
                </c:pt>
                <c:pt idx="39">
                  <c:v>0.0589205333333333</c:v>
                </c:pt>
                <c:pt idx="40">
                  <c:v>0.0551320967741936</c:v>
                </c:pt>
                <c:pt idx="41">
                  <c:v>0.0482842333333333</c:v>
                </c:pt>
                <c:pt idx="42">
                  <c:v>0.0496652580645161</c:v>
                </c:pt>
                <c:pt idx="43">
                  <c:v>0.0488436774193548</c:v>
                </c:pt>
                <c:pt idx="44">
                  <c:v>0.0455061666666667</c:v>
                </c:pt>
                <c:pt idx="45">
                  <c:v>0.0438727096774194</c:v>
                </c:pt>
                <c:pt idx="46">
                  <c:v>0.0404235</c:v>
                </c:pt>
                <c:pt idx="47">
                  <c:v>0.0384621290322581</c:v>
                </c:pt>
                <c:pt idx="48">
                  <c:v>0.040078935483871</c:v>
                </c:pt>
                <c:pt idx="49">
                  <c:v>0.0399645714285714</c:v>
                </c:pt>
                <c:pt idx="50">
                  <c:v>0.0384557096774194</c:v>
                </c:pt>
                <c:pt idx="51">
                  <c:v>0.0388550333333333</c:v>
                </c:pt>
                <c:pt idx="52">
                  <c:v>0.0364215806451613</c:v>
                </c:pt>
                <c:pt idx="53">
                  <c:v>0.0348815333333333</c:v>
                </c:pt>
                <c:pt idx="54">
                  <c:v>0.0341578709677419</c:v>
                </c:pt>
                <c:pt idx="55">
                  <c:v>0.0334335806451613</c:v>
                </c:pt>
                <c:pt idx="56">
                  <c:v>0.0317943</c:v>
                </c:pt>
                <c:pt idx="57">
                  <c:v>0.0314347096774194</c:v>
                </c:pt>
                <c:pt idx="58">
                  <c:v>0.0320323</c:v>
                </c:pt>
                <c:pt idx="59">
                  <c:v>0.031170935483871</c:v>
                </c:pt>
                <c:pt idx="60">
                  <c:v>0.028252064516129</c:v>
                </c:pt>
                <c:pt idx="61">
                  <c:v>0.0266712857142857</c:v>
                </c:pt>
                <c:pt idx="62">
                  <c:v>0.0259951290322581</c:v>
                </c:pt>
                <c:pt idx="63">
                  <c:v>0.0271667333333333</c:v>
                </c:pt>
                <c:pt idx="64">
                  <c:v>0.0267763548387097</c:v>
                </c:pt>
                <c:pt idx="65">
                  <c:v>0.0259455666666667</c:v>
                </c:pt>
                <c:pt idx="66">
                  <c:v>0.0248454838709677</c:v>
                </c:pt>
                <c:pt idx="67">
                  <c:v>0.0255560967741936</c:v>
                </c:pt>
                <c:pt idx="68">
                  <c:v>0.0246405666666667</c:v>
                </c:pt>
                <c:pt idx="69">
                  <c:v>0.0225457096774194</c:v>
                </c:pt>
                <c:pt idx="70">
                  <c:v>0.0221765666666667</c:v>
                </c:pt>
                <c:pt idx="71">
                  <c:v>0.0207738387096774</c:v>
                </c:pt>
                <c:pt idx="72">
                  <c:v>0.020677</c:v>
                </c:pt>
                <c:pt idx="73">
                  <c:v>0.0204158620689655</c:v>
                </c:pt>
                <c:pt idx="74">
                  <c:v>0.0198398387096774</c:v>
                </c:pt>
                <c:pt idx="75">
                  <c:v>0.0180814666666667</c:v>
                </c:pt>
                <c:pt idx="76">
                  <c:v>0.0185610322580645</c:v>
                </c:pt>
                <c:pt idx="77">
                  <c:v>0.0178362666666667</c:v>
                </c:pt>
                <c:pt idx="78">
                  <c:v>0.0179953870967742</c:v>
                </c:pt>
                <c:pt idx="79">
                  <c:v>0.0157984193548387</c:v>
                </c:pt>
                <c:pt idx="80">
                  <c:v>0.0167782666666667</c:v>
                </c:pt>
                <c:pt idx="81">
                  <c:v>0.0165739032258065</c:v>
                </c:pt>
                <c:pt idx="82">
                  <c:v>0.0161570666666667</c:v>
                </c:pt>
                <c:pt idx="83">
                  <c:v>0.0166822580645161</c:v>
                </c:pt>
                <c:pt idx="84">
                  <c:v>0.0152950322580645</c:v>
                </c:pt>
                <c:pt idx="85">
                  <c:v>0.0156269285714286</c:v>
                </c:pt>
                <c:pt idx="86">
                  <c:v>0.0160611290322581</c:v>
                </c:pt>
                <c:pt idx="87">
                  <c:v>0.0151227666666667</c:v>
                </c:pt>
              </c:numCache>
            </c:numRef>
          </c:val>
        </c:ser>
        <c:ser>
          <c:idx val="12"/>
          <c:order val="12"/>
          <c:tx>
            <c:strRef>
              <c:f>'Tx Gulf Matrix'!$O$93</c:f>
              <c:strCache>
                <c:ptCount val="1"/>
                <c:pt idx="0">
                  <c:v>Dec-94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Matrix'!$O$94:$O$181</c:f>
              <c:numCache>
                <c:formatCode>General</c:formatCode>
                <c:ptCount val="88"/>
                <c:pt idx="11">
                  <c:v>0.14105</c:v>
                </c:pt>
                <c:pt idx="12">
                  <c:v>0.242074258064516</c:v>
                </c:pt>
                <c:pt idx="13">
                  <c:v>0.251222428571429</c:v>
                </c:pt>
                <c:pt idx="14">
                  <c:v>0.214808290322581</c:v>
                </c:pt>
                <c:pt idx="15">
                  <c:v>0.197016466666667</c:v>
                </c:pt>
                <c:pt idx="16">
                  <c:v>0.192024225806452</c:v>
                </c:pt>
                <c:pt idx="17">
                  <c:v>0.168595533333333</c:v>
                </c:pt>
                <c:pt idx="18">
                  <c:v>0.152782483870968</c:v>
                </c:pt>
                <c:pt idx="19">
                  <c:v>0.149209064516129</c:v>
                </c:pt>
                <c:pt idx="20">
                  <c:v>0.1398316</c:v>
                </c:pt>
                <c:pt idx="21">
                  <c:v>0.135195548387097</c:v>
                </c:pt>
                <c:pt idx="22">
                  <c:v>0.134710466666667</c:v>
                </c:pt>
                <c:pt idx="23">
                  <c:v>0.121948161290323</c:v>
                </c:pt>
                <c:pt idx="24">
                  <c:v>0.118441516129032</c:v>
                </c:pt>
                <c:pt idx="25">
                  <c:v>0.11307275862069</c:v>
                </c:pt>
                <c:pt idx="26">
                  <c:v>0.106525741935484</c:v>
                </c:pt>
                <c:pt idx="27">
                  <c:v>0.0971553333333333</c:v>
                </c:pt>
                <c:pt idx="28">
                  <c:v>0.0918298064516129</c:v>
                </c:pt>
                <c:pt idx="29">
                  <c:v>0.0863829333333333</c:v>
                </c:pt>
                <c:pt idx="30">
                  <c:v>0.0768169677419355</c:v>
                </c:pt>
                <c:pt idx="31">
                  <c:v>0.0763255483870968</c:v>
                </c:pt>
                <c:pt idx="32">
                  <c:v>0.0743429333333333</c:v>
                </c:pt>
                <c:pt idx="33">
                  <c:v>0.0682330967741936</c:v>
                </c:pt>
                <c:pt idx="34">
                  <c:v>0.0668974</c:v>
                </c:pt>
                <c:pt idx="35">
                  <c:v>0.069834935483871</c:v>
                </c:pt>
                <c:pt idx="36">
                  <c:v>0.0658738387096774</c:v>
                </c:pt>
                <c:pt idx="37">
                  <c:v>0.0652856428571429</c:v>
                </c:pt>
                <c:pt idx="38">
                  <c:v>0.067832064516129</c:v>
                </c:pt>
                <c:pt idx="39">
                  <c:v>0.0590180666666667</c:v>
                </c:pt>
                <c:pt idx="40">
                  <c:v>0.0609964193548387</c:v>
                </c:pt>
                <c:pt idx="41">
                  <c:v>0.0583494666666667</c:v>
                </c:pt>
                <c:pt idx="42">
                  <c:v>0.0543841612903226</c:v>
                </c:pt>
                <c:pt idx="43">
                  <c:v>0.0535232903225806</c:v>
                </c:pt>
                <c:pt idx="44">
                  <c:v>0.0522265666666667</c:v>
                </c:pt>
                <c:pt idx="45">
                  <c:v>0.0488337096774194</c:v>
                </c:pt>
                <c:pt idx="46">
                  <c:v>0.0477537333333333</c:v>
                </c:pt>
                <c:pt idx="47">
                  <c:v>0.0445052903225806</c:v>
                </c:pt>
                <c:pt idx="48">
                  <c:v>0.0412071290322581</c:v>
                </c:pt>
                <c:pt idx="49">
                  <c:v>0.04115425</c:v>
                </c:pt>
                <c:pt idx="50">
                  <c:v>0.040350064516129</c:v>
                </c:pt>
                <c:pt idx="51">
                  <c:v>0.0392651666666667</c:v>
                </c:pt>
                <c:pt idx="52">
                  <c:v>0.0365307419354839</c:v>
                </c:pt>
                <c:pt idx="53">
                  <c:v>0.0364933666666667</c:v>
                </c:pt>
                <c:pt idx="54">
                  <c:v>0.0357600322580645</c:v>
                </c:pt>
                <c:pt idx="55">
                  <c:v>0.0361091612903226</c:v>
                </c:pt>
                <c:pt idx="56">
                  <c:v>0.0344445666666667</c:v>
                </c:pt>
                <c:pt idx="57">
                  <c:v>0.0327926129032258</c:v>
                </c:pt>
                <c:pt idx="58">
                  <c:v>0.0317373333333333</c:v>
                </c:pt>
                <c:pt idx="59">
                  <c:v>0.0306545161290323</c:v>
                </c:pt>
                <c:pt idx="60">
                  <c:v>0.0307390967741935</c:v>
                </c:pt>
                <c:pt idx="61">
                  <c:v>0.0302209642857143</c:v>
                </c:pt>
                <c:pt idx="62">
                  <c:v>0.0293348387096774</c:v>
                </c:pt>
                <c:pt idx="63">
                  <c:v>0.0293674333333333</c:v>
                </c:pt>
                <c:pt idx="64">
                  <c:v>0.0280263548387097</c:v>
                </c:pt>
                <c:pt idx="65">
                  <c:v>0.0268681666666667</c:v>
                </c:pt>
                <c:pt idx="66">
                  <c:v>0.0289895161290323</c:v>
                </c:pt>
                <c:pt idx="67">
                  <c:v>0.0262467096774194</c:v>
                </c:pt>
                <c:pt idx="68">
                  <c:v>0.0262085666666667</c:v>
                </c:pt>
                <c:pt idx="69">
                  <c:v>0.0259872258064516</c:v>
                </c:pt>
                <c:pt idx="70">
                  <c:v>0.0252515333333333</c:v>
                </c:pt>
                <c:pt idx="71">
                  <c:v>0.0252692580645161</c:v>
                </c:pt>
                <c:pt idx="72">
                  <c:v>0.0232845483870968</c:v>
                </c:pt>
                <c:pt idx="73">
                  <c:v>0.0229755517241379</c:v>
                </c:pt>
                <c:pt idx="74">
                  <c:v>0.0235377741935484</c:v>
                </c:pt>
                <c:pt idx="75">
                  <c:v>0.024291</c:v>
                </c:pt>
                <c:pt idx="76">
                  <c:v>0.0229136129032258</c:v>
                </c:pt>
                <c:pt idx="77">
                  <c:v>0.0223192666666667</c:v>
                </c:pt>
                <c:pt idx="78">
                  <c:v>0.0216826129032258</c:v>
                </c:pt>
                <c:pt idx="79">
                  <c:v>0.0224643225806452</c:v>
                </c:pt>
                <c:pt idx="80">
                  <c:v>0.0226615</c:v>
                </c:pt>
                <c:pt idx="81">
                  <c:v>0.0217432258064516</c:v>
                </c:pt>
                <c:pt idx="82">
                  <c:v>0.0219705</c:v>
                </c:pt>
                <c:pt idx="83">
                  <c:v>0.0220801290322581</c:v>
                </c:pt>
                <c:pt idx="84">
                  <c:v>0.0220822580645161</c:v>
                </c:pt>
                <c:pt idx="85">
                  <c:v>0.0227851785714286</c:v>
                </c:pt>
                <c:pt idx="86">
                  <c:v>0.0223487419354839</c:v>
                </c:pt>
                <c:pt idx="87">
                  <c:v>0.0218448</c:v>
                </c:pt>
              </c:numCache>
            </c:numRef>
          </c:val>
        </c:ser>
        <c:ser>
          <c:idx val="13"/>
          <c:order val="13"/>
          <c:tx>
            <c:strRef>
              <c:f>'Tx Gulf Matrix'!$P$93</c:f>
              <c:strCache>
                <c:ptCount val="1"/>
                <c:pt idx="0">
                  <c:v>Jan-95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Matrix'!$P$94:$P$181</c:f>
              <c:numCache>
                <c:formatCode>General</c:formatCode>
                <c:ptCount val="88"/>
                <c:pt idx="12">
                  <c:v>0.116503967741935</c:v>
                </c:pt>
                <c:pt idx="13">
                  <c:v>0.247463928571429</c:v>
                </c:pt>
                <c:pt idx="14">
                  <c:v>0.217040709677419</c:v>
                </c:pt>
                <c:pt idx="15">
                  <c:v>0.221707166666667</c:v>
                </c:pt>
                <c:pt idx="16">
                  <c:v>0.194386967741935</c:v>
                </c:pt>
                <c:pt idx="17">
                  <c:v>0.1687669</c:v>
                </c:pt>
                <c:pt idx="18">
                  <c:v>0.143074709677419</c:v>
                </c:pt>
                <c:pt idx="19">
                  <c:v>0.132978</c:v>
                </c:pt>
                <c:pt idx="20">
                  <c:v>0.1188834</c:v>
                </c:pt>
                <c:pt idx="21">
                  <c:v>0.115100677419355</c:v>
                </c:pt>
                <c:pt idx="22">
                  <c:v>0.110336933333333</c:v>
                </c:pt>
                <c:pt idx="23">
                  <c:v>0.101940225806452</c:v>
                </c:pt>
                <c:pt idx="24">
                  <c:v>0.0968681935483871</c:v>
                </c:pt>
                <c:pt idx="25">
                  <c:v>0.09063</c:v>
                </c:pt>
                <c:pt idx="26">
                  <c:v>0.0866265483870968</c:v>
                </c:pt>
                <c:pt idx="27">
                  <c:v>0.0781383666666667</c:v>
                </c:pt>
                <c:pt idx="28">
                  <c:v>0.0790313225806452</c:v>
                </c:pt>
                <c:pt idx="29">
                  <c:v>0.0776172666666667</c:v>
                </c:pt>
                <c:pt idx="30">
                  <c:v>0.0793431290322581</c:v>
                </c:pt>
                <c:pt idx="31">
                  <c:v>0.077836</c:v>
                </c:pt>
                <c:pt idx="32">
                  <c:v>0.0736552666666667</c:v>
                </c:pt>
                <c:pt idx="33">
                  <c:v>0.0720571935483871</c:v>
                </c:pt>
                <c:pt idx="34">
                  <c:v>0.067446</c:v>
                </c:pt>
                <c:pt idx="35">
                  <c:v>0.0697846774193548</c:v>
                </c:pt>
                <c:pt idx="36">
                  <c:v>0.0647370322580645</c:v>
                </c:pt>
                <c:pt idx="37">
                  <c:v>0.0644137142857143</c:v>
                </c:pt>
                <c:pt idx="38">
                  <c:v>0.0618696451612903</c:v>
                </c:pt>
                <c:pt idx="39">
                  <c:v>0.0584473666666667</c:v>
                </c:pt>
                <c:pt idx="40">
                  <c:v>0.0543657741935484</c:v>
                </c:pt>
                <c:pt idx="41">
                  <c:v>0.0522715</c:v>
                </c:pt>
                <c:pt idx="42">
                  <c:v>0.0520017419354839</c:v>
                </c:pt>
                <c:pt idx="43">
                  <c:v>0.0480885483870968</c:v>
                </c:pt>
                <c:pt idx="44">
                  <c:v>0.048601</c:v>
                </c:pt>
                <c:pt idx="45">
                  <c:v>0.0447938064516129</c:v>
                </c:pt>
                <c:pt idx="46">
                  <c:v>0.0461014333333333</c:v>
                </c:pt>
                <c:pt idx="47">
                  <c:v>0.0469636129032258</c:v>
                </c:pt>
                <c:pt idx="48">
                  <c:v>0.0427562903225806</c:v>
                </c:pt>
                <c:pt idx="49">
                  <c:v>0.0440015714285714</c:v>
                </c:pt>
                <c:pt idx="50">
                  <c:v>0.0429287741935484</c:v>
                </c:pt>
                <c:pt idx="51">
                  <c:v>0.0450660333333333</c:v>
                </c:pt>
                <c:pt idx="52">
                  <c:v>0.0436588709677419</c:v>
                </c:pt>
                <c:pt idx="53">
                  <c:v>0.0414876</c:v>
                </c:pt>
                <c:pt idx="54">
                  <c:v>0.0450612258064516</c:v>
                </c:pt>
                <c:pt idx="55">
                  <c:v>0.0411874193548387</c:v>
                </c:pt>
                <c:pt idx="56">
                  <c:v>0.0387912666666667</c:v>
                </c:pt>
                <c:pt idx="57">
                  <c:v>0.0352010322580645</c:v>
                </c:pt>
                <c:pt idx="58">
                  <c:v>0.0342404666666667</c:v>
                </c:pt>
                <c:pt idx="59">
                  <c:v>0.0310133870967742</c:v>
                </c:pt>
                <c:pt idx="60">
                  <c:v>0.0286184193548387</c:v>
                </c:pt>
                <c:pt idx="61">
                  <c:v>0.0283889642857143</c:v>
                </c:pt>
                <c:pt idx="62">
                  <c:v>0.0248891612903226</c:v>
                </c:pt>
                <c:pt idx="63">
                  <c:v>0.0244815666666667</c:v>
                </c:pt>
                <c:pt idx="64">
                  <c:v>0.0242331935483871</c:v>
                </c:pt>
                <c:pt idx="65">
                  <c:v>0.0237238666666667</c:v>
                </c:pt>
                <c:pt idx="66">
                  <c:v>0.0221152258064516</c:v>
                </c:pt>
                <c:pt idx="67">
                  <c:v>0.0218121935483871</c:v>
                </c:pt>
                <c:pt idx="68">
                  <c:v>0.0207586333333333</c:v>
                </c:pt>
                <c:pt idx="69">
                  <c:v>0.0197752903225806</c:v>
                </c:pt>
                <c:pt idx="70">
                  <c:v>0.0184499</c:v>
                </c:pt>
                <c:pt idx="71">
                  <c:v>0.0176136451612903</c:v>
                </c:pt>
                <c:pt idx="72">
                  <c:v>0.0192907741935484</c:v>
                </c:pt>
                <c:pt idx="73">
                  <c:v>0.019437275862069</c:v>
                </c:pt>
                <c:pt idx="74">
                  <c:v>0.0196132903225806</c:v>
                </c:pt>
                <c:pt idx="75">
                  <c:v>0.0180389333333333</c:v>
                </c:pt>
                <c:pt idx="76">
                  <c:v>0.0169514838709677</c:v>
                </c:pt>
                <c:pt idx="77">
                  <c:v>0.0166665</c:v>
                </c:pt>
                <c:pt idx="78">
                  <c:v>0.0163036451612903</c:v>
                </c:pt>
                <c:pt idx="79">
                  <c:v>0.0167881290322581</c:v>
                </c:pt>
                <c:pt idx="80">
                  <c:v>0.0153045666666667</c:v>
                </c:pt>
                <c:pt idx="81">
                  <c:v>0.0156014838709677</c:v>
                </c:pt>
                <c:pt idx="82">
                  <c:v>0.0148661</c:v>
                </c:pt>
                <c:pt idx="83">
                  <c:v>0.013703064516129</c:v>
                </c:pt>
                <c:pt idx="84">
                  <c:v>0.0147755161290323</c:v>
                </c:pt>
                <c:pt idx="85">
                  <c:v>0.0141338571428571</c:v>
                </c:pt>
                <c:pt idx="86">
                  <c:v>0.0137192258064516</c:v>
                </c:pt>
                <c:pt idx="87">
                  <c:v>0.0128521</c:v>
                </c:pt>
              </c:numCache>
            </c:numRef>
          </c:val>
        </c:ser>
        <c:ser>
          <c:idx val="14"/>
          <c:order val="14"/>
          <c:tx>
            <c:strRef>
              <c:f>'Tx Gulf Matrix'!$Q$93</c:f>
              <c:strCache>
                <c:ptCount val="1"/>
                <c:pt idx="0">
                  <c:v>Feb-95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Matrix'!$Q$94:$Q$181</c:f>
              <c:numCache>
                <c:formatCode>General</c:formatCode>
                <c:ptCount val="88"/>
                <c:pt idx="13">
                  <c:v>0.123229357142857</c:v>
                </c:pt>
                <c:pt idx="14">
                  <c:v>0.266533483870968</c:v>
                </c:pt>
                <c:pt idx="15">
                  <c:v>0.2609459</c:v>
                </c:pt>
                <c:pt idx="16">
                  <c:v>0.245304032258065</c:v>
                </c:pt>
                <c:pt idx="17">
                  <c:v>0.2182433</c:v>
                </c:pt>
                <c:pt idx="18">
                  <c:v>0.194986258064516</c:v>
                </c:pt>
                <c:pt idx="19">
                  <c:v>0.176965225806452</c:v>
                </c:pt>
                <c:pt idx="20">
                  <c:v>0.1690572</c:v>
                </c:pt>
                <c:pt idx="21">
                  <c:v>0.170921516129032</c:v>
                </c:pt>
                <c:pt idx="22">
                  <c:v>0.164360466666667</c:v>
                </c:pt>
                <c:pt idx="23">
                  <c:v>0.148515032258065</c:v>
                </c:pt>
                <c:pt idx="24">
                  <c:v>0.13763435483871</c:v>
                </c:pt>
                <c:pt idx="25">
                  <c:v>0.144773896551724</c:v>
                </c:pt>
                <c:pt idx="26">
                  <c:v>0.139132193548387</c:v>
                </c:pt>
                <c:pt idx="27">
                  <c:v>0.134025133333333</c:v>
                </c:pt>
                <c:pt idx="28">
                  <c:v>0.120278774193548</c:v>
                </c:pt>
                <c:pt idx="29">
                  <c:v>0.1108288</c:v>
                </c:pt>
                <c:pt idx="30">
                  <c:v>0.101222677419355</c:v>
                </c:pt>
                <c:pt idx="31">
                  <c:v>0.0940402580645161</c:v>
                </c:pt>
                <c:pt idx="32">
                  <c:v>0.0820557333333333</c:v>
                </c:pt>
                <c:pt idx="33">
                  <c:v>0.0781270322580645</c:v>
                </c:pt>
                <c:pt idx="34">
                  <c:v>0.0742733666666667</c:v>
                </c:pt>
                <c:pt idx="35">
                  <c:v>0.0709313225806452</c:v>
                </c:pt>
                <c:pt idx="36">
                  <c:v>0.0667403548387097</c:v>
                </c:pt>
                <c:pt idx="37">
                  <c:v>0.06288225</c:v>
                </c:pt>
                <c:pt idx="38">
                  <c:v>0.0627460322580645</c:v>
                </c:pt>
                <c:pt idx="39">
                  <c:v>0.0596062</c:v>
                </c:pt>
                <c:pt idx="40">
                  <c:v>0.0538398064516129</c:v>
                </c:pt>
                <c:pt idx="41">
                  <c:v>0.0503228333333333</c:v>
                </c:pt>
                <c:pt idx="42">
                  <c:v>0.0517527741935484</c:v>
                </c:pt>
                <c:pt idx="43">
                  <c:v>0.0503271612903226</c:v>
                </c:pt>
                <c:pt idx="44">
                  <c:v>0.0484947666666667</c:v>
                </c:pt>
                <c:pt idx="45">
                  <c:v>0.0458252258064516</c:v>
                </c:pt>
                <c:pt idx="46">
                  <c:v>0.0435252</c:v>
                </c:pt>
                <c:pt idx="47">
                  <c:v>0.0415083548387097</c:v>
                </c:pt>
                <c:pt idx="48">
                  <c:v>0.0386121612903226</c:v>
                </c:pt>
                <c:pt idx="49">
                  <c:v>0.0380339285714286</c:v>
                </c:pt>
                <c:pt idx="50">
                  <c:v>0.0362121290322581</c:v>
                </c:pt>
                <c:pt idx="51">
                  <c:v>0.0339745666666667</c:v>
                </c:pt>
                <c:pt idx="52">
                  <c:v>0.033509064516129</c:v>
                </c:pt>
                <c:pt idx="53">
                  <c:v>0.0338576</c:v>
                </c:pt>
                <c:pt idx="54">
                  <c:v>0.0321307741935484</c:v>
                </c:pt>
                <c:pt idx="55">
                  <c:v>0.0298932903225806</c:v>
                </c:pt>
                <c:pt idx="56">
                  <c:v>0.0287100666666667</c:v>
                </c:pt>
                <c:pt idx="57">
                  <c:v>0.0265557096774194</c:v>
                </c:pt>
                <c:pt idx="58">
                  <c:v>0.0254934333333333</c:v>
                </c:pt>
                <c:pt idx="59">
                  <c:v>0.0234282903225806</c:v>
                </c:pt>
                <c:pt idx="60">
                  <c:v>0.0243545161290323</c:v>
                </c:pt>
                <c:pt idx="61">
                  <c:v>0.0231636428571429</c:v>
                </c:pt>
                <c:pt idx="62">
                  <c:v>0.0222854193548387</c:v>
                </c:pt>
                <c:pt idx="63">
                  <c:v>0.022873</c:v>
                </c:pt>
                <c:pt idx="64">
                  <c:v>0.0243025483870968</c:v>
                </c:pt>
                <c:pt idx="65">
                  <c:v>0.0220277333333333</c:v>
                </c:pt>
                <c:pt idx="66">
                  <c:v>0.0210018387096774</c:v>
                </c:pt>
                <c:pt idx="67">
                  <c:v>0.0203552903225806</c:v>
                </c:pt>
                <c:pt idx="68">
                  <c:v>0.0210789333333333</c:v>
                </c:pt>
                <c:pt idx="69">
                  <c:v>0.020283935483871</c:v>
                </c:pt>
                <c:pt idx="70">
                  <c:v>0.0193414666666667</c:v>
                </c:pt>
                <c:pt idx="71">
                  <c:v>0.0182974838709677</c:v>
                </c:pt>
                <c:pt idx="72">
                  <c:v>0.0183961935483871</c:v>
                </c:pt>
                <c:pt idx="73">
                  <c:v>0.0174855862068966</c:v>
                </c:pt>
                <c:pt idx="74">
                  <c:v>0.0165496129032258</c:v>
                </c:pt>
                <c:pt idx="75">
                  <c:v>0.016156</c:v>
                </c:pt>
                <c:pt idx="76">
                  <c:v>0.0165283548387097</c:v>
                </c:pt>
                <c:pt idx="77">
                  <c:v>0.016041</c:v>
                </c:pt>
                <c:pt idx="78">
                  <c:v>0.0163786451612903</c:v>
                </c:pt>
                <c:pt idx="79">
                  <c:v>0.0236963225806452</c:v>
                </c:pt>
                <c:pt idx="80">
                  <c:v>0.0147029</c:v>
                </c:pt>
                <c:pt idx="81">
                  <c:v>0.0193843548387097</c:v>
                </c:pt>
                <c:pt idx="82">
                  <c:v>0.0189637666666667</c:v>
                </c:pt>
                <c:pt idx="83">
                  <c:v>0.0163865161290323</c:v>
                </c:pt>
                <c:pt idx="84">
                  <c:v>0.0154206129032258</c:v>
                </c:pt>
                <c:pt idx="85">
                  <c:v>0.0160204285714286</c:v>
                </c:pt>
                <c:pt idx="86">
                  <c:v>0.0161773548387097</c:v>
                </c:pt>
                <c:pt idx="87">
                  <c:v>0.0161106666666667</c:v>
                </c:pt>
              </c:numCache>
            </c:numRef>
          </c:val>
        </c:ser>
        <c:ser>
          <c:idx val="15"/>
          <c:order val="15"/>
          <c:tx>
            <c:strRef>
              <c:f>'Tx Gulf Matrix'!$R$93</c:f>
              <c:strCache>
                <c:ptCount val="1"/>
                <c:pt idx="0">
                  <c:v>Mar-95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Matrix'!$R$94:$R$181</c:f>
              <c:numCache>
                <c:formatCode>General</c:formatCode>
                <c:ptCount val="88"/>
                <c:pt idx="14">
                  <c:v>0.107567548387097</c:v>
                </c:pt>
                <c:pt idx="15">
                  <c:v>0.274843766666667</c:v>
                </c:pt>
                <c:pt idx="16">
                  <c:v>0.261774096774194</c:v>
                </c:pt>
                <c:pt idx="17">
                  <c:v>0.243609366666667</c:v>
                </c:pt>
                <c:pt idx="18">
                  <c:v>0.251555774193548</c:v>
                </c:pt>
                <c:pt idx="19">
                  <c:v>0.223612870967742</c:v>
                </c:pt>
                <c:pt idx="20">
                  <c:v>0.200025533333333</c:v>
                </c:pt>
                <c:pt idx="21">
                  <c:v>0.184346064516129</c:v>
                </c:pt>
                <c:pt idx="22">
                  <c:v>0.1926266</c:v>
                </c:pt>
                <c:pt idx="23">
                  <c:v>0.187142903225806</c:v>
                </c:pt>
                <c:pt idx="24">
                  <c:v>0.174797709677419</c:v>
                </c:pt>
                <c:pt idx="25">
                  <c:v>0.166586689655172</c:v>
                </c:pt>
                <c:pt idx="26">
                  <c:v>0.152587548387097</c:v>
                </c:pt>
                <c:pt idx="27">
                  <c:v>0.1403216</c:v>
                </c:pt>
                <c:pt idx="28">
                  <c:v>0.134467806451613</c:v>
                </c:pt>
                <c:pt idx="29">
                  <c:v>0.1231754</c:v>
                </c:pt>
                <c:pt idx="30">
                  <c:v>0.115378064516129</c:v>
                </c:pt>
                <c:pt idx="31">
                  <c:v>0.10528335483871</c:v>
                </c:pt>
                <c:pt idx="32">
                  <c:v>0.102524366666667</c:v>
                </c:pt>
                <c:pt idx="33">
                  <c:v>0.0961824516129032</c:v>
                </c:pt>
                <c:pt idx="34">
                  <c:v>0.0931880333333333</c:v>
                </c:pt>
                <c:pt idx="35">
                  <c:v>0.0937902258064516</c:v>
                </c:pt>
                <c:pt idx="36">
                  <c:v>0.0936928709677419</c:v>
                </c:pt>
                <c:pt idx="37">
                  <c:v>0.0932200714285714</c:v>
                </c:pt>
                <c:pt idx="38">
                  <c:v>0.0869038387096774</c:v>
                </c:pt>
                <c:pt idx="39">
                  <c:v>0.0877103</c:v>
                </c:pt>
                <c:pt idx="40">
                  <c:v>0.0809674516129032</c:v>
                </c:pt>
                <c:pt idx="41">
                  <c:v>0.0792819</c:v>
                </c:pt>
                <c:pt idx="42">
                  <c:v>0.076117064516129</c:v>
                </c:pt>
                <c:pt idx="43">
                  <c:v>0.0722369677419355</c:v>
                </c:pt>
                <c:pt idx="44">
                  <c:v>0.0664333333333333</c:v>
                </c:pt>
                <c:pt idx="45">
                  <c:v>0.0667673870967742</c:v>
                </c:pt>
                <c:pt idx="46">
                  <c:v>0.065512</c:v>
                </c:pt>
                <c:pt idx="47">
                  <c:v>0.06266</c:v>
                </c:pt>
                <c:pt idx="48">
                  <c:v>0.059891935483871</c:v>
                </c:pt>
                <c:pt idx="49">
                  <c:v>0.0586236428571429</c:v>
                </c:pt>
                <c:pt idx="50">
                  <c:v>0.0526266129032258</c:v>
                </c:pt>
                <c:pt idx="51">
                  <c:v>0.0533367</c:v>
                </c:pt>
                <c:pt idx="52">
                  <c:v>0.0520366774193548</c:v>
                </c:pt>
                <c:pt idx="53">
                  <c:v>0.0498476666666667</c:v>
                </c:pt>
                <c:pt idx="54">
                  <c:v>0.047625935483871</c:v>
                </c:pt>
                <c:pt idx="55">
                  <c:v>0.0450441612903226</c:v>
                </c:pt>
                <c:pt idx="56">
                  <c:v>0.0459298666666667</c:v>
                </c:pt>
                <c:pt idx="57">
                  <c:v>0.043319935483871</c:v>
                </c:pt>
                <c:pt idx="58">
                  <c:v>0.0401065</c:v>
                </c:pt>
                <c:pt idx="59">
                  <c:v>0.0410438064516129</c:v>
                </c:pt>
                <c:pt idx="60">
                  <c:v>0.039580064516129</c:v>
                </c:pt>
                <c:pt idx="61">
                  <c:v>0.0373998214285714</c:v>
                </c:pt>
                <c:pt idx="62">
                  <c:v>0.036300935483871</c:v>
                </c:pt>
                <c:pt idx="63">
                  <c:v>0.0350671666666667</c:v>
                </c:pt>
                <c:pt idx="64">
                  <c:v>0.0321923225806452</c:v>
                </c:pt>
                <c:pt idx="65">
                  <c:v>0.0305903</c:v>
                </c:pt>
                <c:pt idx="66">
                  <c:v>0.0345222903225806</c:v>
                </c:pt>
                <c:pt idx="67">
                  <c:v>0.0331441935483871</c:v>
                </c:pt>
                <c:pt idx="68">
                  <c:v>0.0343697333333333</c:v>
                </c:pt>
                <c:pt idx="69">
                  <c:v>0.0328486129032258</c:v>
                </c:pt>
                <c:pt idx="70">
                  <c:v>0.0309996</c:v>
                </c:pt>
                <c:pt idx="71">
                  <c:v>0.0316983870967742</c:v>
                </c:pt>
                <c:pt idx="72">
                  <c:v>0.0296857419354839</c:v>
                </c:pt>
                <c:pt idx="73">
                  <c:v>0.0297592413793103</c:v>
                </c:pt>
                <c:pt idx="74">
                  <c:v>0.0296226774193548</c:v>
                </c:pt>
                <c:pt idx="75">
                  <c:v>0.0292199666666667</c:v>
                </c:pt>
                <c:pt idx="76">
                  <c:v>0.0279967419354839</c:v>
                </c:pt>
                <c:pt idx="77">
                  <c:v>0.0273432</c:v>
                </c:pt>
                <c:pt idx="78">
                  <c:v>0.0266116129032258</c:v>
                </c:pt>
                <c:pt idx="79">
                  <c:v>0.0263067419354839</c:v>
                </c:pt>
                <c:pt idx="80">
                  <c:v>0.0247773666666667</c:v>
                </c:pt>
                <c:pt idx="81">
                  <c:v>0.024505</c:v>
                </c:pt>
                <c:pt idx="82">
                  <c:v>0.0242622333333333</c:v>
                </c:pt>
                <c:pt idx="83">
                  <c:v>0.0234446129032258</c:v>
                </c:pt>
                <c:pt idx="84">
                  <c:v>0.0229343225806452</c:v>
                </c:pt>
                <c:pt idx="85">
                  <c:v>0.0236648928571429</c:v>
                </c:pt>
                <c:pt idx="86">
                  <c:v>0.0229376129032258</c:v>
                </c:pt>
                <c:pt idx="87">
                  <c:v>0.0224270333333333</c:v>
                </c:pt>
              </c:numCache>
            </c:numRef>
          </c:val>
        </c:ser>
        <c:ser>
          <c:idx val="16"/>
          <c:order val="16"/>
          <c:tx>
            <c:strRef>
              <c:f>'Tx Gulf Matrix'!$S$93</c:f>
              <c:strCache>
                <c:ptCount val="1"/>
                <c:pt idx="0">
                  <c:v>Apr-95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Matrix'!$S$94:$S$181</c:f>
              <c:numCache>
                <c:formatCode>General</c:formatCode>
                <c:ptCount val="88"/>
                <c:pt idx="15">
                  <c:v>0.116748833333333</c:v>
                </c:pt>
                <c:pt idx="16">
                  <c:v>0.204921161290323</c:v>
                </c:pt>
                <c:pt idx="17">
                  <c:v>0.186722566666667</c:v>
                </c:pt>
                <c:pt idx="18">
                  <c:v>0.156759290322581</c:v>
                </c:pt>
                <c:pt idx="19">
                  <c:v>0.150607387096774</c:v>
                </c:pt>
                <c:pt idx="20">
                  <c:v>0.137087133333333</c:v>
                </c:pt>
                <c:pt idx="21">
                  <c:v>0.128818258064516</c:v>
                </c:pt>
                <c:pt idx="22">
                  <c:v>0.115724666666667</c:v>
                </c:pt>
                <c:pt idx="23">
                  <c:v>0.110754129032258</c:v>
                </c:pt>
                <c:pt idx="24">
                  <c:v>0.114859677419355</c:v>
                </c:pt>
                <c:pt idx="25">
                  <c:v>0.0998776551724138</c:v>
                </c:pt>
                <c:pt idx="26">
                  <c:v>0.0931351612903226</c:v>
                </c:pt>
                <c:pt idx="27">
                  <c:v>0.0858759666666667</c:v>
                </c:pt>
                <c:pt idx="28">
                  <c:v>0.0796521612903226</c:v>
                </c:pt>
                <c:pt idx="29">
                  <c:v>0.07171</c:v>
                </c:pt>
                <c:pt idx="30">
                  <c:v>0.0646647741935484</c:v>
                </c:pt>
                <c:pt idx="31">
                  <c:v>0.0574450322580645</c:v>
                </c:pt>
                <c:pt idx="32">
                  <c:v>0.0611510333333333</c:v>
                </c:pt>
                <c:pt idx="33">
                  <c:v>0.0552779677419355</c:v>
                </c:pt>
                <c:pt idx="34">
                  <c:v>0.0506763</c:v>
                </c:pt>
                <c:pt idx="35">
                  <c:v>0.0492017419354839</c:v>
                </c:pt>
                <c:pt idx="36">
                  <c:v>0.0449051935483871</c:v>
                </c:pt>
                <c:pt idx="37">
                  <c:v>0.0432873928571429</c:v>
                </c:pt>
                <c:pt idx="38">
                  <c:v>0.0462055483870968</c:v>
                </c:pt>
                <c:pt idx="39">
                  <c:v>0.0469729666666667</c:v>
                </c:pt>
                <c:pt idx="40">
                  <c:v>0.0463847419354839</c:v>
                </c:pt>
                <c:pt idx="41">
                  <c:v>0.0455929</c:v>
                </c:pt>
                <c:pt idx="42">
                  <c:v>0.0453707741935484</c:v>
                </c:pt>
                <c:pt idx="43">
                  <c:v>0.0551155806451613</c:v>
                </c:pt>
                <c:pt idx="44">
                  <c:v>0.0534347333333333</c:v>
                </c:pt>
                <c:pt idx="45">
                  <c:v>0.0509898064516129</c:v>
                </c:pt>
                <c:pt idx="46">
                  <c:v>0.0493339666666667</c:v>
                </c:pt>
                <c:pt idx="47">
                  <c:v>0.0487911935483871</c:v>
                </c:pt>
                <c:pt idx="48">
                  <c:v>0.0464681612903226</c:v>
                </c:pt>
                <c:pt idx="49">
                  <c:v>0.0461583214285714</c:v>
                </c:pt>
                <c:pt idx="50">
                  <c:v>0.0432754838709677</c:v>
                </c:pt>
                <c:pt idx="51">
                  <c:v>0.0434479333333333</c:v>
                </c:pt>
                <c:pt idx="52">
                  <c:v>0.0448988709677419</c:v>
                </c:pt>
                <c:pt idx="53">
                  <c:v>0.0427024333333333</c:v>
                </c:pt>
                <c:pt idx="54">
                  <c:v>0.0454174193548387</c:v>
                </c:pt>
                <c:pt idx="55">
                  <c:v>0.0430238709677419</c:v>
                </c:pt>
                <c:pt idx="56">
                  <c:v>0.0413216</c:v>
                </c:pt>
                <c:pt idx="57">
                  <c:v>0.0406892258064516</c:v>
                </c:pt>
                <c:pt idx="58">
                  <c:v>0.0386384666666667</c:v>
                </c:pt>
                <c:pt idx="59">
                  <c:v>0.0359358064516129</c:v>
                </c:pt>
                <c:pt idx="60">
                  <c:v>0.0325713870967742</c:v>
                </c:pt>
                <c:pt idx="61">
                  <c:v>0.0292252142857143</c:v>
                </c:pt>
                <c:pt idx="62">
                  <c:v>0.0282631612903226</c:v>
                </c:pt>
                <c:pt idx="63">
                  <c:v>0.0279169333333333</c:v>
                </c:pt>
                <c:pt idx="64">
                  <c:v>0.0250050322580645</c:v>
                </c:pt>
                <c:pt idx="65">
                  <c:v>0.0234485666666667</c:v>
                </c:pt>
                <c:pt idx="66">
                  <c:v>0.0223920967741935</c:v>
                </c:pt>
                <c:pt idx="67">
                  <c:v>0.0215280967741936</c:v>
                </c:pt>
                <c:pt idx="68">
                  <c:v>0.0196694666666667</c:v>
                </c:pt>
                <c:pt idx="69">
                  <c:v>0.0196892580645161</c:v>
                </c:pt>
                <c:pt idx="70">
                  <c:v>0.0182594333333333</c:v>
                </c:pt>
                <c:pt idx="71">
                  <c:v>0.0235432258064516</c:v>
                </c:pt>
                <c:pt idx="72">
                  <c:v>0.0192069032258065</c:v>
                </c:pt>
                <c:pt idx="73">
                  <c:v>0.0182393448275862</c:v>
                </c:pt>
                <c:pt idx="74">
                  <c:v>0.0172383225806452</c:v>
                </c:pt>
                <c:pt idx="75">
                  <c:v>0.0170748</c:v>
                </c:pt>
                <c:pt idx="76">
                  <c:v>0.0157583225806452</c:v>
                </c:pt>
                <c:pt idx="77">
                  <c:v>0.0150569</c:v>
                </c:pt>
                <c:pt idx="78">
                  <c:v>0.0141501935483871</c:v>
                </c:pt>
                <c:pt idx="79">
                  <c:v>0.0142342903225806</c:v>
                </c:pt>
                <c:pt idx="80">
                  <c:v>0.0152289333333333</c:v>
                </c:pt>
                <c:pt idx="81">
                  <c:v>0.0147275161290323</c:v>
                </c:pt>
                <c:pt idx="82">
                  <c:v>0.0127719333333333</c:v>
                </c:pt>
                <c:pt idx="83">
                  <c:v>0.0136034838709677</c:v>
                </c:pt>
                <c:pt idx="84">
                  <c:v>0.0123880322580645</c:v>
                </c:pt>
                <c:pt idx="85">
                  <c:v>0.0120259642857143</c:v>
                </c:pt>
                <c:pt idx="86">
                  <c:v>0.0119577741935484</c:v>
                </c:pt>
                <c:pt idx="87">
                  <c:v>0.0119884</c:v>
                </c:pt>
              </c:numCache>
            </c:numRef>
          </c:val>
        </c:ser>
        <c:ser>
          <c:idx val="17"/>
          <c:order val="17"/>
          <c:tx>
            <c:strRef>
              <c:f>'Tx Gulf Matrix'!$T$93</c:f>
              <c:strCache>
                <c:ptCount val="1"/>
                <c:pt idx="0">
                  <c:v>May-95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Matrix'!$T$94:$T$181</c:f>
              <c:numCache>
                <c:formatCode>General</c:formatCode>
                <c:ptCount val="88"/>
                <c:pt idx="16">
                  <c:v>0.134871935483871</c:v>
                </c:pt>
                <c:pt idx="17">
                  <c:v>0.228652166666667</c:v>
                </c:pt>
                <c:pt idx="18">
                  <c:v>0.221634612903226</c:v>
                </c:pt>
                <c:pt idx="19">
                  <c:v>0.222619451612903</c:v>
                </c:pt>
                <c:pt idx="20">
                  <c:v>0.212495</c:v>
                </c:pt>
                <c:pt idx="21">
                  <c:v>0.194899967741936</c:v>
                </c:pt>
                <c:pt idx="22">
                  <c:v>0.180319566666667</c:v>
                </c:pt>
                <c:pt idx="23">
                  <c:v>0.169546903225806</c:v>
                </c:pt>
                <c:pt idx="24">
                  <c:v>0.166583967741935</c:v>
                </c:pt>
                <c:pt idx="25">
                  <c:v>0.159482275862069</c:v>
                </c:pt>
                <c:pt idx="26">
                  <c:v>0.146527612903226</c:v>
                </c:pt>
                <c:pt idx="27">
                  <c:v>0.1574167</c:v>
                </c:pt>
                <c:pt idx="28">
                  <c:v>0.149293258064516</c:v>
                </c:pt>
                <c:pt idx="29">
                  <c:v>0.1375174</c:v>
                </c:pt>
                <c:pt idx="30">
                  <c:v>0.133341225806452</c:v>
                </c:pt>
                <c:pt idx="31">
                  <c:v>0.123803709677419</c:v>
                </c:pt>
                <c:pt idx="32">
                  <c:v>0.118804566666667</c:v>
                </c:pt>
                <c:pt idx="33">
                  <c:v>0.112398967741935</c:v>
                </c:pt>
                <c:pt idx="34">
                  <c:v>0.107585533333333</c:v>
                </c:pt>
                <c:pt idx="35">
                  <c:v>0.105589129032258</c:v>
                </c:pt>
                <c:pt idx="36">
                  <c:v>0.0976108387096774</c:v>
                </c:pt>
                <c:pt idx="37">
                  <c:v>0.100547928571429</c:v>
                </c:pt>
                <c:pt idx="38">
                  <c:v>0.0973675161290323</c:v>
                </c:pt>
                <c:pt idx="39">
                  <c:v>0.0894049666666667</c:v>
                </c:pt>
                <c:pt idx="40">
                  <c:v>0.0892125806451613</c:v>
                </c:pt>
                <c:pt idx="41">
                  <c:v>0.0810935333333333</c:v>
                </c:pt>
                <c:pt idx="42">
                  <c:v>0.0808402903225806</c:v>
                </c:pt>
                <c:pt idx="43">
                  <c:v>0.0770064193548387</c:v>
                </c:pt>
                <c:pt idx="44">
                  <c:v>0.0647271666666667</c:v>
                </c:pt>
                <c:pt idx="45">
                  <c:v>0.0699762258064516</c:v>
                </c:pt>
                <c:pt idx="46">
                  <c:v>0.06712</c:v>
                </c:pt>
                <c:pt idx="47">
                  <c:v>0.0637219032258065</c:v>
                </c:pt>
                <c:pt idx="48">
                  <c:v>0.0610454193548387</c:v>
                </c:pt>
                <c:pt idx="49">
                  <c:v>0.0552055</c:v>
                </c:pt>
                <c:pt idx="50">
                  <c:v>0.0552173548387097</c:v>
                </c:pt>
                <c:pt idx="51">
                  <c:v>0.0506685666666667</c:v>
                </c:pt>
                <c:pt idx="52">
                  <c:v>0.0533979677419355</c:v>
                </c:pt>
                <c:pt idx="53">
                  <c:v>0.0517973333333333</c:v>
                </c:pt>
                <c:pt idx="54">
                  <c:v>0.046664</c:v>
                </c:pt>
                <c:pt idx="55">
                  <c:v>0.0431101290322581</c:v>
                </c:pt>
                <c:pt idx="56">
                  <c:v>0.0436727666666667</c:v>
                </c:pt>
                <c:pt idx="57">
                  <c:v>0.042249</c:v>
                </c:pt>
                <c:pt idx="58">
                  <c:v>0.0411058666666667</c:v>
                </c:pt>
                <c:pt idx="59">
                  <c:v>0.0414841612903226</c:v>
                </c:pt>
                <c:pt idx="60">
                  <c:v>0.0408622258064516</c:v>
                </c:pt>
                <c:pt idx="61">
                  <c:v>0.0393930714285714</c:v>
                </c:pt>
                <c:pt idx="62">
                  <c:v>0.0401153548387097</c:v>
                </c:pt>
                <c:pt idx="63">
                  <c:v>0.0387557</c:v>
                </c:pt>
                <c:pt idx="64">
                  <c:v>0.0370253225806452</c:v>
                </c:pt>
                <c:pt idx="65">
                  <c:v>0.0386888333333333</c:v>
                </c:pt>
                <c:pt idx="66">
                  <c:v>0.0371454838709677</c:v>
                </c:pt>
                <c:pt idx="67">
                  <c:v>0.0365742258064516</c:v>
                </c:pt>
                <c:pt idx="68">
                  <c:v>0.0348683666666667</c:v>
                </c:pt>
                <c:pt idx="69">
                  <c:v>0.0338800967741936</c:v>
                </c:pt>
                <c:pt idx="70">
                  <c:v>0.0330884333333333</c:v>
                </c:pt>
                <c:pt idx="71">
                  <c:v>0.0309796774193548</c:v>
                </c:pt>
                <c:pt idx="72">
                  <c:v>0.0303165806451613</c:v>
                </c:pt>
                <c:pt idx="73">
                  <c:v>0.0291495517241379</c:v>
                </c:pt>
                <c:pt idx="74">
                  <c:v>0.0272466451612903</c:v>
                </c:pt>
                <c:pt idx="75">
                  <c:v>0.0282303</c:v>
                </c:pt>
                <c:pt idx="76">
                  <c:v>0.0265099032258065</c:v>
                </c:pt>
                <c:pt idx="77">
                  <c:v>0.0248356</c:v>
                </c:pt>
                <c:pt idx="78">
                  <c:v>0.0254631290322581</c:v>
                </c:pt>
                <c:pt idx="79">
                  <c:v>0.025212064516129</c:v>
                </c:pt>
                <c:pt idx="80">
                  <c:v>0.0254707</c:v>
                </c:pt>
                <c:pt idx="81">
                  <c:v>0.0256731612903226</c:v>
                </c:pt>
                <c:pt idx="82">
                  <c:v>0.0244361666666667</c:v>
                </c:pt>
                <c:pt idx="83">
                  <c:v>0.0223752258064516</c:v>
                </c:pt>
                <c:pt idx="84">
                  <c:v>0.0215428387096774</c:v>
                </c:pt>
                <c:pt idx="85">
                  <c:v>0.0239126428571429</c:v>
                </c:pt>
                <c:pt idx="86">
                  <c:v>0.0238656451612903</c:v>
                </c:pt>
                <c:pt idx="87">
                  <c:v>0.0261967</c:v>
                </c:pt>
              </c:numCache>
            </c:numRef>
          </c:val>
        </c:ser>
        <c:ser>
          <c:idx val="18"/>
          <c:order val="18"/>
          <c:tx>
            <c:strRef>
              <c:f>'Tx Gulf Matrix'!$U$93</c:f>
              <c:strCache>
                <c:ptCount val="1"/>
                <c:pt idx="0">
                  <c:v>Jun-95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Matrix'!$U$94:$U$181</c:f>
              <c:numCache>
                <c:formatCode>General</c:formatCode>
                <c:ptCount val="88"/>
                <c:pt idx="17">
                  <c:v>0.0898575333333333</c:v>
                </c:pt>
                <c:pt idx="18">
                  <c:v>0.192941870967742</c:v>
                </c:pt>
                <c:pt idx="19">
                  <c:v>0.170475838709677</c:v>
                </c:pt>
                <c:pt idx="20">
                  <c:v>0.154346433333333</c:v>
                </c:pt>
                <c:pt idx="21">
                  <c:v>0.141534258064516</c:v>
                </c:pt>
                <c:pt idx="22">
                  <c:v>0.130267033333333</c:v>
                </c:pt>
                <c:pt idx="23">
                  <c:v>0.133441903225806</c:v>
                </c:pt>
                <c:pt idx="24">
                  <c:v>0.125336838709677</c:v>
                </c:pt>
                <c:pt idx="25">
                  <c:v>0.114591310344828</c:v>
                </c:pt>
                <c:pt idx="26">
                  <c:v>0.107628258064516</c:v>
                </c:pt>
                <c:pt idx="27">
                  <c:v>0.0970320333333333</c:v>
                </c:pt>
                <c:pt idx="28">
                  <c:v>0.0931793225806452</c:v>
                </c:pt>
                <c:pt idx="29">
                  <c:v>0.0876057</c:v>
                </c:pt>
                <c:pt idx="30">
                  <c:v>0.0827137096774194</c:v>
                </c:pt>
                <c:pt idx="31">
                  <c:v>0.0785919032258065</c:v>
                </c:pt>
                <c:pt idx="32">
                  <c:v>0.0751883666666667</c:v>
                </c:pt>
                <c:pt idx="33">
                  <c:v>0.0704981935483871</c:v>
                </c:pt>
                <c:pt idx="34">
                  <c:v>0.0711405333333333</c:v>
                </c:pt>
                <c:pt idx="35">
                  <c:v>0.0703100967741936</c:v>
                </c:pt>
                <c:pt idx="36">
                  <c:v>0.0672664516129032</c:v>
                </c:pt>
                <c:pt idx="37">
                  <c:v>0.06306525</c:v>
                </c:pt>
                <c:pt idx="38">
                  <c:v>0.0607507096774194</c:v>
                </c:pt>
                <c:pt idx="39">
                  <c:v>0.059295</c:v>
                </c:pt>
                <c:pt idx="40">
                  <c:v>0.0560796774193548</c:v>
                </c:pt>
                <c:pt idx="41">
                  <c:v>0.0536888333333333</c:v>
                </c:pt>
                <c:pt idx="42">
                  <c:v>0.0518148064516129</c:v>
                </c:pt>
                <c:pt idx="43">
                  <c:v>0.0500694838709677</c:v>
                </c:pt>
                <c:pt idx="44">
                  <c:v>0.0476674333333333</c:v>
                </c:pt>
                <c:pt idx="45">
                  <c:v>0.0456982903225806</c:v>
                </c:pt>
                <c:pt idx="46">
                  <c:v>0.0449849333333333</c:v>
                </c:pt>
                <c:pt idx="47">
                  <c:v>0.0418395806451613</c:v>
                </c:pt>
                <c:pt idx="48">
                  <c:v>0.0398251935483871</c:v>
                </c:pt>
                <c:pt idx="49">
                  <c:v>0.0369280357142857</c:v>
                </c:pt>
                <c:pt idx="50">
                  <c:v>0.036197935483871</c:v>
                </c:pt>
                <c:pt idx="51">
                  <c:v>0.0390097333333333</c:v>
                </c:pt>
                <c:pt idx="52">
                  <c:v>0.043493935483871</c:v>
                </c:pt>
                <c:pt idx="53">
                  <c:v>0.0424339333333333</c:v>
                </c:pt>
                <c:pt idx="54">
                  <c:v>0.0350576129032258</c:v>
                </c:pt>
                <c:pt idx="55">
                  <c:v>0.0323833548387097</c:v>
                </c:pt>
                <c:pt idx="56">
                  <c:v>0.0312597666666667</c:v>
                </c:pt>
                <c:pt idx="57">
                  <c:v>0.029648064516129</c:v>
                </c:pt>
                <c:pt idx="58">
                  <c:v>0.0286617666666667</c:v>
                </c:pt>
                <c:pt idx="59">
                  <c:v>0.0278843548387097</c:v>
                </c:pt>
                <c:pt idx="60">
                  <c:v>0.0278255483870968</c:v>
                </c:pt>
                <c:pt idx="61">
                  <c:v>0.0256206071428571</c:v>
                </c:pt>
                <c:pt idx="62">
                  <c:v>0.023692</c:v>
                </c:pt>
                <c:pt idx="63">
                  <c:v>0.0229723</c:v>
                </c:pt>
                <c:pt idx="64">
                  <c:v>0.0232326774193548</c:v>
                </c:pt>
                <c:pt idx="65">
                  <c:v>0.0216191</c:v>
                </c:pt>
                <c:pt idx="66">
                  <c:v>0.023934</c:v>
                </c:pt>
                <c:pt idx="67">
                  <c:v>0.0221479677419355</c:v>
                </c:pt>
                <c:pt idx="68">
                  <c:v>0.0215302666666667</c:v>
                </c:pt>
                <c:pt idx="69">
                  <c:v>0.0230194516129032</c:v>
                </c:pt>
                <c:pt idx="70">
                  <c:v>0.0231213666666667</c:v>
                </c:pt>
                <c:pt idx="71">
                  <c:v>0.021154935483871</c:v>
                </c:pt>
                <c:pt idx="72">
                  <c:v>0.0220597741935484</c:v>
                </c:pt>
                <c:pt idx="73">
                  <c:v>0.0227827586206897</c:v>
                </c:pt>
                <c:pt idx="74">
                  <c:v>0.0219499032258065</c:v>
                </c:pt>
                <c:pt idx="75">
                  <c:v>0.0208765666666667</c:v>
                </c:pt>
                <c:pt idx="76">
                  <c:v>0.0203196451612903</c:v>
                </c:pt>
                <c:pt idx="77">
                  <c:v>0.0197469</c:v>
                </c:pt>
                <c:pt idx="78">
                  <c:v>0.0200117419354839</c:v>
                </c:pt>
                <c:pt idx="79">
                  <c:v>0.0198491935483871</c:v>
                </c:pt>
                <c:pt idx="80">
                  <c:v>0.0214573333333333</c:v>
                </c:pt>
                <c:pt idx="81">
                  <c:v>0.0219099032258065</c:v>
                </c:pt>
                <c:pt idx="82">
                  <c:v>0.0200759</c:v>
                </c:pt>
                <c:pt idx="83">
                  <c:v>0.0191186774193548</c:v>
                </c:pt>
                <c:pt idx="84">
                  <c:v>0.0213952258064516</c:v>
                </c:pt>
                <c:pt idx="85">
                  <c:v>0.0195813571428571</c:v>
                </c:pt>
                <c:pt idx="86">
                  <c:v>0.0189739677419355</c:v>
                </c:pt>
                <c:pt idx="87">
                  <c:v>0.0184639666666667</c:v>
                </c:pt>
              </c:numCache>
            </c:numRef>
          </c:val>
        </c:ser>
        <c:ser>
          <c:idx val="19"/>
          <c:order val="19"/>
          <c:tx>
            <c:strRef>
              <c:f>'Tx Gulf Matrix'!$V$93</c:f>
              <c:strCache>
                <c:ptCount val="1"/>
                <c:pt idx="0">
                  <c:v>Jul-95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Matrix'!$V$94:$V$181</c:f>
              <c:numCache>
                <c:formatCode>General</c:formatCode>
                <c:ptCount val="88"/>
                <c:pt idx="18">
                  <c:v>0.161855193548387</c:v>
                </c:pt>
                <c:pt idx="19">
                  <c:v>0.296916419354839</c:v>
                </c:pt>
                <c:pt idx="20">
                  <c:v>0.293458333333333</c:v>
                </c:pt>
                <c:pt idx="21">
                  <c:v>0.280456870967742</c:v>
                </c:pt>
                <c:pt idx="22">
                  <c:v>0.2602444</c:v>
                </c:pt>
                <c:pt idx="23">
                  <c:v>0.255155903225806</c:v>
                </c:pt>
                <c:pt idx="24">
                  <c:v>0.252087677419355</c:v>
                </c:pt>
                <c:pt idx="25">
                  <c:v>0.239009206896552</c:v>
                </c:pt>
                <c:pt idx="26">
                  <c:v>0.219979580645161</c:v>
                </c:pt>
                <c:pt idx="27">
                  <c:v>0.202344666666667</c:v>
                </c:pt>
                <c:pt idx="28">
                  <c:v>0.195302612903226</c:v>
                </c:pt>
                <c:pt idx="29">
                  <c:v>0.1864207</c:v>
                </c:pt>
                <c:pt idx="30">
                  <c:v>0.17754364516129</c:v>
                </c:pt>
                <c:pt idx="31">
                  <c:v>0.161183161290323</c:v>
                </c:pt>
                <c:pt idx="32">
                  <c:v>0.151247566666667</c:v>
                </c:pt>
                <c:pt idx="33">
                  <c:v>0.142967322580645</c:v>
                </c:pt>
                <c:pt idx="34">
                  <c:v>0.1450418</c:v>
                </c:pt>
                <c:pt idx="35">
                  <c:v>0.137215225806452</c:v>
                </c:pt>
                <c:pt idx="36">
                  <c:v>0.122341870967742</c:v>
                </c:pt>
                <c:pt idx="37">
                  <c:v>0.119254107142857</c:v>
                </c:pt>
                <c:pt idx="38">
                  <c:v>0.110168322580645</c:v>
                </c:pt>
                <c:pt idx="39">
                  <c:v>0.1065084</c:v>
                </c:pt>
                <c:pt idx="40">
                  <c:v>0.0967545483870968</c:v>
                </c:pt>
                <c:pt idx="41">
                  <c:v>0.0922671333333333</c:v>
                </c:pt>
                <c:pt idx="42">
                  <c:v>0.0883002258064516</c:v>
                </c:pt>
                <c:pt idx="43">
                  <c:v>0.0856666774193548</c:v>
                </c:pt>
                <c:pt idx="44">
                  <c:v>0.0800983</c:v>
                </c:pt>
                <c:pt idx="45">
                  <c:v>0.0766443870967742</c:v>
                </c:pt>
                <c:pt idx="46">
                  <c:v>0.0756976666666667</c:v>
                </c:pt>
                <c:pt idx="47">
                  <c:v>0.0721336129032258</c:v>
                </c:pt>
                <c:pt idx="48">
                  <c:v>0.0696543870967742</c:v>
                </c:pt>
                <c:pt idx="49">
                  <c:v>0.0681564285714286</c:v>
                </c:pt>
                <c:pt idx="50">
                  <c:v>0.0653208064516129</c:v>
                </c:pt>
                <c:pt idx="51">
                  <c:v>0.0616322333333333</c:v>
                </c:pt>
                <c:pt idx="52">
                  <c:v>0.0586626451612903</c:v>
                </c:pt>
                <c:pt idx="53">
                  <c:v>0.0594898</c:v>
                </c:pt>
                <c:pt idx="54">
                  <c:v>0.0566725161290323</c:v>
                </c:pt>
                <c:pt idx="55">
                  <c:v>0.0540417419354839</c:v>
                </c:pt>
                <c:pt idx="56">
                  <c:v>0.0518940333333333</c:v>
                </c:pt>
                <c:pt idx="57">
                  <c:v>0.0487682258064516</c:v>
                </c:pt>
                <c:pt idx="58">
                  <c:v>0.0467376666666667</c:v>
                </c:pt>
                <c:pt idx="59">
                  <c:v>0.0423520322580645</c:v>
                </c:pt>
                <c:pt idx="60">
                  <c:v>0.0450820967741936</c:v>
                </c:pt>
                <c:pt idx="61">
                  <c:v>0.0432482142857143</c:v>
                </c:pt>
                <c:pt idx="62">
                  <c:v>0.0417686774193548</c:v>
                </c:pt>
                <c:pt idx="63">
                  <c:v>0.0410544666666667</c:v>
                </c:pt>
                <c:pt idx="64">
                  <c:v>0.0393846774193548</c:v>
                </c:pt>
                <c:pt idx="65">
                  <c:v>0.0384749333333333</c:v>
                </c:pt>
                <c:pt idx="66">
                  <c:v>0.0366033225806452</c:v>
                </c:pt>
                <c:pt idx="67">
                  <c:v>0.0341703870967742</c:v>
                </c:pt>
                <c:pt idx="68">
                  <c:v>0.033668</c:v>
                </c:pt>
                <c:pt idx="69">
                  <c:v>0.032601</c:v>
                </c:pt>
                <c:pt idx="70">
                  <c:v>0.0334049</c:v>
                </c:pt>
                <c:pt idx="71">
                  <c:v>0.032394064516129</c:v>
                </c:pt>
                <c:pt idx="72">
                  <c:v>0.0321673870967742</c:v>
                </c:pt>
                <c:pt idx="73">
                  <c:v>0.033574275862069</c:v>
                </c:pt>
                <c:pt idx="74">
                  <c:v>0.0322255161290323</c:v>
                </c:pt>
                <c:pt idx="75">
                  <c:v>0.0318452333333333</c:v>
                </c:pt>
                <c:pt idx="76">
                  <c:v>0.030995064516129</c:v>
                </c:pt>
                <c:pt idx="77">
                  <c:v>0.0304501</c:v>
                </c:pt>
                <c:pt idx="78">
                  <c:v>0.0270759032258065</c:v>
                </c:pt>
                <c:pt idx="79">
                  <c:v>0.0293923548387097</c:v>
                </c:pt>
                <c:pt idx="80">
                  <c:v>0.0275390333333333</c:v>
                </c:pt>
                <c:pt idx="81">
                  <c:v>0.0277143870967742</c:v>
                </c:pt>
                <c:pt idx="82">
                  <c:v>0.0263198333333333</c:v>
                </c:pt>
                <c:pt idx="83">
                  <c:v>0.0265832580645161</c:v>
                </c:pt>
                <c:pt idx="84">
                  <c:v>0.0245339677419355</c:v>
                </c:pt>
                <c:pt idx="85">
                  <c:v>0.0221751071428571</c:v>
                </c:pt>
                <c:pt idx="86">
                  <c:v>0.0210397096774194</c:v>
                </c:pt>
                <c:pt idx="87">
                  <c:v>0.0194405</c:v>
                </c:pt>
              </c:numCache>
            </c:numRef>
          </c:val>
        </c:ser>
        <c:ser>
          <c:idx val="20"/>
          <c:order val="20"/>
          <c:tx>
            <c:strRef>
              <c:f>'Tx Gulf Matrix'!$W$93</c:f>
              <c:strCache>
                <c:ptCount val="1"/>
                <c:pt idx="0">
                  <c:v>Aug-95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Matrix'!$W$94:$W$181</c:f>
              <c:numCache>
                <c:formatCode>General</c:formatCode>
                <c:ptCount val="88"/>
                <c:pt idx="19">
                  <c:v>0.121675516129032</c:v>
                </c:pt>
                <c:pt idx="20">
                  <c:v>0.244695666666667</c:v>
                </c:pt>
                <c:pt idx="21">
                  <c:v>0.257553677419355</c:v>
                </c:pt>
                <c:pt idx="22">
                  <c:v>0.223353166666667</c:v>
                </c:pt>
                <c:pt idx="23">
                  <c:v>0.220069903225806</c:v>
                </c:pt>
                <c:pt idx="24">
                  <c:v>0.220070709677419</c:v>
                </c:pt>
                <c:pt idx="25">
                  <c:v>0.196065379310345</c:v>
                </c:pt>
                <c:pt idx="26">
                  <c:v>0.180023258064516</c:v>
                </c:pt>
                <c:pt idx="27">
                  <c:v>0.165329566666667</c:v>
                </c:pt>
                <c:pt idx="28">
                  <c:v>0.14872</c:v>
                </c:pt>
                <c:pt idx="29">
                  <c:v>0.139485533333333</c:v>
                </c:pt>
                <c:pt idx="30">
                  <c:v>0.139188129032258</c:v>
                </c:pt>
                <c:pt idx="31">
                  <c:v>0.129600709677419</c:v>
                </c:pt>
                <c:pt idx="32">
                  <c:v>0.126759666666667</c:v>
                </c:pt>
                <c:pt idx="33">
                  <c:v>0.119793322580645</c:v>
                </c:pt>
                <c:pt idx="34">
                  <c:v>0.1079764</c:v>
                </c:pt>
                <c:pt idx="35">
                  <c:v>0.099305</c:v>
                </c:pt>
                <c:pt idx="36">
                  <c:v>0.0933674838709677</c:v>
                </c:pt>
                <c:pt idx="37">
                  <c:v>0.0975520357142857</c:v>
                </c:pt>
                <c:pt idx="38">
                  <c:v>0.0871006129032258</c:v>
                </c:pt>
                <c:pt idx="39">
                  <c:v>0.0802657666666667</c:v>
                </c:pt>
                <c:pt idx="40">
                  <c:v>0.0782281290322581</c:v>
                </c:pt>
                <c:pt idx="41">
                  <c:v>0.0775401666666667</c:v>
                </c:pt>
                <c:pt idx="42">
                  <c:v>0.0717804516129032</c:v>
                </c:pt>
                <c:pt idx="43">
                  <c:v>0.0663297741935484</c:v>
                </c:pt>
                <c:pt idx="44">
                  <c:v>0.0616663333333333</c:v>
                </c:pt>
                <c:pt idx="45">
                  <c:v>0.0566140967741935</c:v>
                </c:pt>
                <c:pt idx="46">
                  <c:v>0.0539993666666667</c:v>
                </c:pt>
                <c:pt idx="47">
                  <c:v>0.0529061290322581</c:v>
                </c:pt>
                <c:pt idx="48">
                  <c:v>0.0535565161290323</c:v>
                </c:pt>
                <c:pt idx="49">
                  <c:v>0.0528405714285714</c:v>
                </c:pt>
                <c:pt idx="50">
                  <c:v>0.0535205806451613</c:v>
                </c:pt>
                <c:pt idx="51">
                  <c:v>0.0533758</c:v>
                </c:pt>
                <c:pt idx="52">
                  <c:v>0.0525085161290323</c:v>
                </c:pt>
                <c:pt idx="53">
                  <c:v>0.0489009666666667</c:v>
                </c:pt>
                <c:pt idx="54">
                  <c:v>0.0457976129032258</c:v>
                </c:pt>
                <c:pt idx="55">
                  <c:v>0.039721</c:v>
                </c:pt>
                <c:pt idx="56">
                  <c:v>0.0394447333333333</c:v>
                </c:pt>
                <c:pt idx="57">
                  <c:v>0.0380777419354839</c:v>
                </c:pt>
                <c:pt idx="58">
                  <c:v>0.0351152</c:v>
                </c:pt>
                <c:pt idx="59">
                  <c:v>0.0337044516129032</c:v>
                </c:pt>
                <c:pt idx="60">
                  <c:v>0.0325593225806452</c:v>
                </c:pt>
                <c:pt idx="61">
                  <c:v>0.0326617857142857</c:v>
                </c:pt>
                <c:pt idx="62">
                  <c:v>0.0316448387096774</c:v>
                </c:pt>
                <c:pt idx="63">
                  <c:v>0.0301793666666667</c:v>
                </c:pt>
                <c:pt idx="64">
                  <c:v>0.0281893548387097</c:v>
                </c:pt>
                <c:pt idx="65">
                  <c:v>0.0281233</c:v>
                </c:pt>
                <c:pt idx="66">
                  <c:v>0.0285281612903226</c:v>
                </c:pt>
                <c:pt idx="67">
                  <c:v>0.02599</c:v>
                </c:pt>
                <c:pt idx="68">
                  <c:v>0.0262972</c:v>
                </c:pt>
                <c:pt idx="69">
                  <c:v>0.0266224838709677</c:v>
                </c:pt>
                <c:pt idx="70">
                  <c:v>0.0254984</c:v>
                </c:pt>
                <c:pt idx="71">
                  <c:v>0.0250457419354839</c:v>
                </c:pt>
                <c:pt idx="72">
                  <c:v>0.0244636451612903</c:v>
                </c:pt>
                <c:pt idx="73">
                  <c:v>0.0238346206896552</c:v>
                </c:pt>
                <c:pt idx="74">
                  <c:v>0.0225896774193548</c:v>
                </c:pt>
                <c:pt idx="75">
                  <c:v>0.0221562333333333</c:v>
                </c:pt>
                <c:pt idx="76">
                  <c:v>0.0210698709677419</c:v>
                </c:pt>
                <c:pt idx="77">
                  <c:v>0.0204312666666667</c:v>
                </c:pt>
                <c:pt idx="78">
                  <c:v>0.0206317419354839</c:v>
                </c:pt>
                <c:pt idx="79">
                  <c:v>0.019881</c:v>
                </c:pt>
                <c:pt idx="80">
                  <c:v>0.0190343666666667</c:v>
                </c:pt>
                <c:pt idx="81">
                  <c:v>0.0185797419354839</c:v>
                </c:pt>
                <c:pt idx="82">
                  <c:v>0.0172898</c:v>
                </c:pt>
                <c:pt idx="83">
                  <c:v>0.0160807096774194</c:v>
                </c:pt>
                <c:pt idx="84">
                  <c:v>0.0161782903225806</c:v>
                </c:pt>
                <c:pt idx="85">
                  <c:v>0.0166976785714286</c:v>
                </c:pt>
                <c:pt idx="86">
                  <c:v>0.0186482903225806</c:v>
                </c:pt>
                <c:pt idx="87">
                  <c:v>0.0175591333333333</c:v>
                </c:pt>
              </c:numCache>
            </c:numRef>
          </c:val>
        </c:ser>
        <c:ser>
          <c:idx val="21"/>
          <c:order val="21"/>
          <c:tx>
            <c:strRef>
              <c:f>'Tx Gulf Matrix'!$X$93</c:f>
              <c:strCache>
                <c:ptCount val="1"/>
                <c:pt idx="0">
                  <c:v>Sep-95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Matrix'!$X$94:$X$181</c:f>
              <c:numCache>
                <c:formatCode>General</c:formatCode>
                <c:ptCount val="88"/>
                <c:pt idx="20">
                  <c:v>0.132673433333333</c:v>
                </c:pt>
                <c:pt idx="21">
                  <c:v>0.236207032258065</c:v>
                </c:pt>
                <c:pt idx="22">
                  <c:v>0.237255</c:v>
                </c:pt>
                <c:pt idx="23">
                  <c:v>0.234858</c:v>
                </c:pt>
                <c:pt idx="24">
                  <c:v>0.255332258064516</c:v>
                </c:pt>
                <c:pt idx="25">
                  <c:v>0.250829103448276</c:v>
                </c:pt>
                <c:pt idx="26">
                  <c:v>0.239950129032258</c:v>
                </c:pt>
                <c:pt idx="27">
                  <c:v>0.221413566666667</c:v>
                </c:pt>
                <c:pt idx="28">
                  <c:v>0.204788774193548</c:v>
                </c:pt>
                <c:pt idx="29">
                  <c:v>0.1921854</c:v>
                </c:pt>
                <c:pt idx="30">
                  <c:v>0.176198</c:v>
                </c:pt>
                <c:pt idx="31">
                  <c:v>0.160639870967742</c:v>
                </c:pt>
                <c:pt idx="32">
                  <c:v>0.157879233333333</c:v>
                </c:pt>
                <c:pt idx="33">
                  <c:v>0.142297516129032</c:v>
                </c:pt>
                <c:pt idx="34">
                  <c:v>0.13599</c:v>
                </c:pt>
                <c:pt idx="35">
                  <c:v>0.131836806451613</c:v>
                </c:pt>
                <c:pt idx="36">
                  <c:v>0.124694225806452</c:v>
                </c:pt>
                <c:pt idx="37">
                  <c:v>0.121617178571429</c:v>
                </c:pt>
                <c:pt idx="38">
                  <c:v>0.115390161290323</c:v>
                </c:pt>
                <c:pt idx="39">
                  <c:v>0.1077644</c:v>
                </c:pt>
                <c:pt idx="40">
                  <c:v>0.101791387096774</c:v>
                </c:pt>
                <c:pt idx="41">
                  <c:v>0.0967408</c:v>
                </c:pt>
                <c:pt idx="42">
                  <c:v>0.0953764193548387</c:v>
                </c:pt>
                <c:pt idx="43">
                  <c:v>0.0943504193548387</c:v>
                </c:pt>
                <c:pt idx="44">
                  <c:v>0.0881371333333333</c:v>
                </c:pt>
                <c:pt idx="45">
                  <c:v>0.0843994838709677</c:v>
                </c:pt>
                <c:pt idx="46">
                  <c:v>0.081417</c:v>
                </c:pt>
                <c:pt idx="47">
                  <c:v>0.0760776774193548</c:v>
                </c:pt>
                <c:pt idx="48">
                  <c:v>0.0729353870967742</c:v>
                </c:pt>
                <c:pt idx="49">
                  <c:v>0.0708753571428571</c:v>
                </c:pt>
                <c:pt idx="50">
                  <c:v>0.0691378709677419</c:v>
                </c:pt>
                <c:pt idx="51">
                  <c:v>0.0658091</c:v>
                </c:pt>
                <c:pt idx="52">
                  <c:v>0.0607121935483871</c:v>
                </c:pt>
                <c:pt idx="53">
                  <c:v>0.0581140333333333</c:v>
                </c:pt>
                <c:pt idx="54">
                  <c:v>0.057501064516129</c:v>
                </c:pt>
                <c:pt idx="55">
                  <c:v>0.0543633548387097</c:v>
                </c:pt>
                <c:pt idx="56">
                  <c:v>0.0529008</c:v>
                </c:pt>
                <c:pt idx="57">
                  <c:v>0.0509624838709677</c:v>
                </c:pt>
                <c:pt idx="58">
                  <c:v>0.0497396666666667</c:v>
                </c:pt>
                <c:pt idx="59">
                  <c:v>0.046488064516129</c:v>
                </c:pt>
                <c:pt idx="60">
                  <c:v>0.0473484516129032</c:v>
                </c:pt>
                <c:pt idx="61">
                  <c:v>0.0442016071428572</c:v>
                </c:pt>
                <c:pt idx="62">
                  <c:v>0.0423123225806452</c:v>
                </c:pt>
                <c:pt idx="63">
                  <c:v>0.0428517</c:v>
                </c:pt>
                <c:pt idx="64">
                  <c:v>0.0413907741935484</c:v>
                </c:pt>
                <c:pt idx="65">
                  <c:v>0.0404774666666667</c:v>
                </c:pt>
                <c:pt idx="66">
                  <c:v>0.0393267419354839</c:v>
                </c:pt>
                <c:pt idx="67">
                  <c:v>0.0387506451612903</c:v>
                </c:pt>
                <c:pt idx="68">
                  <c:v>0.0382089</c:v>
                </c:pt>
                <c:pt idx="69">
                  <c:v>0.0373515806451613</c:v>
                </c:pt>
                <c:pt idx="70">
                  <c:v>0.0365539666666667</c:v>
                </c:pt>
                <c:pt idx="71">
                  <c:v>0.0358602903225806</c:v>
                </c:pt>
                <c:pt idx="72">
                  <c:v>0.0343816774193548</c:v>
                </c:pt>
                <c:pt idx="73">
                  <c:v>0.0337121724137931</c:v>
                </c:pt>
                <c:pt idx="74">
                  <c:v>0.033092064516129</c:v>
                </c:pt>
                <c:pt idx="75">
                  <c:v>0.0308801666666667</c:v>
                </c:pt>
                <c:pt idx="76">
                  <c:v>0.0285473870967742</c:v>
                </c:pt>
                <c:pt idx="77">
                  <c:v>0.0271261333333333</c:v>
                </c:pt>
                <c:pt idx="78">
                  <c:v>0.0276133870967742</c:v>
                </c:pt>
                <c:pt idx="79">
                  <c:v>0.027352064516129</c:v>
                </c:pt>
                <c:pt idx="80">
                  <c:v>0.0265767333333333</c:v>
                </c:pt>
                <c:pt idx="81">
                  <c:v>0.026789064516129</c:v>
                </c:pt>
                <c:pt idx="82">
                  <c:v>0.0266946666666667</c:v>
                </c:pt>
                <c:pt idx="83">
                  <c:v>0.0270583870967742</c:v>
                </c:pt>
                <c:pt idx="84">
                  <c:v>0.0261300967741935</c:v>
                </c:pt>
                <c:pt idx="85">
                  <c:v>0.02504675</c:v>
                </c:pt>
                <c:pt idx="86">
                  <c:v>0.0239605161290323</c:v>
                </c:pt>
                <c:pt idx="87">
                  <c:v>0.0227447333333333</c:v>
                </c:pt>
              </c:numCache>
            </c:numRef>
          </c:val>
        </c:ser>
        <c:ser>
          <c:idx val="22"/>
          <c:order val="22"/>
          <c:tx>
            <c:strRef>
              <c:f>'Tx Gulf Matrix'!$Y$93</c:f>
              <c:strCache>
                <c:ptCount val="1"/>
                <c:pt idx="0">
                  <c:v>Oct-95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Matrix'!$Y$94:$Y$181</c:f>
              <c:numCache>
                <c:formatCode>General</c:formatCode>
                <c:ptCount val="88"/>
                <c:pt idx="21">
                  <c:v>0.112641161290323</c:v>
                </c:pt>
                <c:pt idx="22">
                  <c:v>0.2124862</c:v>
                </c:pt>
                <c:pt idx="23">
                  <c:v>0.176938451612903</c:v>
                </c:pt>
                <c:pt idx="24">
                  <c:v>0.171718516129032</c:v>
                </c:pt>
                <c:pt idx="25">
                  <c:v>0.167781034482759</c:v>
                </c:pt>
                <c:pt idx="26">
                  <c:v>0.152984967741935</c:v>
                </c:pt>
                <c:pt idx="27">
                  <c:v>0.136346566666667</c:v>
                </c:pt>
                <c:pt idx="28">
                  <c:v>0.129161258064516</c:v>
                </c:pt>
                <c:pt idx="29">
                  <c:v>0.114693566666667</c:v>
                </c:pt>
                <c:pt idx="30">
                  <c:v>0.105850451612903</c:v>
                </c:pt>
                <c:pt idx="31">
                  <c:v>0.0944114193548387</c:v>
                </c:pt>
                <c:pt idx="32">
                  <c:v>0.0852355333333333</c:v>
                </c:pt>
                <c:pt idx="33">
                  <c:v>0.0876212580645161</c:v>
                </c:pt>
                <c:pt idx="34">
                  <c:v>0.0838598</c:v>
                </c:pt>
                <c:pt idx="35">
                  <c:v>0.0789230322580645</c:v>
                </c:pt>
                <c:pt idx="36">
                  <c:v>0.0732114516129032</c:v>
                </c:pt>
                <c:pt idx="37">
                  <c:v>0.0718612142857143</c:v>
                </c:pt>
                <c:pt idx="38">
                  <c:v>0.066955935483871</c:v>
                </c:pt>
                <c:pt idx="39">
                  <c:v>0.0673684666666667</c:v>
                </c:pt>
                <c:pt idx="40">
                  <c:v>0.0613453225806452</c:v>
                </c:pt>
                <c:pt idx="41">
                  <c:v>0.0583110333333333</c:v>
                </c:pt>
                <c:pt idx="42">
                  <c:v>0.0530053870967742</c:v>
                </c:pt>
                <c:pt idx="43">
                  <c:v>0.0527234193548387</c:v>
                </c:pt>
                <c:pt idx="44">
                  <c:v>0.0475578</c:v>
                </c:pt>
                <c:pt idx="45">
                  <c:v>0.0449759677419355</c:v>
                </c:pt>
                <c:pt idx="46">
                  <c:v>0.043447</c:v>
                </c:pt>
                <c:pt idx="47">
                  <c:v>0.0431051612903226</c:v>
                </c:pt>
                <c:pt idx="48">
                  <c:v>0.0399134838709677</c:v>
                </c:pt>
                <c:pt idx="49">
                  <c:v>0.0388459642857143</c:v>
                </c:pt>
                <c:pt idx="50">
                  <c:v>0.0383145806451613</c:v>
                </c:pt>
                <c:pt idx="51">
                  <c:v>0.0373447</c:v>
                </c:pt>
                <c:pt idx="52">
                  <c:v>0.0381120967741936</c:v>
                </c:pt>
                <c:pt idx="53">
                  <c:v>0.0361547333333333</c:v>
                </c:pt>
                <c:pt idx="54">
                  <c:v>0.0333120322580645</c:v>
                </c:pt>
                <c:pt idx="55">
                  <c:v>0.0358924193548387</c:v>
                </c:pt>
                <c:pt idx="56">
                  <c:v>0.0315347333333333</c:v>
                </c:pt>
                <c:pt idx="57">
                  <c:v>0.0326438064516129</c:v>
                </c:pt>
                <c:pt idx="58">
                  <c:v>0.0325218333333333</c:v>
                </c:pt>
                <c:pt idx="59">
                  <c:v>0.0312522258064516</c:v>
                </c:pt>
                <c:pt idx="60">
                  <c:v>0.0266694516129032</c:v>
                </c:pt>
                <c:pt idx="61">
                  <c:v>0.0282105357142857</c:v>
                </c:pt>
                <c:pt idx="62">
                  <c:v>0.0279396451612903</c:v>
                </c:pt>
                <c:pt idx="63">
                  <c:v>0.0260809</c:v>
                </c:pt>
                <c:pt idx="64">
                  <c:v>0.0245347096774194</c:v>
                </c:pt>
                <c:pt idx="65">
                  <c:v>0.0246265</c:v>
                </c:pt>
                <c:pt idx="66">
                  <c:v>0.0255568387096774</c:v>
                </c:pt>
                <c:pt idx="67">
                  <c:v>0.0223605483870968</c:v>
                </c:pt>
                <c:pt idx="68">
                  <c:v>0.0225077</c:v>
                </c:pt>
                <c:pt idx="69">
                  <c:v>0.0224824838709677</c:v>
                </c:pt>
                <c:pt idx="70">
                  <c:v>0.0218338</c:v>
                </c:pt>
                <c:pt idx="71">
                  <c:v>0.0216295483870968</c:v>
                </c:pt>
                <c:pt idx="72">
                  <c:v>0.0220701935483871</c:v>
                </c:pt>
                <c:pt idx="73">
                  <c:v>0.0205701724137931</c:v>
                </c:pt>
                <c:pt idx="74">
                  <c:v>0.0215271290322581</c:v>
                </c:pt>
                <c:pt idx="75">
                  <c:v>0.0207604666666667</c:v>
                </c:pt>
                <c:pt idx="76">
                  <c:v>0.0192753225806452</c:v>
                </c:pt>
                <c:pt idx="77">
                  <c:v>0.0192059</c:v>
                </c:pt>
                <c:pt idx="78">
                  <c:v>0.0205546774193548</c:v>
                </c:pt>
                <c:pt idx="79">
                  <c:v>0.0181832258064516</c:v>
                </c:pt>
                <c:pt idx="80">
                  <c:v>0.0177877</c:v>
                </c:pt>
                <c:pt idx="81">
                  <c:v>0.018399064516129</c:v>
                </c:pt>
                <c:pt idx="82">
                  <c:v>0.0189067666666667</c:v>
                </c:pt>
                <c:pt idx="83">
                  <c:v>0.0178261935483871</c:v>
                </c:pt>
                <c:pt idx="84">
                  <c:v>0.0164742903225806</c:v>
                </c:pt>
                <c:pt idx="85">
                  <c:v>0.0165871785714286</c:v>
                </c:pt>
                <c:pt idx="86">
                  <c:v>0.0164153870967742</c:v>
                </c:pt>
                <c:pt idx="87">
                  <c:v>0.0165599666666667</c:v>
                </c:pt>
              </c:numCache>
            </c:numRef>
          </c:val>
        </c:ser>
        <c:ser>
          <c:idx val="23"/>
          <c:order val="23"/>
          <c:tx>
            <c:strRef>
              <c:f>'Tx Gulf Matrix'!$Z$93</c:f>
              <c:strCache>
                <c:ptCount val="1"/>
                <c:pt idx="0">
                  <c:v>Nov-95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Matrix'!$Z$94:$Z$181</c:f>
              <c:numCache>
                <c:formatCode>General</c:formatCode>
                <c:ptCount val="88"/>
                <c:pt idx="22">
                  <c:v>0.124241033333333</c:v>
                </c:pt>
                <c:pt idx="23">
                  <c:v>0.224334774193548</c:v>
                </c:pt>
                <c:pt idx="24">
                  <c:v>0.202269741935484</c:v>
                </c:pt>
                <c:pt idx="25">
                  <c:v>0.191544413793103</c:v>
                </c:pt>
                <c:pt idx="26">
                  <c:v>0.175624580645161</c:v>
                </c:pt>
                <c:pt idx="27">
                  <c:v>0.1498504</c:v>
                </c:pt>
                <c:pt idx="28">
                  <c:v>0.145085838709677</c:v>
                </c:pt>
                <c:pt idx="29">
                  <c:v>0.1370469</c:v>
                </c:pt>
                <c:pt idx="30">
                  <c:v>0.133312387096774</c:v>
                </c:pt>
                <c:pt idx="31">
                  <c:v>0.121209032258065</c:v>
                </c:pt>
                <c:pt idx="32">
                  <c:v>0.1092611</c:v>
                </c:pt>
                <c:pt idx="33">
                  <c:v>0.102657838709677</c:v>
                </c:pt>
                <c:pt idx="34">
                  <c:v>0.0924450666666667</c:v>
                </c:pt>
                <c:pt idx="35">
                  <c:v>0.0891596451612903</c:v>
                </c:pt>
                <c:pt idx="36">
                  <c:v>0.0815025806451613</c:v>
                </c:pt>
                <c:pt idx="37">
                  <c:v>0.0782785714285714</c:v>
                </c:pt>
                <c:pt idx="38">
                  <c:v>0.0715486774193548</c:v>
                </c:pt>
                <c:pt idx="39">
                  <c:v>0.0687666666666667</c:v>
                </c:pt>
                <c:pt idx="40">
                  <c:v>0.0626585806451613</c:v>
                </c:pt>
                <c:pt idx="41">
                  <c:v>0.0583581666666667</c:v>
                </c:pt>
                <c:pt idx="42">
                  <c:v>0.0553864516129032</c:v>
                </c:pt>
                <c:pt idx="43">
                  <c:v>0.0507143225806452</c:v>
                </c:pt>
                <c:pt idx="44">
                  <c:v>0.0475521666666667</c:v>
                </c:pt>
                <c:pt idx="45">
                  <c:v>0.0470588387096774</c:v>
                </c:pt>
                <c:pt idx="46">
                  <c:v>0.0451979666666667</c:v>
                </c:pt>
                <c:pt idx="47">
                  <c:v>0.0406995483870968</c:v>
                </c:pt>
                <c:pt idx="48">
                  <c:v>0.0394544838709678</c:v>
                </c:pt>
                <c:pt idx="49">
                  <c:v>0.0411275714285714</c:v>
                </c:pt>
                <c:pt idx="50">
                  <c:v>0.0358602258064516</c:v>
                </c:pt>
                <c:pt idx="51">
                  <c:v>0.0345246333333333</c:v>
                </c:pt>
                <c:pt idx="52">
                  <c:v>0.0336120322580645</c:v>
                </c:pt>
                <c:pt idx="53">
                  <c:v>0.0320206333333333</c:v>
                </c:pt>
                <c:pt idx="54">
                  <c:v>0.0311390967741935</c:v>
                </c:pt>
                <c:pt idx="55">
                  <c:v>0.0293447419354839</c:v>
                </c:pt>
                <c:pt idx="56">
                  <c:v>0.0277745666666667</c:v>
                </c:pt>
                <c:pt idx="57">
                  <c:v>0.0278128387096774</c:v>
                </c:pt>
                <c:pt idx="58">
                  <c:v>0.0275118333333333</c:v>
                </c:pt>
                <c:pt idx="59">
                  <c:v>0.0256631935483871</c:v>
                </c:pt>
                <c:pt idx="60">
                  <c:v>0.025316</c:v>
                </c:pt>
                <c:pt idx="61">
                  <c:v>0.0259785357142857</c:v>
                </c:pt>
                <c:pt idx="62">
                  <c:v>0.0252322580645161</c:v>
                </c:pt>
                <c:pt idx="63">
                  <c:v>0.0242021</c:v>
                </c:pt>
                <c:pt idx="64">
                  <c:v>0.0234045161290323</c:v>
                </c:pt>
                <c:pt idx="65">
                  <c:v>0.0214291666666667</c:v>
                </c:pt>
                <c:pt idx="66">
                  <c:v>0.0205269032258065</c:v>
                </c:pt>
                <c:pt idx="67">
                  <c:v>0.0195445161290323</c:v>
                </c:pt>
                <c:pt idx="68">
                  <c:v>0.0220535666666667</c:v>
                </c:pt>
                <c:pt idx="69">
                  <c:v>0.0208124838709677</c:v>
                </c:pt>
                <c:pt idx="70">
                  <c:v>0.0198859333333333</c:v>
                </c:pt>
                <c:pt idx="71">
                  <c:v>0.0200263870967742</c:v>
                </c:pt>
                <c:pt idx="72">
                  <c:v>0.01914</c:v>
                </c:pt>
                <c:pt idx="73">
                  <c:v>0.0171109310344828</c:v>
                </c:pt>
                <c:pt idx="74">
                  <c:v>0.0175903225806452</c:v>
                </c:pt>
                <c:pt idx="75">
                  <c:v>0.0173453</c:v>
                </c:pt>
                <c:pt idx="76">
                  <c:v>0.0163814516129032</c:v>
                </c:pt>
                <c:pt idx="77">
                  <c:v>0.0158546333333333</c:v>
                </c:pt>
                <c:pt idx="78">
                  <c:v>0.0154118064516129</c:v>
                </c:pt>
                <c:pt idx="79">
                  <c:v>0.0149483870967742</c:v>
                </c:pt>
                <c:pt idx="80">
                  <c:v>0.0142297333333333</c:v>
                </c:pt>
                <c:pt idx="81">
                  <c:v>0.0133445483870968</c:v>
                </c:pt>
                <c:pt idx="82">
                  <c:v>0.0126682</c:v>
                </c:pt>
                <c:pt idx="83">
                  <c:v>0.0159179677419355</c:v>
                </c:pt>
                <c:pt idx="84">
                  <c:v>0.0148213225806452</c:v>
                </c:pt>
                <c:pt idx="85">
                  <c:v>0.0141832857142857</c:v>
                </c:pt>
                <c:pt idx="86">
                  <c:v>0.0127412903225806</c:v>
                </c:pt>
                <c:pt idx="87">
                  <c:v>0.0136786333333333</c:v>
                </c:pt>
              </c:numCache>
            </c:numRef>
          </c:val>
        </c:ser>
        <c:ser>
          <c:idx val="24"/>
          <c:order val="24"/>
          <c:tx>
            <c:strRef>
              <c:f>'Tx Gulf Matrix'!$AA$93</c:f>
              <c:strCache>
                <c:ptCount val="1"/>
                <c:pt idx="0">
                  <c:v>Dec-95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Matrix'!$AA$94:$AA$181</c:f>
              <c:numCache>
                <c:formatCode>General</c:formatCode>
                <c:ptCount val="88"/>
                <c:pt idx="23">
                  <c:v>0.148172419354839</c:v>
                </c:pt>
                <c:pt idx="24">
                  <c:v>0.278275516129032</c:v>
                </c:pt>
                <c:pt idx="25">
                  <c:v>0.27477624137931</c:v>
                </c:pt>
                <c:pt idx="26">
                  <c:v>0.254542290322581</c:v>
                </c:pt>
                <c:pt idx="27">
                  <c:v>0.2259342</c:v>
                </c:pt>
                <c:pt idx="28">
                  <c:v>0.215365064516129</c:v>
                </c:pt>
                <c:pt idx="29">
                  <c:v>0.1955617</c:v>
                </c:pt>
                <c:pt idx="30">
                  <c:v>0.19195664516129</c:v>
                </c:pt>
                <c:pt idx="31">
                  <c:v>0.176193451612903</c:v>
                </c:pt>
                <c:pt idx="32">
                  <c:v>0.1526531</c:v>
                </c:pt>
                <c:pt idx="33">
                  <c:v>0.145134580645161</c:v>
                </c:pt>
                <c:pt idx="34">
                  <c:v>0.1441944</c:v>
                </c:pt>
                <c:pt idx="35">
                  <c:v>0.128243225806452</c:v>
                </c:pt>
                <c:pt idx="36">
                  <c:v>0.126936419354839</c:v>
                </c:pt>
                <c:pt idx="37">
                  <c:v>0.120176571428571</c:v>
                </c:pt>
                <c:pt idx="38">
                  <c:v>0.117332064516129</c:v>
                </c:pt>
                <c:pt idx="39">
                  <c:v>0.112159466666667</c:v>
                </c:pt>
                <c:pt idx="40">
                  <c:v>0.10865164516129</c:v>
                </c:pt>
                <c:pt idx="41">
                  <c:v>0.100595933333333</c:v>
                </c:pt>
                <c:pt idx="42">
                  <c:v>0.0931920967741936</c:v>
                </c:pt>
                <c:pt idx="43">
                  <c:v>0.0945477096774194</c:v>
                </c:pt>
                <c:pt idx="44">
                  <c:v>0.0913412333333333</c:v>
                </c:pt>
                <c:pt idx="45">
                  <c:v>0.0892701935483871</c:v>
                </c:pt>
                <c:pt idx="46">
                  <c:v>0.0876189333333333</c:v>
                </c:pt>
                <c:pt idx="47">
                  <c:v>0.0825359032258065</c:v>
                </c:pt>
                <c:pt idx="48">
                  <c:v>0.0758382580645161</c:v>
                </c:pt>
                <c:pt idx="49">
                  <c:v>0.0774043928571429</c:v>
                </c:pt>
                <c:pt idx="50">
                  <c:v>0.0788252580645161</c:v>
                </c:pt>
                <c:pt idx="51">
                  <c:v>0.0779786333333333</c:v>
                </c:pt>
                <c:pt idx="52">
                  <c:v>0.0775694193548387</c:v>
                </c:pt>
                <c:pt idx="53">
                  <c:v>0.0689473</c:v>
                </c:pt>
                <c:pt idx="54">
                  <c:v>0.0680363548387097</c:v>
                </c:pt>
                <c:pt idx="55">
                  <c:v>0.0646432258064516</c:v>
                </c:pt>
                <c:pt idx="56">
                  <c:v>0.0633536</c:v>
                </c:pt>
                <c:pt idx="57">
                  <c:v>0.0612614516129032</c:v>
                </c:pt>
                <c:pt idx="58">
                  <c:v>0.0596957666666667</c:v>
                </c:pt>
                <c:pt idx="59">
                  <c:v>0.0576829677419355</c:v>
                </c:pt>
                <c:pt idx="60">
                  <c:v>0.0532991290322581</c:v>
                </c:pt>
                <c:pt idx="61">
                  <c:v>0.048102</c:v>
                </c:pt>
                <c:pt idx="62">
                  <c:v>0.0445848064516129</c:v>
                </c:pt>
                <c:pt idx="63">
                  <c:v>0.0439804</c:v>
                </c:pt>
                <c:pt idx="64">
                  <c:v>0.0401876129032258</c:v>
                </c:pt>
                <c:pt idx="65">
                  <c:v>0.0417066</c:v>
                </c:pt>
                <c:pt idx="66">
                  <c:v>0.0418190322580645</c:v>
                </c:pt>
                <c:pt idx="67">
                  <c:v>0.0379825161290323</c:v>
                </c:pt>
                <c:pt idx="68">
                  <c:v>0.0382803666666667</c:v>
                </c:pt>
                <c:pt idx="69">
                  <c:v>0.0359371935483871</c:v>
                </c:pt>
                <c:pt idx="70">
                  <c:v>0.0332534666666667</c:v>
                </c:pt>
                <c:pt idx="71">
                  <c:v>0.0316400322580645</c:v>
                </c:pt>
                <c:pt idx="72">
                  <c:v>0.0308440322580645</c:v>
                </c:pt>
                <c:pt idx="73">
                  <c:v>0.0299774482758621</c:v>
                </c:pt>
                <c:pt idx="74">
                  <c:v>0.0290553548387097</c:v>
                </c:pt>
                <c:pt idx="75">
                  <c:v>0.0274118333333333</c:v>
                </c:pt>
                <c:pt idx="76">
                  <c:v>0.0269433225806452</c:v>
                </c:pt>
                <c:pt idx="77">
                  <c:v>0.0258878666666667</c:v>
                </c:pt>
                <c:pt idx="78">
                  <c:v>0.0252856451612903</c:v>
                </c:pt>
                <c:pt idx="79">
                  <c:v>0.0240506451612903</c:v>
                </c:pt>
                <c:pt idx="80">
                  <c:v>0.0233926666666667</c:v>
                </c:pt>
                <c:pt idx="81">
                  <c:v>0.022652935483871</c:v>
                </c:pt>
                <c:pt idx="82">
                  <c:v>0.0218012666666667</c:v>
                </c:pt>
                <c:pt idx="83">
                  <c:v>0.0208353870967742</c:v>
                </c:pt>
                <c:pt idx="84">
                  <c:v>0.0201714193548387</c:v>
                </c:pt>
                <c:pt idx="85">
                  <c:v>0.0198293214285714</c:v>
                </c:pt>
                <c:pt idx="86">
                  <c:v>0.0188038387096774</c:v>
                </c:pt>
                <c:pt idx="87">
                  <c:v>0.0178176666666667</c:v>
                </c:pt>
              </c:numCache>
            </c:numRef>
          </c:val>
        </c:ser>
        <c:ser>
          <c:idx val="25"/>
          <c:order val="25"/>
          <c:tx>
            <c:strRef>
              <c:f>'Tx Gulf Matrix'!$AB$93</c:f>
              <c:strCache>
                <c:ptCount val="1"/>
                <c:pt idx="0">
                  <c:v>Jan-96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Matrix'!$AB$94:$AB$181</c:f>
              <c:numCache>
                <c:formatCode>General</c:formatCode>
                <c:ptCount val="88"/>
                <c:pt idx="24">
                  <c:v>0.124866806451613</c:v>
                </c:pt>
                <c:pt idx="25">
                  <c:v>0.248600103448276</c:v>
                </c:pt>
                <c:pt idx="26">
                  <c:v>0.231920903225806</c:v>
                </c:pt>
                <c:pt idx="27">
                  <c:v>0.203245033333333</c:v>
                </c:pt>
                <c:pt idx="28">
                  <c:v>0.188175741935484</c:v>
                </c:pt>
                <c:pt idx="29">
                  <c:v>0.1659352</c:v>
                </c:pt>
                <c:pt idx="30">
                  <c:v>0.158723258064516</c:v>
                </c:pt>
                <c:pt idx="31">
                  <c:v>0.146917612903226</c:v>
                </c:pt>
                <c:pt idx="32">
                  <c:v>0.136097366666667</c:v>
                </c:pt>
                <c:pt idx="33">
                  <c:v>0.129966193548387</c:v>
                </c:pt>
                <c:pt idx="34">
                  <c:v>0.124507466666667</c:v>
                </c:pt>
                <c:pt idx="35">
                  <c:v>0.121841419354839</c:v>
                </c:pt>
                <c:pt idx="36">
                  <c:v>0.112546967741935</c:v>
                </c:pt>
                <c:pt idx="37">
                  <c:v>0.110665178571429</c:v>
                </c:pt>
                <c:pt idx="38">
                  <c:v>0.102897193548387</c:v>
                </c:pt>
                <c:pt idx="39">
                  <c:v>0.0958344</c:v>
                </c:pt>
                <c:pt idx="40">
                  <c:v>0.0937033870967742</c:v>
                </c:pt>
                <c:pt idx="41">
                  <c:v>0.0876121</c:v>
                </c:pt>
                <c:pt idx="42">
                  <c:v>0.0837576129032258</c:v>
                </c:pt>
                <c:pt idx="43">
                  <c:v>0.0779500322580645</c:v>
                </c:pt>
                <c:pt idx="44">
                  <c:v>0.0736832333333333</c:v>
                </c:pt>
                <c:pt idx="45">
                  <c:v>0.066688064516129</c:v>
                </c:pt>
                <c:pt idx="46">
                  <c:v>0.0638582333333333</c:v>
                </c:pt>
                <c:pt idx="47">
                  <c:v>0.058622064516129</c:v>
                </c:pt>
                <c:pt idx="48">
                  <c:v>0.0551390967741936</c:v>
                </c:pt>
                <c:pt idx="49">
                  <c:v>0.0553724285714286</c:v>
                </c:pt>
                <c:pt idx="50">
                  <c:v>0.0526675483870968</c:v>
                </c:pt>
                <c:pt idx="51">
                  <c:v>0.0521531333333333</c:v>
                </c:pt>
                <c:pt idx="52">
                  <c:v>0.0533080967741936</c:v>
                </c:pt>
                <c:pt idx="53">
                  <c:v>0.0530752333333333</c:v>
                </c:pt>
                <c:pt idx="54">
                  <c:v>0.0488727741935484</c:v>
                </c:pt>
                <c:pt idx="55">
                  <c:v>0.0460941290322581</c:v>
                </c:pt>
                <c:pt idx="56">
                  <c:v>0.0448060333333333</c:v>
                </c:pt>
                <c:pt idx="57">
                  <c:v>0.0431971935483871</c:v>
                </c:pt>
                <c:pt idx="58">
                  <c:v>0.0449445</c:v>
                </c:pt>
                <c:pt idx="59">
                  <c:v>0.0414103548387097</c:v>
                </c:pt>
                <c:pt idx="60">
                  <c:v>0.0406663870967742</c:v>
                </c:pt>
                <c:pt idx="61">
                  <c:v>0.0400276428571429</c:v>
                </c:pt>
                <c:pt idx="62">
                  <c:v>0.0382296774193548</c:v>
                </c:pt>
                <c:pt idx="63">
                  <c:v>0.0365936666666667</c:v>
                </c:pt>
                <c:pt idx="64">
                  <c:v>0.0354406129032258</c:v>
                </c:pt>
                <c:pt idx="65">
                  <c:v>0.0326758666666667</c:v>
                </c:pt>
                <c:pt idx="66">
                  <c:v>0.031181935483871</c:v>
                </c:pt>
                <c:pt idx="67">
                  <c:v>0.0304870322580645</c:v>
                </c:pt>
                <c:pt idx="68">
                  <c:v>0.0311821333333333</c:v>
                </c:pt>
                <c:pt idx="69">
                  <c:v>0.0311913548387097</c:v>
                </c:pt>
                <c:pt idx="70">
                  <c:v>0.029134</c:v>
                </c:pt>
                <c:pt idx="71">
                  <c:v>0.0291742580645161</c:v>
                </c:pt>
                <c:pt idx="72">
                  <c:v>0.0279217741935484</c:v>
                </c:pt>
                <c:pt idx="73">
                  <c:v>0.0270272068965517</c:v>
                </c:pt>
                <c:pt idx="74">
                  <c:v>0.0289797419354839</c:v>
                </c:pt>
                <c:pt idx="75">
                  <c:v>0.0278069</c:v>
                </c:pt>
                <c:pt idx="76">
                  <c:v>0.0253623225806452</c:v>
                </c:pt>
                <c:pt idx="77">
                  <c:v>0.0254658666666667</c:v>
                </c:pt>
                <c:pt idx="78">
                  <c:v>0.0242208387096774</c:v>
                </c:pt>
                <c:pt idx="79">
                  <c:v>0.0237424838709677</c:v>
                </c:pt>
                <c:pt idx="80">
                  <c:v>0.0224979</c:v>
                </c:pt>
                <c:pt idx="81">
                  <c:v>0.021035064516129</c:v>
                </c:pt>
                <c:pt idx="82">
                  <c:v>0.0225335666666667</c:v>
                </c:pt>
                <c:pt idx="83">
                  <c:v>0.0235266451612903</c:v>
                </c:pt>
                <c:pt idx="84">
                  <c:v>0.0228119677419355</c:v>
                </c:pt>
                <c:pt idx="85">
                  <c:v>0.02210025</c:v>
                </c:pt>
                <c:pt idx="86">
                  <c:v>0.0217853548387097</c:v>
                </c:pt>
                <c:pt idx="87">
                  <c:v>0.0209507666666667</c:v>
                </c:pt>
              </c:numCache>
            </c:numRef>
          </c:val>
        </c:ser>
        <c:ser>
          <c:idx val="26"/>
          <c:order val="26"/>
          <c:tx>
            <c:strRef>
              <c:f>'Tx Gulf Matrix'!$AC$93</c:f>
              <c:strCache>
                <c:ptCount val="1"/>
                <c:pt idx="0">
                  <c:v>Feb-96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Matrix'!$AC$94:$AC$181</c:f>
              <c:numCache>
                <c:formatCode>General</c:formatCode>
                <c:ptCount val="88"/>
                <c:pt idx="25">
                  <c:v>0.150588172413793</c:v>
                </c:pt>
                <c:pt idx="26">
                  <c:v>0.326197290322581</c:v>
                </c:pt>
                <c:pt idx="27">
                  <c:v>0.2894389</c:v>
                </c:pt>
                <c:pt idx="28">
                  <c:v>0.271765290322581</c:v>
                </c:pt>
                <c:pt idx="29">
                  <c:v>0.2473199</c:v>
                </c:pt>
                <c:pt idx="30">
                  <c:v>0.224087483870968</c:v>
                </c:pt>
                <c:pt idx="31">
                  <c:v>0.205014516129032</c:v>
                </c:pt>
                <c:pt idx="32">
                  <c:v>0.190520966666667</c:v>
                </c:pt>
                <c:pt idx="33">
                  <c:v>0.180814161290323</c:v>
                </c:pt>
                <c:pt idx="34">
                  <c:v>0.173764466666667</c:v>
                </c:pt>
                <c:pt idx="35">
                  <c:v>0.166928322580645</c:v>
                </c:pt>
                <c:pt idx="36">
                  <c:v>0.153845258064516</c:v>
                </c:pt>
                <c:pt idx="37">
                  <c:v>0.155721035714286</c:v>
                </c:pt>
                <c:pt idx="38">
                  <c:v>0.146778516129032</c:v>
                </c:pt>
                <c:pt idx="39">
                  <c:v>0.138305433333333</c:v>
                </c:pt>
                <c:pt idx="40">
                  <c:v>0.118348935483871</c:v>
                </c:pt>
                <c:pt idx="41">
                  <c:v>0.104350466666667</c:v>
                </c:pt>
                <c:pt idx="42">
                  <c:v>0.102707161290323</c:v>
                </c:pt>
                <c:pt idx="43">
                  <c:v>0.0945316129032258</c:v>
                </c:pt>
                <c:pt idx="44">
                  <c:v>0.0847953</c:v>
                </c:pt>
                <c:pt idx="45">
                  <c:v>0.0827536129032258</c:v>
                </c:pt>
                <c:pt idx="46">
                  <c:v>0.0807705</c:v>
                </c:pt>
                <c:pt idx="47">
                  <c:v>0.0798958709677419</c:v>
                </c:pt>
                <c:pt idx="48">
                  <c:v>0.0739047096774194</c:v>
                </c:pt>
                <c:pt idx="49">
                  <c:v>0.0691122857142857</c:v>
                </c:pt>
                <c:pt idx="50">
                  <c:v>0.0610185483870968</c:v>
                </c:pt>
                <c:pt idx="51">
                  <c:v>0.0572759333333333</c:v>
                </c:pt>
                <c:pt idx="52">
                  <c:v>0.0559524516129032</c:v>
                </c:pt>
                <c:pt idx="53">
                  <c:v>0.0534051333333333</c:v>
                </c:pt>
                <c:pt idx="54">
                  <c:v>0.052327</c:v>
                </c:pt>
                <c:pt idx="55">
                  <c:v>0.0505340967741936</c:v>
                </c:pt>
                <c:pt idx="56">
                  <c:v>0.0494352</c:v>
                </c:pt>
                <c:pt idx="57">
                  <c:v>0.0478372258064516</c:v>
                </c:pt>
                <c:pt idx="58">
                  <c:v>0.0473807</c:v>
                </c:pt>
                <c:pt idx="59">
                  <c:v>0.0433632903225807</c:v>
                </c:pt>
                <c:pt idx="60">
                  <c:v>0.041791064516129</c:v>
                </c:pt>
                <c:pt idx="61">
                  <c:v>0.0402927857142857</c:v>
                </c:pt>
                <c:pt idx="62">
                  <c:v>0.0389233870967742</c:v>
                </c:pt>
                <c:pt idx="63">
                  <c:v>0.0371768666666667</c:v>
                </c:pt>
                <c:pt idx="64">
                  <c:v>0.0351663225806452</c:v>
                </c:pt>
                <c:pt idx="65">
                  <c:v>0.0320701666666667</c:v>
                </c:pt>
                <c:pt idx="66">
                  <c:v>0.0309592903225806</c:v>
                </c:pt>
                <c:pt idx="67">
                  <c:v>0.0312079677419355</c:v>
                </c:pt>
                <c:pt idx="68">
                  <c:v>0.0316308666666667</c:v>
                </c:pt>
                <c:pt idx="69">
                  <c:v>0.0302162903225806</c:v>
                </c:pt>
                <c:pt idx="70">
                  <c:v>0.0298842666666667</c:v>
                </c:pt>
                <c:pt idx="71">
                  <c:v>0.0292612903225806</c:v>
                </c:pt>
                <c:pt idx="72">
                  <c:v>0.0274831290322581</c:v>
                </c:pt>
                <c:pt idx="73">
                  <c:v>0.0267614137931035</c:v>
                </c:pt>
                <c:pt idx="74">
                  <c:v>0.0264901612903226</c:v>
                </c:pt>
                <c:pt idx="75">
                  <c:v>0.0253151666666667</c:v>
                </c:pt>
                <c:pt idx="76">
                  <c:v>0.0244712903225806</c:v>
                </c:pt>
                <c:pt idx="77">
                  <c:v>0.0243736333333333</c:v>
                </c:pt>
                <c:pt idx="78">
                  <c:v>0.0247238064516129</c:v>
                </c:pt>
                <c:pt idx="79">
                  <c:v>0.0239316451612903</c:v>
                </c:pt>
                <c:pt idx="80">
                  <c:v>0.0233957666666667</c:v>
                </c:pt>
                <c:pt idx="81">
                  <c:v>0.0218038064516129</c:v>
                </c:pt>
                <c:pt idx="82">
                  <c:v>0.0215575666666667</c:v>
                </c:pt>
                <c:pt idx="83">
                  <c:v>0.0241055161290323</c:v>
                </c:pt>
                <c:pt idx="84">
                  <c:v>0.0237004516129032</c:v>
                </c:pt>
                <c:pt idx="85">
                  <c:v>0.0215258928571429</c:v>
                </c:pt>
                <c:pt idx="86">
                  <c:v>0.021289935483871</c:v>
                </c:pt>
                <c:pt idx="87">
                  <c:v>0.0228133</c:v>
                </c:pt>
              </c:numCache>
            </c:numRef>
          </c:val>
        </c:ser>
        <c:ser>
          <c:idx val="27"/>
          <c:order val="27"/>
          <c:tx>
            <c:strRef>
              <c:f>'Tx Gulf Matrix'!$AD$93</c:f>
              <c:strCache>
                <c:ptCount val="1"/>
                <c:pt idx="0">
                  <c:v>Mar-96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Matrix'!$AD$94:$AD$181</c:f>
              <c:numCache>
                <c:formatCode>General</c:formatCode>
                <c:ptCount val="88"/>
                <c:pt idx="26">
                  <c:v>0.139286387096774</c:v>
                </c:pt>
                <c:pt idx="27">
                  <c:v>0.3060842</c:v>
                </c:pt>
                <c:pt idx="28">
                  <c:v>0.292638483870968</c:v>
                </c:pt>
                <c:pt idx="29">
                  <c:v>0.283801233333333</c:v>
                </c:pt>
                <c:pt idx="30">
                  <c:v>0.270864580645161</c:v>
                </c:pt>
                <c:pt idx="31">
                  <c:v>0.262508322580645</c:v>
                </c:pt>
                <c:pt idx="32">
                  <c:v>0.231676833333333</c:v>
                </c:pt>
                <c:pt idx="33">
                  <c:v>0.218915290322581</c:v>
                </c:pt>
                <c:pt idx="34">
                  <c:v>0.2046447</c:v>
                </c:pt>
                <c:pt idx="35">
                  <c:v>0.20130264516129</c:v>
                </c:pt>
                <c:pt idx="36">
                  <c:v>0.187090096774194</c:v>
                </c:pt>
                <c:pt idx="37">
                  <c:v>0.181380285714286</c:v>
                </c:pt>
                <c:pt idx="38">
                  <c:v>0.170563096774194</c:v>
                </c:pt>
                <c:pt idx="39">
                  <c:v>0.157232</c:v>
                </c:pt>
                <c:pt idx="40">
                  <c:v>0.146231032258065</c:v>
                </c:pt>
                <c:pt idx="41">
                  <c:v>0.130479</c:v>
                </c:pt>
                <c:pt idx="42">
                  <c:v>0.132226483870968</c:v>
                </c:pt>
                <c:pt idx="43">
                  <c:v>0.144525419354839</c:v>
                </c:pt>
                <c:pt idx="44">
                  <c:v>0.1305257</c:v>
                </c:pt>
                <c:pt idx="45">
                  <c:v>0.123271032258065</c:v>
                </c:pt>
                <c:pt idx="46">
                  <c:v>0.1131739</c:v>
                </c:pt>
                <c:pt idx="47">
                  <c:v>0.10961964516129</c:v>
                </c:pt>
                <c:pt idx="48">
                  <c:v>0.101178483870968</c:v>
                </c:pt>
                <c:pt idx="49">
                  <c:v>0.0972447857142857</c:v>
                </c:pt>
                <c:pt idx="50">
                  <c:v>0.0903770322580645</c:v>
                </c:pt>
                <c:pt idx="51">
                  <c:v>0.0854678666666667</c:v>
                </c:pt>
                <c:pt idx="52">
                  <c:v>0.0848745161290323</c:v>
                </c:pt>
                <c:pt idx="53">
                  <c:v>0.0813286333333333</c:v>
                </c:pt>
                <c:pt idx="54">
                  <c:v>0.0759978709677419</c:v>
                </c:pt>
                <c:pt idx="55">
                  <c:v>0.0734493225806452</c:v>
                </c:pt>
                <c:pt idx="56">
                  <c:v>0.0708667666666667</c:v>
                </c:pt>
                <c:pt idx="57">
                  <c:v>0.0674986451612903</c:v>
                </c:pt>
                <c:pt idx="58">
                  <c:v>0.0641415333333333</c:v>
                </c:pt>
                <c:pt idx="59">
                  <c:v>0.0565309032258065</c:v>
                </c:pt>
                <c:pt idx="60">
                  <c:v>0.0535737096774194</c:v>
                </c:pt>
                <c:pt idx="61">
                  <c:v>0.0529847857142857</c:v>
                </c:pt>
                <c:pt idx="62">
                  <c:v>0.0520302903225806</c:v>
                </c:pt>
                <c:pt idx="63">
                  <c:v>0.0501467333333333</c:v>
                </c:pt>
                <c:pt idx="64">
                  <c:v>0.0469921612903226</c:v>
                </c:pt>
                <c:pt idx="65">
                  <c:v>0.0459823666666667</c:v>
                </c:pt>
                <c:pt idx="66">
                  <c:v>0.044260935483871</c:v>
                </c:pt>
                <c:pt idx="67">
                  <c:v>0.0414131290322581</c:v>
                </c:pt>
                <c:pt idx="68">
                  <c:v>0.0406734</c:v>
                </c:pt>
                <c:pt idx="69">
                  <c:v>0.0416412258064516</c:v>
                </c:pt>
                <c:pt idx="70">
                  <c:v>0.0402575</c:v>
                </c:pt>
                <c:pt idx="71">
                  <c:v>0.0395901290322581</c:v>
                </c:pt>
                <c:pt idx="72">
                  <c:v>0.0376853548387097</c:v>
                </c:pt>
                <c:pt idx="73">
                  <c:v>0.0342420689655172</c:v>
                </c:pt>
                <c:pt idx="74">
                  <c:v>0.0358761935483871</c:v>
                </c:pt>
                <c:pt idx="75">
                  <c:v>0.0345564333333333</c:v>
                </c:pt>
                <c:pt idx="76">
                  <c:v>0.0330967741935484</c:v>
                </c:pt>
                <c:pt idx="77">
                  <c:v>0.0326003666666667</c:v>
                </c:pt>
                <c:pt idx="78">
                  <c:v>0.0313109032258065</c:v>
                </c:pt>
                <c:pt idx="79">
                  <c:v>0.0311571935483871</c:v>
                </c:pt>
                <c:pt idx="80">
                  <c:v>0.0292089666666667</c:v>
                </c:pt>
                <c:pt idx="81">
                  <c:v>0.0275515483870968</c:v>
                </c:pt>
                <c:pt idx="82">
                  <c:v>0.0268404666666667</c:v>
                </c:pt>
                <c:pt idx="83">
                  <c:v>0.026030064516129</c:v>
                </c:pt>
                <c:pt idx="84">
                  <c:v>0.0255653548387097</c:v>
                </c:pt>
                <c:pt idx="85">
                  <c:v>0.0254000357142857</c:v>
                </c:pt>
                <c:pt idx="86">
                  <c:v>0.0252834838709677</c:v>
                </c:pt>
                <c:pt idx="87">
                  <c:v>0.02373</c:v>
                </c:pt>
              </c:numCache>
            </c:numRef>
          </c:val>
        </c:ser>
        <c:ser>
          <c:idx val="28"/>
          <c:order val="28"/>
          <c:tx>
            <c:strRef>
              <c:f>'Tx Gulf Matrix'!$AE$93</c:f>
              <c:strCache>
                <c:ptCount val="1"/>
                <c:pt idx="0">
                  <c:v>Apr-96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Matrix'!$AE$94:$AE$181</c:f>
              <c:numCache>
                <c:formatCode>General</c:formatCode>
                <c:ptCount val="88"/>
                <c:pt idx="27">
                  <c:v>0.157396566666667</c:v>
                </c:pt>
                <c:pt idx="28">
                  <c:v>0.307080774193548</c:v>
                </c:pt>
                <c:pt idx="29">
                  <c:v>0.291909566666667</c:v>
                </c:pt>
                <c:pt idx="30">
                  <c:v>0.272512322580645</c:v>
                </c:pt>
                <c:pt idx="31">
                  <c:v>0.240432677419355</c:v>
                </c:pt>
                <c:pt idx="32">
                  <c:v>0.209260233333333</c:v>
                </c:pt>
                <c:pt idx="33">
                  <c:v>0.188257806451613</c:v>
                </c:pt>
                <c:pt idx="34">
                  <c:v>0.185736</c:v>
                </c:pt>
                <c:pt idx="35">
                  <c:v>0.164770774193548</c:v>
                </c:pt>
                <c:pt idx="36">
                  <c:v>0.147748548387097</c:v>
                </c:pt>
                <c:pt idx="37">
                  <c:v>0.140170071428571</c:v>
                </c:pt>
                <c:pt idx="38">
                  <c:v>0.129681161290323</c:v>
                </c:pt>
                <c:pt idx="39">
                  <c:v>0.1146381</c:v>
                </c:pt>
                <c:pt idx="40">
                  <c:v>0.109537677419355</c:v>
                </c:pt>
                <c:pt idx="41">
                  <c:v>0.101152666666667</c:v>
                </c:pt>
                <c:pt idx="42">
                  <c:v>0.09629</c:v>
                </c:pt>
                <c:pt idx="43">
                  <c:v>0.0913555483870968</c:v>
                </c:pt>
                <c:pt idx="44">
                  <c:v>0.0832898666666667</c:v>
                </c:pt>
                <c:pt idx="45">
                  <c:v>0.0780896129032258</c:v>
                </c:pt>
                <c:pt idx="46">
                  <c:v>0.0717350666666667</c:v>
                </c:pt>
                <c:pt idx="47">
                  <c:v>0.0728161612903226</c:v>
                </c:pt>
                <c:pt idx="48">
                  <c:v>0.0665651612903226</c:v>
                </c:pt>
                <c:pt idx="49">
                  <c:v>0.0629785357142857</c:v>
                </c:pt>
                <c:pt idx="50">
                  <c:v>0.0605889032258065</c:v>
                </c:pt>
                <c:pt idx="51">
                  <c:v>0.0614215666666667</c:v>
                </c:pt>
                <c:pt idx="52">
                  <c:v>0.0601707419354839</c:v>
                </c:pt>
                <c:pt idx="53">
                  <c:v>0.0548496333333333</c:v>
                </c:pt>
                <c:pt idx="54">
                  <c:v>0.0507374838709677</c:v>
                </c:pt>
                <c:pt idx="55">
                  <c:v>0.048044</c:v>
                </c:pt>
                <c:pt idx="56">
                  <c:v>0.0453967666666667</c:v>
                </c:pt>
                <c:pt idx="57">
                  <c:v>0.0423383870967742</c:v>
                </c:pt>
                <c:pt idx="58">
                  <c:v>0.0404893666666667</c:v>
                </c:pt>
                <c:pt idx="59">
                  <c:v>0.0392096451612903</c:v>
                </c:pt>
                <c:pt idx="60">
                  <c:v>0.0378566451612903</c:v>
                </c:pt>
                <c:pt idx="61">
                  <c:v>0.0371911071428571</c:v>
                </c:pt>
                <c:pt idx="62">
                  <c:v>0.0342380322580645</c:v>
                </c:pt>
                <c:pt idx="63">
                  <c:v>0.0322581</c:v>
                </c:pt>
                <c:pt idx="64">
                  <c:v>0.0323626451612903</c:v>
                </c:pt>
                <c:pt idx="65">
                  <c:v>0.0304961666666667</c:v>
                </c:pt>
                <c:pt idx="66">
                  <c:v>0.0308027419354839</c:v>
                </c:pt>
                <c:pt idx="67">
                  <c:v>0.031207</c:v>
                </c:pt>
                <c:pt idx="68">
                  <c:v>0.0318159</c:v>
                </c:pt>
                <c:pt idx="69">
                  <c:v>0.030011935483871</c:v>
                </c:pt>
                <c:pt idx="70">
                  <c:v>0.0282413333333333</c:v>
                </c:pt>
                <c:pt idx="71">
                  <c:v>0.0280636129032258</c:v>
                </c:pt>
                <c:pt idx="72">
                  <c:v>0.0275795483870968</c:v>
                </c:pt>
                <c:pt idx="73">
                  <c:v>0.0263274827586207</c:v>
                </c:pt>
                <c:pt idx="74">
                  <c:v>0.0278086451612903</c:v>
                </c:pt>
                <c:pt idx="75">
                  <c:v>0.0267409666666667</c:v>
                </c:pt>
                <c:pt idx="76">
                  <c:v>0.0252531935483871</c:v>
                </c:pt>
                <c:pt idx="77">
                  <c:v>0.0255000666666667</c:v>
                </c:pt>
                <c:pt idx="78">
                  <c:v>0.0252591290322581</c:v>
                </c:pt>
                <c:pt idx="79">
                  <c:v>0.0243706451612903</c:v>
                </c:pt>
                <c:pt idx="80">
                  <c:v>0.0241024333333333</c:v>
                </c:pt>
                <c:pt idx="81">
                  <c:v>0.0218294838709677</c:v>
                </c:pt>
                <c:pt idx="82">
                  <c:v>0.0221991</c:v>
                </c:pt>
                <c:pt idx="83">
                  <c:v>0.0215221612903226</c:v>
                </c:pt>
                <c:pt idx="84">
                  <c:v>0.0214957419354839</c:v>
                </c:pt>
                <c:pt idx="85">
                  <c:v>0.0215863571428571</c:v>
                </c:pt>
                <c:pt idx="86">
                  <c:v>0.0205420967741935</c:v>
                </c:pt>
                <c:pt idx="87">
                  <c:v>0.0206735</c:v>
                </c:pt>
              </c:numCache>
            </c:numRef>
          </c:val>
        </c:ser>
        <c:ser>
          <c:idx val="29"/>
          <c:order val="29"/>
          <c:tx>
            <c:strRef>
              <c:f>'Tx Gulf Matrix'!$AF$93</c:f>
              <c:strCache>
                <c:ptCount val="1"/>
                <c:pt idx="0">
                  <c:v>May-96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Matrix'!$AF$94:$AF$181</c:f>
              <c:numCache>
                <c:formatCode>General</c:formatCode>
                <c:ptCount val="88"/>
                <c:pt idx="28">
                  <c:v>0.163818903225806</c:v>
                </c:pt>
                <c:pt idx="29">
                  <c:v>0.334702066666667</c:v>
                </c:pt>
                <c:pt idx="30">
                  <c:v>0.337798225806452</c:v>
                </c:pt>
                <c:pt idx="31">
                  <c:v>0.312209451612903</c:v>
                </c:pt>
                <c:pt idx="32">
                  <c:v>0.2827735</c:v>
                </c:pt>
                <c:pt idx="33">
                  <c:v>0.270908322580645</c:v>
                </c:pt>
                <c:pt idx="34">
                  <c:v>0.240143966666667</c:v>
                </c:pt>
                <c:pt idx="35">
                  <c:v>0.227453258064516</c:v>
                </c:pt>
                <c:pt idx="36">
                  <c:v>0.206507774193548</c:v>
                </c:pt>
                <c:pt idx="37">
                  <c:v>0.186081071428571</c:v>
                </c:pt>
                <c:pt idx="38">
                  <c:v>0.180235322580645</c:v>
                </c:pt>
                <c:pt idx="39">
                  <c:v>0.164225833333333</c:v>
                </c:pt>
                <c:pt idx="40">
                  <c:v>0.164113903225806</c:v>
                </c:pt>
                <c:pt idx="41">
                  <c:v>0.159692166666667</c:v>
                </c:pt>
                <c:pt idx="42">
                  <c:v>0.148390322580645</c:v>
                </c:pt>
                <c:pt idx="43">
                  <c:v>0.139714258064516</c:v>
                </c:pt>
                <c:pt idx="44">
                  <c:v>0.142819033333333</c:v>
                </c:pt>
                <c:pt idx="45">
                  <c:v>0.135615580645161</c:v>
                </c:pt>
                <c:pt idx="46">
                  <c:v>0.128480133333333</c:v>
                </c:pt>
                <c:pt idx="47">
                  <c:v>0.124346064516129</c:v>
                </c:pt>
                <c:pt idx="48">
                  <c:v>0.119750903225806</c:v>
                </c:pt>
                <c:pt idx="49">
                  <c:v>0.112520285714286</c:v>
                </c:pt>
                <c:pt idx="50">
                  <c:v>0.108216612903226</c:v>
                </c:pt>
                <c:pt idx="51">
                  <c:v>0.101031366666667</c:v>
                </c:pt>
                <c:pt idx="52">
                  <c:v>0.0958501612903226</c:v>
                </c:pt>
                <c:pt idx="53">
                  <c:v>0.0904852333333333</c:v>
                </c:pt>
                <c:pt idx="54">
                  <c:v>0.0847250967741936</c:v>
                </c:pt>
                <c:pt idx="55">
                  <c:v>0.0790604838709677</c:v>
                </c:pt>
                <c:pt idx="56">
                  <c:v>0.0730221333333333</c:v>
                </c:pt>
                <c:pt idx="57">
                  <c:v>0.0735488709677419</c:v>
                </c:pt>
                <c:pt idx="58">
                  <c:v>0.0684324333333333</c:v>
                </c:pt>
                <c:pt idx="59">
                  <c:v>0.0623671935483871</c:v>
                </c:pt>
                <c:pt idx="60">
                  <c:v>0.0604695483870968</c:v>
                </c:pt>
                <c:pt idx="61">
                  <c:v>0.0591696428571429</c:v>
                </c:pt>
                <c:pt idx="62">
                  <c:v>0.0584680967741936</c:v>
                </c:pt>
                <c:pt idx="63">
                  <c:v>0.0588847</c:v>
                </c:pt>
                <c:pt idx="64">
                  <c:v>0.0564134193548387</c:v>
                </c:pt>
                <c:pt idx="65">
                  <c:v>0.0556033</c:v>
                </c:pt>
                <c:pt idx="66">
                  <c:v>0.0553499677419355</c:v>
                </c:pt>
                <c:pt idx="67">
                  <c:v>0.0519666774193548</c:v>
                </c:pt>
                <c:pt idx="68">
                  <c:v>0.0532654333333333</c:v>
                </c:pt>
                <c:pt idx="69">
                  <c:v>0.0520811612903226</c:v>
                </c:pt>
                <c:pt idx="70">
                  <c:v>0.0520956666666667</c:v>
                </c:pt>
                <c:pt idx="71">
                  <c:v>0.0492101290322581</c:v>
                </c:pt>
                <c:pt idx="72">
                  <c:v>0.0477005161290323</c:v>
                </c:pt>
                <c:pt idx="73">
                  <c:v>0.0434905172413793</c:v>
                </c:pt>
                <c:pt idx="74">
                  <c:v>0.0423038064516129</c:v>
                </c:pt>
                <c:pt idx="75">
                  <c:v>0.0409349333333333</c:v>
                </c:pt>
                <c:pt idx="76">
                  <c:v>0.0403266451612903</c:v>
                </c:pt>
                <c:pt idx="77">
                  <c:v>0.0369617</c:v>
                </c:pt>
                <c:pt idx="78">
                  <c:v>0.0348310322580645</c:v>
                </c:pt>
                <c:pt idx="79">
                  <c:v>0.0351897741935484</c:v>
                </c:pt>
                <c:pt idx="80">
                  <c:v>0.0323864</c:v>
                </c:pt>
                <c:pt idx="81">
                  <c:v>0.0309531612903226</c:v>
                </c:pt>
                <c:pt idx="82">
                  <c:v>0.0319233666666667</c:v>
                </c:pt>
                <c:pt idx="83">
                  <c:v>0.0311258709677419</c:v>
                </c:pt>
                <c:pt idx="84">
                  <c:v>0.0288628064516129</c:v>
                </c:pt>
                <c:pt idx="85">
                  <c:v>0.0303174285714286</c:v>
                </c:pt>
                <c:pt idx="86">
                  <c:v>0.0290275806451613</c:v>
                </c:pt>
                <c:pt idx="87">
                  <c:v>0.0284807</c:v>
                </c:pt>
              </c:numCache>
            </c:numRef>
          </c:val>
        </c:ser>
        <c:ser>
          <c:idx val="30"/>
          <c:order val="30"/>
          <c:tx>
            <c:strRef>
              <c:f>'Tx Gulf Matrix'!$AG$93</c:f>
              <c:strCache>
                <c:ptCount val="1"/>
                <c:pt idx="0">
                  <c:v>Jun-96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Matrix'!$AG$94:$AG$181</c:f>
              <c:numCache>
                <c:formatCode>General</c:formatCode>
                <c:ptCount val="88"/>
                <c:pt idx="29">
                  <c:v>0.128247266666667</c:v>
                </c:pt>
                <c:pt idx="30">
                  <c:v>0.244959322580645</c:v>
                </c:pt>
                <c:pt idx="31">
                  <c:v>0.234549193548387</c:v>
                </c:pt>
                <c:pt idx="32">
                  <c:v>0.209555833333333</c:v>
                </c:pt>
                <c:pt idx="33">
                  <c:v>0.168776903225806</c:v>
                </c:pt>
                <c:pt idx="34">
                  <c:v>0.167047033333333</c:v>
                </c:pt>
                <c:pt idx="35">
                  <c:v>0.182249677419355</c:v>
                </c:pt>
                <c:pt idx="36">
                  <c:v>0.163997838709677</c:v>
                </c:pt>
                <c:pt idx="37">
                  <c:v>0.157638035714286</c:v>
                </c:pt>
                <c:pt idx="38">
                  <c:v>0.139815903225806</c:v>
                </c:pt>
                <c:pt idx="39">
                  <c:v>0.133598066666667</c:v>
                </c:pt>
                <c:pt idx="40">
                  <c:v>0.125220451612903</c:v>
                </c:pt>
                <c:pt idx="41">
                  <c:v>0.115945</c:v>
                </c:pt>
                <c:pt idx="42">
                  <c:v>0.109123129032258</c:v>
                </c:pt>
                <c:pt idx="43">
                  <c:v>0.105098774193548</c:v>
                </c:pt>
                <c:pt idx="44">
                  <c:v>0.111162133333333</c:v>
                </c:pt>
                <c:pt idx="45">
                  <c:v>0.108058612903226</c:v>
                </c:pt>
                <c:pt idx="46">
                  <c:v>0.103068833333333</c:v>
                </c:pt>
                <c:pt idx="47">
                  <c:v>0.0968001290322581</c:v>
                </c:pt>
                <c:pt idx="48">
                  <c:v>0.0922387419354839</c:v>
                </c:pt>
                <c:pt idx="49">
                  <c:v>0.0863807142857143</c:v>
                </c:pt>
                <c:pt idx="50">
                  <c:v>0.0814546129032258</c:v>
                </c:pt>
                <c:pt idx="51">
                  <c:v>0.0794115666666667</c:v>
                </c:pt>
                <c:pt idx="52">
                  <c:v>0.0758196129032258</c:v>
                </c:pt>
                <c:pt idx="53">
                  <c:v>0.0710302666666667</c:v>
                </c:pt>
                <c:pt idx="54">
                  <c:v>0.068532064516129</c:v>
                </c:pt>
                <c:pt idx="55">
                  <c:v>0.0644104516129032</c:v>
                </c:pt>
                <c:pt idx="56">
                  <c:v>0.0605158666666667</c:v>
                </c:pt>
                <c:pt idx="57">
                  <c:v>0.0585772258064516</c:v>
                </c:pt>
                <c:pt idx="58">
                  <c:v>0.0564829666666667</c:v>
                </c:pt>
                <c:pt idx="59">
                  <c:v>0.0546231935483871</c:v>
                </c:pt>
                <c:pt idx="60">
                  <c:v>0.0520347096774194</c:v>
                </c:pt>
                <c:pt idx="61">
                  <c:v>0.0479351071428571</c:v>
                </c:pt>
                <c:pt idx="62">
                  <c:v>0.0487629032258064</c:v>
                </c:pt>
                <c:pt idx="63">
                  <c:v>0.0482285</c:v>
                </c:pt>
                <c:pt idx="64">
                  <c:v>0.0463613225806452</c:v>
                </c:pt>
                <c:pt idx="65">
                  <c:v>0.043418</c:v>
                </c:pt>
                <c:pt idx="66">
                  <c:v>0.0404429677419355</c:v>
                </c:pt>
                <c:pt idx="67">
                  <c:v>0.0384610967741936</c:v>
                </c:pt>
                <c:pt idx="68">
                  <c:v>0.0383362</c:v>
                </c:pt>
                <c:pt idx="69">
                  <c:v>0.0374658387096774</c:v>
                </c:pt>
                <c:pt idx="70">
                  <c:v>0.0354935</c:v>
                </c:pt>
                <c:pt idx="71">
                  <c:v>0.0355835161290323</c:v>
                </c:pt>
                <c:pt idx="72">
                  <c:v>0.0356727419354839</c:v>
                </c:pt>
                <c:pt idx="73">
                  <c:v>0.0355967931034483</c:v>
                </c:pt>
                <c:pt idx="74">
                  <c:v>0.0356427741935484</c:v>
                </c:pt>
                <c:pt idx="75">
                  <c:v>0.0341690333333333</c:v>
                </c:pt>
                <c:pt idx="76">
                  <c:v>0.032491064516129</c:v>
                </c:pt>
                <c:pt idx="77">
                  <c:v>0.0322266</c:v>
                </c:pt>
                <c:pt idx="78">
                  <c:v>0.0314765161290323</c:v>
                </c:pt>
                <c:pt idx="79">
                  <c:v>0.0312600322580645</c:v>
                </c:pt>
                <c:pt idx="80">
                  <c:v>0.0295250666666667</c:v>
                </c:pt>
                <c:pt idx="81">
                  <c:v>0.0288113225806452</c:v>
                </c:pt>
                <c:pt idx="82">
                  <c:v>0.0266821666666667</c:v>
                </c:pt>
                <c:pt idx="83">
                  <c:v>0.0271267096774194</c:v>
                </c:pt>
                <c:pt idx="84">
                  <c:v>0.0266283548387097</c:v>
                </c:pt>
                <c:pt idx="85">
                  <c:v>0.0262545</c:v>
                </c:pt>
                <c:pt idx="86">
                  <c:v>0.0249023870967742</c:v>
                </c:pt>
                <c:pt idx="87">
                  <c:v>0.0246995333333333</c:v>
                </c:pt>
              </c:numCache>
            </c:numRef>
          </c:val>
        </c:ser>
        <c:ser>
          <c:idx val="31"/>
          <c:order val="31"/>
          <c:tx>
            <c:strRef>
              <c:f>'Tx Gulf Matrix'!$AH$93</c:f>
              <c:strCache>
                <c:ptCount val="1"/>
                <c:pt idx="0">
                  <c:v>Jul-96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Matrix'!$AH$94:$AH$181</c:f>
              <c:numCache>
                <c:formatCode>General</c:formatCode>
                <c:ptCount val="88"/>
                <c:pt idx="30">
                  <c:v>0.136271838709677</c:v>
                </c:pt>
                <c:pt idx="31">
                  <c:v>0.255096774193548</c:v>
                </c:pt>
                <c:pt idx="32">
                  <c:v>0.237687433333333</c:v>
                </c:pt>
                <c:pt idx="33">
                  <c:v>0.21699364516129</c:v>
                </c:pt>
                <c:pt idx="34">
                  <c:v>0.2051654</c:v>
                </c:pt>
                <c:pt idx="35">
                  <c:v>0.207639193548387</c:v>
                </c:pt>
                <c:pt idx="36">
                  <c:v>0.195846290322581</c:v>
                </c:pt>
                <c:pt idx="37">
                  <c:v>0.18209875</c:v>
                </c:pt>
                <c:pt idx="38">
                  <c:v>0.155184161290323</c:v>
                </c:pt>
                <c:pt idx="39">
                  <c:v>0.169949533333333</c:v>
                </c:pt>
                <c:pt idx="40">
                  <c:v>0.172041322580645</c:v>
                </c:pt>
                <c:pt idx="41">
                  <c:v>0.157236566666667</c:v>
                </c:pt>
                <c:pt idx="42">
                  <c:v>0.153855096774194</c:v>
                </c:pt>
                <c:pt idx="43">
                  <c:v>0.140985870967742</c:v>
                </c:pt>
                <c:pt idx="44">
                  <c:v>0.1408453</c:v>
                </c:pt>
                <c:pt idx="45">
                  <c:v>0.128991225806452</c:v>
                </c:pt>
                <c:pt idx="46">
                  <c:v>0.1254629</c:v>
                </c:pt>
                <c:pt idx="47">
                  <c:v>0.116839741935484</c:v>
                </c:pt>
                <c:pt idx="48">
                  <c:v>0.110999935483871</c:v>
                </c:pt>
                <c:pt idx="49">
                  <c:v>0.0999348571428571</c:v>
                </c:pt>
                <c:pt idx="50">
                  <c:v>0.0964332903225807</c:v>
                </c:pt>
                <c:pt idx="51">
                  <c:v>0.0968102666666667</c:v>
                </c:pt>
                <c:pt idx="52">
                  <c:v>0.0907694193548387</c:v>
                </c:pt>
                <c:pt idx="53">
                  <c:v>0.0850489333333333</c:v>
                </c:pt>
                <c:pt idx="54">
                  <c:v>0.0802113548387097</c:v>
                </c:pt>
                <c:pt idx="55">
                  <c:v>0.0747011612903226</c:v>
                </c:pt>
                <c:pt idx="56">
                  <c:v>0.0710315333333333</c:v>
                </c:pt>
                <c:pt idx="57">
                  <c:v>0.0693193870967742</c:v>
                </c:pt>
                <c:pt idx="58">
                  <c:v>0.0650453333333333</c:v>
                </c:pt>
                <c:pt idx="59">
                  <c:v>0.0592583225806452</c:v>
                </c:pt>
                <c:pt idx="60">
                  <c:v>0.0594520967741936</c:v>
                </c:pt>
                <c:pt idx="61">
                  <c:v>0.0542020357142857</c:v>
                </c:pt>
                <c:pt idx="62">
                  <c:v>0.0485997419354839</c:v>
                </c:pt>
                <c:pt idx="63">
                  <c:v>0.0454340333333333</c:v>
                </c:pt>
                <c:pt idx="64">
                  <c:v>0.0461868709677419</c:v>
                </c:pt>
                <c:pt idx="65">
                  <c:v>0.045153</c:v>
                </c:pt>
                <c:pt idx="66">
                  <c:v>0.0425126774193548</c:v>
                </c:pt>
                <c:pt idx="67">
                  <c:v>0.0407895483870968</c:v>
                </c:pt>
                <c:pt idx="68">
                  <c:v>0.0424679666666667</c:v>
                </c:pt>
                <c:pt idx="69">
                  <c:v>0.0399333870967742</c:v>
                </c:pt>
                <c:pt idx="70">
                  <c:v>0.0381895333333333</c:v>
                </c:pt>
                <c:pt idx="71">
                  <c:v>0.0368778064516129</c:v>
                </c:pt>
                <c:pt idx="72">
                  <c:v>0.036321935483871</c:v>
                </c:pt>
                <c:pt idx="73">
                  <c:v>0.0355626551724138</c:v>
                </c:pt>
                <c:pt idx="74">
                  <c:v>0.0327362903225807</c:v>
                </c:pt>
                <c:pt idx="75">
                  <c:v>0.0319071666666667</c:v>
                </c:pt>
                <c:pt idx="76">
                  <c:v>0.0324901612903226</c:v>
                </c:pt>
                <c:pt idx="77">
                  <c:v>0.0321227</c:v>
                </c:pt>
                <c:pt idx="78">
                  <c:v>0.0317795161290323</c:v>
                </c:pt>
                <c:pt idx="79">
                  <c:v>0.0284904516129032</c:v>
                </c:pt>
                <c:pt idx="80">
                  <c:v>0.0285163666666667</c:v>
                </c:pt>
                <c:pt idx="81">
                  <c:v>0.0275812258064516</c:v>
                </c:pt>
                <c:pt idx="82">
                  <c:v>0.0262948</c:v>
                </c:pt>
                <c:pt idx="83">
                  <c:v>0.0252846774193548</c:v>
                </c:pt>
                <c:pt idx="84">
                  <c:v>0.0254194516129032</c:v>
                </c:pt>
                <c:pt idx="85">
                  <c:v>0.0242362857142857</c:v>
                </c:pt>
                <c:pt idx="86">
                  <c:v>0.0242712258064516</c:v>
                </c:pt>
                <c:pt idx="87">
                  <c:v>0.0217539</c:v>
                </c:pt>
              </c:numCache>
            </c:numRef>
          </c:val>
        </c:ser>
        <c:ser>
          <c:idx val="32"/>
          <c:order val="32"/>
          <c:tx>
            <c:strRef>
              <c:f>'Tx Gulf Matrix'!$AI$93</c:f>
              <c:strCache>
                <c:ptCount val="1"/>
                <c:pt idx="0">
                  <c:v>Aug-96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Matrix'!$AI$94:$AI$181</c:f>
              <c:numCache>
                <c:formatCode>General</c:formatCode>
                <c:ptCount val="88"/>
                <c:pt idx="31">
                  <c:v>0.175331225806452</c:v>
                </c:pt>
                <c:pt idx="32">
                  <c:v>0.306629266666667</c:v>
                </c:pt>
                <c:pt idx="33">
                  <c:v>0.286052032258065</c:v>
                </c:pt>
                <c:pt idx="34">
                  <c:v>0.270683833333333</c:v>
                </c:pt>
                <c:pt idx="35">
                  <c:v>0.260737290322581</c:v>
                </c:pt>
                <c:pt idx="36">
                  <c:v>0.242789516129032</c:v>
                </c:pt>
                <c:pt idx="37">
                  <c:v>0.231238</c:v>
                </c:pt>
                <c:pt idx="38">
                  <c:v>0.221759322580645</c:v>
                </c:pt>
                <c:pt idx="39">
                  <c:v>0.2025434</c:v>
                </c:pt>
                <c:pt idx="40">
                  <c:v>0.186921516129032</c:v>
                </c:pt>
                <c:pt idx="41">
                  <c:v>0.171644266666667</c:v>
                </c:pt>
                <c:pt idx="42">
                  <c:v>0.166952451612903</c:v>
                </c:pt>
                <c:pt idx="43">
                  <c:v>0.145635451612903</c:v>
                </c:pt>
                <c:pt idx="44">
                  <c:v>0.133391566666667</c:v>
                </c:pt>
                <c:pt idx="45">
                  <c:v>0.124625548387097</c:v>
                </c:pt>
                <c:pt idx="46">
                  <c:v>0.1152782</c:v>
                </c:pt>
                <c:pt idx="47">
                  <c:v>0.109743483870968</c:v>
                </c:pt>
                <c:pt idx="48">
                  <c:v>0.105036903225806</c:v>
                </c:pt>
                <c:pt idx="49">
                  <c:v>0.0968067142857143</c:v>
                </c:pt>
                <c:pt idx="50">
                  <c:v>0.0925001935483871</c:v>
                </c:pt>
                <c:pt idx="51">
                  <c:v>0.091336</c:v>
                </c:pt>
                <c:pt idx="52">
                  <c:v>0.0867835161290323</c:v>
                </c:pt>
                <c:pt idx="53">
                  <c:v>0.0767281333333333</c:v>
                </c:pt>
                <c:pt idx="54">
                  <c:v>0.0730596451612903</c:v>
                </c:pt>
                <c:pt idx="55">
                  <c:v>0.0634559032258065</c:v>
                </c:pt>
                <c:pt idx="56">
                  <c:v>0.0603892333333333</c:v>
                </c:pt>
                <c:pt idx="57">
                  <c:v>0.0591330322580645</c:v>
                </c:pt>
                <c:pt idx="58">
                  <c:v>0.0458119333333333</c:v>
                </c:pt>
                <c:pt idx="59">
                  <c:v>0.0589953225806452</c:v>
                </c:pt>
                <c:pt idx="60">
                  <c:v>0.0553724193548387</c:v>
                </c:pt>
                <c:pt idx="61">
                  <c:v>0.0533847142857143</c:v>
                </c:pt>
                <c:pt idx="62">
                  <c:v>0.0488839032258065</c:v>
                </c:pt>
                <c:pt idx="63">
                  <c:v>0.0483941333333333</c:v>
                </c:pt>
                <c:pt idx="64">
                  <c:v>0.0453712258064516</c:v>
                </c:pt>
                <c:pt idx="65">
                  <c:v>0.0402911</c:v>
                </c:pt>
                <c:pt idx="66">
                  <c:v>0.0388819032258065</c:v>
                </c:pt>
                <c:pt idx="67">
                  <c:v>0.0365236774193548</c:v>
                </c:pt>
                <c:pt idx="68">
                  <c:v>0.0350929</c:v>
                </c:pt>
                <c:pt idx="69">
                  <c:v>0.033537935483871</c:v>
                </c:pt>
                <c:pt idx="70">
                  <c:v>0.0322929666666667</c:v>
                </c:pt>
                <c:pt idx="71">
                  <c:v>0.0316337096774194</c:v>
                </c:pt>
                <c:pt idx="72">
                  <c:v>0.0303751935483871</c:v>
                </c:pt>
                <c:pt idx="73">
                  <c:v>0.0298363793103448</c:v>
                </c:pt>
                <c:pt idx="74">
                  <c:v>0.026862</c:v>
                </c:pt>
                <c:pt idx="75">
                  <c:v>0.0265364666666667</c:v>
                </c:pt>
                <c:pt idx="76">
                  <c:v>0.0266009677419355</c:v>
                </c:pt>
                <c:pt idx="77">
                  <c:v>0.0258508</c:v>
                </c:pt>
                <c:pt idx="78">
                  <c:v>0.0249263548387097</c:v>
                </c:pt>
                <c:pt idx="79">
                  <c:v>0.0242669677419355</c:v>
                </c:pt>
                <c:pt idx="80">
                  <c:v>0.0235692</c:v>
                </c:pt>
                <c:pt idx="81">
                  <c:v>0.0226402580645161</c:v>
                </c:pt>
                <c:pt idx="82">
                  <c:v>0.0187326666666667</c:v>
                </c:pt>
                <c:pt idx="83">
                  <c:v>0.0205475161290323</c:v>
                </c:pt>
                <c:pt idx="84">
                  <c:v>0.0209910967741935</c:v>
                </c:pt>
                <c:pt idx="85">
                  <c:v>0.0206337857142857</c:v>
                </c:pt>
                <c:pt idx="86">
                  <c:v>0.0211856774193548</c:v>
                </c:pt>
                <c:pt idx="87">
                  <c:v>0.0202474</c:v>
                </c:pt>
              </c:numCache>
            </c:numRef>
          </c:val>
        </c:ser>
        <c:ser>
          <c:idx val="33"/>
          <c:order val="33"/>
          <c:tx>
            <c:strRef>
              <c:f>'Tx Gulf Matrix'!$AJ$93</c:f>
              <c:strCache>
                <c:ptCount val="1"/>
                <c:pt idx="0">
                  <c:v>Sep-96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Matrix'!$AJ$94:$AJ$181</c:f>
              <c:numCache>
                <c:formatCode>General</c:formatCode>
                <c:ptCount val="88"/>
                <c:pt idx="32">
                  <c:v>0.202781766666667</c:v>
                </c:pt>
                <c:pt idx="33">
                  <c:v>0.338691258064516</c:v>
                </c:pt>
                <c:pt idx="34">
                  <c:v>0.311707333333333</c:v>
                </c:pt>
                <c:pt idx="35">
                  <c:v>0.280683064516129</c:v>
                </c:pt>
                <c:pt idx="36">
                  <c:v>0.245600064516129</c:v>
                </c:pt>
                <c:pt idx="37">
                  <c:v>0.230914607142857</c:v>
                </c:pt>
                <c:pt idx="38">
                  <c:v>0.210049161290323</c:v>
                </c:pt>
                <c:pt idx="39">
                  <c:v>0.185569866666667</c:v>
                </c:pt>
                <c:pt idx="40">
                  <c:v>0.175573032258065</c:v>
                </c:pt>
                <c:pt idx="41">
                  <c:v>0.153145966666667</c:v>
                </c:pt>
                <c:pt idx="42">
                  <c:v>0.150878806451613</c:v>
                </c:pt>
                <c:pt idx="43">
                  <c:v>0.143511419354839</c:v>
                </c:pt>
                <c:pt idx="44">
                  <c:v>0.135719166666667</c:v>
                </c:pt>
                <c:pt idx="45">
                  <c:v>0.130397258064516</c:v>
                </c:pt>
                <c:pt idx="46">
                  <c:v>0.125461166666667</c:v>
                </c:pt>
                <c:pt idx="47">
                  <c:v>0.116864451612903</c:v>
                </c:pt>
                <c:pt idx="48">
                  <c:v>0.108361322580645</c:v>
                </c:pt>
                <c:pt idx="49">
                  <c:v>0.10288325</c:v>
                </c:pt>
                <c:pt idx="50">
                  <c:v>0.0964968709677419</c:v>
                </c:pt>
                <c:pt idx="51">
                  <c:v>0.0901266666666667</c:v>
                </c:pt>
                <c:pt idx="52">
                  <c:v>0.0853915161290323</c:v>
                </c:pt>
                <c:pt idx="53">
                  <c:v>0.0804918</c:v>
                </c:pt>
                <c:pt idx="54">
                  <c:v>0.0761150967741936</c:v>
                </c:pt>
                <c:pt idx="55">
                  <c:v>0.0732838387096774</c:v>
                </c:pt>
                <c:pt idx="56">
                  <c:v>0.0715661333333333</c:v>
                </c:pt>
                <c:pt idx="57">
                  <c:v>0.0686221612903226</c:v>
                </c:pt>
                <c:pt idx="58">
                  <c:v>0.0663119666666667</c:v>
                </c:pt>
                <c:pt idx="59">
                  <c:v>0.0624922903225806</c:v>
                </c:pt>
                <c:pt idx="60">
                  <c:v>0.0617246451612903</c:v>
                </c:pt>
                <c:pt idx="61">
                  <c:v>0.0575879285714286</c:v>
                </c:pt>
                <c:pt idx="62">
                  <c:v>0.0554557741935484</c:v>
                </c:pt>
                <c:pt idx="63">
                  <c:v>0.0524742666666667</c:v>
                </c:pt>
                <c:pt idx="64">
                  <c:v>0.0518208709677419</c:v>
                </c:pt>
                <c:pt idx="65">
                  <c:v>0.0489044333333333</c:v>
                </c:pt>
                <c:pt idx="66">
                  <c:v>0.047651064516129</c:v>
                </c:pt>
                <c:pt idx="67">
                  <c:v>0.044307935483871</c:v>
                </c:pt>
                <c:pt idx="68">
                  <c:v>0.0455833</c:v>
                </c:pt>
                <c:pt idx="69">
                  <c:v>0.0429369032258065</c:v>
                </c:pt>
                <c:pt idx="70">
                  <c:v>0.0404412333333333</c:v>
                </c:pt>
                <c:pt idx="71">
                  <c:v>0.0396730967741936</c:v>
                </c:pt>
                <c:pt idx="72">
                  <c:v>0.0389249677419355</c:v>
                </c:pt>
                <c:pt idx="73">
                  <c:v>0.0359460344827586</c:v>
                </c:pt>
                <c:pt idx="74">
                  <c:v>0.0360751290322581</c:v>
                </c:pt>
                <c:pt idx="75">
                  <c:v>0.0352415666666667</c:v>
                </c:pt>
                <c:pt idx="76">
                  <c:v>0.0356056451612903</c:v>
                </c:pt>
                <c:pt idx="77">
                  <c:v>0.0344708</c:v>
                </c:pt>
                <c:pt idx="78">
                  <c:v>0.0326696774193548</c:v>
                </c:pt>
                <c:pt idx="79">
                  <c:v>0.031557</c:v>
                </c:pt>
                <c:pt idx="80">
                  <c:v>0.0302390333333333</c:v>
                </c:pt>
                <c:pt idx="81">
                  <c:v>0.0298341290322581</c:v>
                </c:pt>
                <c:pt idx="82">
                  <c:v>0.0275272333333333</c:v>
                </c:pt>
                <c:pt idx="83">
                  <c:v>0.0285744193548387</c:v>
                </c:pt>
                <c:pt idx="84">
                  <c:v>0.0253718064516129</c:v>
                </c:pt>
                <c:pt idx="85">
                  <c:v>0.0259541071428571</c:v>
                </c:pt>
                <c:pt idx="86">
                  <c:v>0.024936935483871</c:v>
                </c:pt>
                <c:pt idx="87">
                  <c:v>0.0230544333333333</c:v>
                </c:pt>
              </c:numCache>
            </c:numRef>
          </c:val>
        </c:ser>
        <c:ser>
          <c:idx val="34"/>
          <c:order val="34"/>
          <c:tx>
            <c:strRef>
              <c:f>'Tx Gulf Matrix'!$AK$93</c:f>
              <c:strCache>
                <c:ptCount val="1"/>
                <c:pt idx="0">
                  <c:v>Oct-96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Matrix'!$AK$94:$AK$181</c:f>
              <c:numCache>
                <c:formatCode>General</c:formatCode>
                <c:ptCount val="88"/>
                <c:pt idx="33">
                  <c:v>0.183376774193548</c:v>
                </c:pt>
                <c:pt idx="34">
                  <c:v>0.352114266666667</c:v>
                </c:pt>
                <c:pt idx="35">
                  <c:v>0.315072451612903</c:v>
                </c:pt>
                <c:pt idx="36">
                  <c:v>0.293128967741936</c:v>
                </c:pt>
                <c:pt idx="37">
                  <c:v>0.253538321428571</c:v>
                </c:pt>
                <c:pt idx="38">
                  <c:v>0.220333290322581</c:v>
                </c:pt>
                <c:pt idx="39">
                  <c:v>0.192381266666667</c:v>
                </c:pt>
                <c:pt idx="40">
                  <c:v>0.177069806451613</c:v>
                </c:pt>
                <c:pt idx="41">
                  <c:v>0.164455733333333</c:v>
                </c:pt>
                <c:pt idx="42">
                  <c:v>0.152169677419355</c:v>
                </c:pt>
                <c:pt idx="43">
                  <c:v>0.136892774193548</c:v>
                </c:pt>
                <c:pt idx="44">
                  <c:v>0.124577966666667</c:v>
                </c:pt>
                <c:pt idx="45">
                  <c:v>0.117251741935484</c:v>
                </c:pt>
                <c:pt idx="46">
                  <c:v>0.1089856</c:v>
                </c:pt>
                <c:pt idx="47">
                  <c:v>0.104267096774194</c:v>
                </c:pt>
                <c:pt idx="48">
                  <c:v>0.101145258064516</c:v>
                </c:pt>
                <c:pt idx="49">
                  <c:v>0.0960215357142857</c:v>
                </c:pt>
                <c:pt idx="50">
                  <c:v>0.0920535161290323</c:v>
                </c:pt>
                <c:pt idx="51">
                  <c:v>0.091101</c:v>
                </c:pt>
                <c:pt idx="52">
                  <c:v>0.0859856129032258</c:v>
                </c:pt>
                <c:pt idx="53">
                  <c:v>0.0810631666666667</c:v>
                </c:pt>
                <c:pt idx="54">
                  <c:v>0.0788590967741936</c:v>
                </c:pt>
                <c:pt idx="55">
                  <c:v>0.0747457096774194</c:v>
                </c:pt>
                <c:pt idx="56">
                  <c:v>0.0726931</c:v>
                </c:pt>
                <c:pt idx="57">
                  <c:v>0.0661531290322581</c:v>
                </c:pt>
                <c:pt idx="58">
                  <c:v>0.0644091333333333</c:v>
                </c:pt>
                <c:pt idx="59">
                  <c:v>0.0602118064516129</c:v>
                </c:pt>
                <c:pt idx="60">
                  <c:v>0.0595138709677419</c:v>
                </c:pt>
                <c:pt idx="61">
                  <c:v>0.0603532142857143</c:v>
                </c:pt>
                <c:pt idx="62">
                  <c:v>0.0576719032258064</c:v>
                </c:pt>
                <c:pt idx="63">
                  <c:v>0.0552643333333333</c:v>
                </c:pt>
                <c:pt idx="64">
                  <c:v>0.0523438387096774</c:v>
                </c:pt>
                <c:pt idx="65">
                  <c:v>0.0494491333333333</c:v>
                </c:pt>
                <c:pt idx="66">
                  <c:v>0.047063064516129</c:v>
                </c:pt>
                <c:pt idx="67">
                  <c:v>0.0465675483870968</c:v>
                </c:pt>
                <c:pt idx="68">
                  <c:v>0.0457607666666667</c:v>
                </c:pt>
                <c:pt idx="69">
                  <c:v>0.045718</c:v>
                </c:pt>
                <c:pt idx="70">
                  <c:v>0.0443116</c:v>
                </c:pt>
                <c:pt idx="71">
                  <c:v>0.0423197419354839</c:v>
                </c:pt>
                <c:pt idx="72">
                  <c:v>0.0430095161290323</c:v>
                </c:pt>
                <c:pt idx="73">
                  <c:v>0.0420156551724138</c:v>
                </c:pt>
                <c:pt idx="74">
                  <c:v>0.0393301612903226</c:v>
                </c:pt>
                <c:pt idx="75">
                  <c:v>0.0380494666666667</c:v>
                </c:pt>
                <c:pt idx="76">
                  <c:v>0.0372906774193548</c:v>
                </c:pt>
                <c:pt idx="77">
                  <c:v>0.0352703666666667</c:v>
                </c:pt>
                <c:pt idx="78">
                  <c:v>0.0363696774193548</c:v>
                </c:pt>
                <c:pt idx="79">
                  <c:v>0.0374026451612903</c:v>
                </c:pt>
                <c:pt idx="80">
                  <c:v>0.0366910333333333</c:v>
                </c:pt>
                <c:pt idx="81">
                  <c:v>0.034928</c:v>
                </c:pt>
                <c:pt idx="82">
                  <c:v>0.0327348666666667</c:v>
                </c:pt>
                <c:pt idx="83">
                  <c:v>0.0317833225806452</c:v>
                </c:pt>
                <c:pt idx="84">
                  <c:v>0.0303687419354839</c:v>
                </c:pt>
                <c:pt idx="85">
                  <c:v>0.0293023571428571</c:v>
                </c:pt>
                <c:pt idx="86">
                  <c:v>0.0285148064516129</c:v>
                </c:pt>
                <c:pt idx="87">
                  <c:v>0.0276559666666667</c:v>
                </c:pt>
              </c:numCache>
            </c:numRef>
          </c:val>
        </c:ser>
        <c:ser>
          <c:idx val="35"/>
          <c:order val="35"/>
          <c:tx>
            <c:strRef>
              <c:f>'Tx Gulf Matrix'!$AL$93</c:f>
              <c:strCache>
                <c:ptCount val="1"/>
                <c:pt idx="0">
                  <c:v>Nov-96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Matrix'!$AL$94:$AL$181</c:f>
              <c:numCache>
                <c:formatCode>General</c:formatCode>
                <c:ptCount val="88"/>
                <c:pt idx="34">
                  <c:v>0.211743866666667</c:v>
                </c:pt>
                <c:pt idx="35">
                  <c:v>0.486651483870968</c:v>
                </c:pt>
                <c:pt idx="36">
                  <c:v>0.392428935483871</c:v>
                </c:pt>
                <c:pt idx="37">
                  <c:v>0.347213428571429</c:v>
                </c:pt>
                <c:pt idx="38">
                  <c:v>0.330371064516129</c:v>
                </c:pt>
                <c:pt idx="39">
                  <c:v>0.303387366666667</c:v>
                </c:pt>
                <c:pt idx="40">
                  <c:v>0.271151709677419</c:v>
                </c:pt>
                <c:pt idx="41">
                  <c:v>0.257963733333333</c:v>
                </c:pt>
                <c:pt idx="42">
                  <c:v>0.238744161290323</c:v>
                </c:pt>
                <c:pt idx="43">
                  <c:v>0.210472580645161</c:v>
                </c:pt>
                <c:pt idx="44">
                  <c:v>0.1991231</c:v>
                </c:pt>
                <c:pt idx="45">
                  <c:v>0.191471709677419</c:v>
                </c:pt>
                <c:pt idx="46">
                  <c:v>0.1752806</c:v>
                </c:pt>
                <c:pt idx="47">
                  <c:v>0.161506451612903</c:v>
                </c:pt>
                <c:pt idx="48">
                  <c:v>0.159202064516129</c:v>
                </c:pt>
                <c:pt idx="49">
                  <c:v>0.153798928571429</c:v>
                </c:pt>
                <c:pt idx="50">
                  <c:v>0.144400935483871</c:v>
                </c:pt>
                <c:pt idx="51">
                  <c:v>0.142397233333333</c:v>
                </c:pt>
                <c:pt idx="52">
                  <c:v>0.135860967741935</c:v>
                </c:pt>
                <c:pt idx="53">
                  <c:v>0.1348517</c:v>
                </c:pt>
                <c:pt idx="54">
                  <c:v>0.125686451612903</c:v>
                </c:pt>
                <c:pt idx="55">
                  <c:v>0.115490225806452</c:v>
                </c:pt>
                <c:pt idx="56">
                  <c:v>0.1058706</c:v>
                </c:pt>
                <c:pt idx="57">
                  <c:v>0.0992122258064516</c:v>
                </c:pt>
                <c:pt idx="58">
                  <c:v>0.0987855333333333</c:v>
                </c:pt>
                <c:pt idx="59">
                  <c:v>0.0924424193548387</c:v>
                </c:pt>
                <c:pt idx="60">
                  <c:v>0.0886361935483871</c:v>
                </c:pt>
                <c:pt idx="61">
                  <c:v>0.0862465714285714</c:v>
                </c:pt>
                <c:pt idx="62">
                  <c:v>0.084900870967742</c:v>
                </c:pt>
                <c:pt idx="63">
                  <c:v>0.0800252</c:v>
                </c:pt>
                <c:pt idx="64">
                  <c:v>0.0787064838709677</c:v>
                </c:pt>
                <c:pt idx="65">
                  <c:v>0.0751914333333333</c:v>
                </c:pt>
                <c:pt idx="66">
                  <c:v>0.0721730967741936</c:v>
                </c:pt>
                <c:pt idx="67">
                  <c:v>0.063406935483871</c:v>
                </c:pt>
                <c:pt idx="68">
                  <c:v>0.0616492</c:v>
                </c:pt>
                <c:pt idx="69">
                  <c:v>0.0600222258064516</c:v>
                </c:pt>
                <c:pt idx="70">
                  <c:v>0.0582318333333333</c:v>
                </c:pt>
                <c:pt idx="71">
                  <c:v>0.0582066129032258</c:v>
                </c:pt>
                <c:pt idx="72">
                  <c:v>0.0559723870967742</c:v>
                </c:pt>
                <c:pt idx="73">
                  <c:v>0.0548900689655172</c:v>
                </c:pt>
                <c:pt idx="74">
                  <c:v>0.0538219032258065</c:v>
                </c:pt>
                <c:pt idx="75">
                  <c:v>0.0516477333333333</c:v>
                </c:pt>
                <c:pt idx="76">
                  <c:v>0.0527148064516129</c:v>
                </c:pt>
                <c:pt idx="77">
                  <c:v>0.049307</c:v>
                </c:pt>
                <c:pt idx="78">
                  <c:v>0.0479422258064516</c:v>
                </c:pt>
                <c:pt idx="79">
                  <c:v>0.0471243225806452</c:v>
                </c:pt>
                <c:pt idx="80">
                  <c:v>0.0467647</c:v>
                </c:pt>
                <c:pt idx="81">
                  <c:v>0.0451977419354839</c:v>
                </c:pt>
                <c:pt idx="82">
                  <c:v>0.0430544666666667</c:v>
                </c:pt>
                <c:pt idx="83">
                  <c:v>0.0444156129032258</c:v>
                </c:pt>
                <c:pt idx="84">
                  <c:v>0.0423547741935484</c:v>
                </c:pt>
                <c:pt idx="85">
                  <c:v>0.0415906071428571</c:v>
                </c:pt>
                <c:pt idx="86">
                  <c:v>0.0396236774193548</c:v>
                </c:pt>
                <c:pt idx="87">
                  <c:v>0.0383132666666667</c:v>
                </c:pt>
              </c:numCache>
            </c:numRef>
          </c:val>
        </c:ser>
        <c:ser>
          <c:idx val="36"/>
          <c:order val="36"/>
          <c:tx>
            <c:strRef>
              <c:f>'Tx Gulf Matrix'!$AM$93</c:f>
              <c:strCache>
                <c:ptCount val="1"/>
                <c:pt idx="0">
                  <c:v>Dec-96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Matrix'!$AM$94:$AM$181</c:f>
              <c:numCache>
                <c:formatCode>General</c:formatCode>
                <c:ptCount val="88"/>
                <c:pt idx="35">
                  <c:v>0.166129</c:v>
                </c:pt>
                <c:pt idx="36">
                  <c:v>0.352878290322581</c:v>
                </c:pt>
                <c:pt idx="37">
                  <c:v>0.341768214285714</c:v>
                </c:pt>
                <c:pt idx="38">
                  <c:v>0.300075193548387</c:v>
                </c:pt>
                <c:pt idx="39">
                  <c:v>0.2556062</c:v>
                </c:pt>
                <c:pt idx="40">
                  <c:v>0.235973580645161</c:v>
                </c:pt>
                <c:pt idx="41">
                  <c:v>0.220129233333333</c:v>
                </c:pt>
                <c:pt idx="42">
                  <c:v>0.201765516129032</c:v>
                </c:pt>
                <c:pt idx="43">
                  <c:v>0.185629096774194</c:v>
                </c:pt>
                <c:pt idx="44">
                  <c:v>0.161709833333333</c:v>
                </c:pt>
                <c:pt idx="45">
                  <c:v>0.159120580645161</c:v>
                </c:pt>
                <c:pt idx="46">
                  <c:v>0.1556737</c:v>
                </c:pt>
                <c:pt idx="47">
                  <c:v>0.147837387096774</c:v>
                </c:pt>
                <c:pt idx="48">
                  <c:v>0.136063935483871</c:v>
                </c:pt>
                <c:pt idx="49">
                  <c:v>0.129470357142857</c:v>
                </c:pt>
                <c:pt idx="50">
                  <c:v>0.121145161290323</c:v>
                </c:pt>
                <c:pt idx="51">
                  <c:v>0.121770366666667</c:v>
                </c:pt>
                <c:pt idx="52">
                  <c:v>0.108856709677419</c:v>
                </c:pt>
                <c:pt idx="53">
                  <c:v>0.0980790333333333</c:v>
                </c:pt>
                <c:pt idx="54">
                  <c:v>0.0951192580645161</c:v>
                </c:pt>
                <c:pt idx="55">
                  <c:v>0.0826940967741936</c:v>
                </c:pt>
                <c:pt idx="56">
                  <c:v>0.0797869333333333</c:v>
                </c:pt>
                <c:pt idx="57">
                  <c:v>0.0779981935483871</c:v>
                </c:pt>
                <c:pt idx="58">
                  <c:v>0.083277</c:v>
                </c:pt>
                <c:pt idx="59">
                  <c:v>0.0805246129032258</c:v>
                </c:pt>
                <c:pt idx="60">
                  <c:v>0.0776185161290323</c:v>
                </c:pt>
                <c:pt idx="61">
                  <c:v>0.0749839285714286</c:v>
                </c:pt>
                <c:pt idx="62">
                  <c:v>0.0699739032258065</c:v>
                </c:pt>
                <c:pt idx="63">
                  <c:v>0.0683391666666667</c:v>
                </c:pt>
                <c:pt idx="64">
                  <c:v>0.0682111290322581</c:v>
                </c:pt>
                <c:pt idx="65">
                  <c:v>0.0665313</c:v>
                </c:pt>
                <c:pt idx="66">
                  <c:v>0.0655241935483871</c:v>
                </c:pt>
                <c:pt idx="67">
                  <c:v>0.064425064516129</c:v>
                </c:pt>
                <c:pt idx="68">
                  <c:v>0.0613583333333333</c:v>
                </c:pt>
                <c:pt idx="69">
                  <c:v>0.0632140322580645</c:v>
                </c:pt>
                <c:pt idx="70">
                  <c:v>0.0575516333333333</c:v>
                </c:pt>
                <c:pt idx="71">
                  <c:v>0.0593212258064516</c:v>
                </c:pt>
                <c:pt idx="72">
                  <c:v>0.0583307096774194</c:v>
                </c:pt>
                <c:pt idx="73">
                  <c:v>0.0560637586206897</c:v>
                </c:pt>
                <c:pt idx="74">
                  <c:v>0.0536594516129032</c:v>
                </c:pt>
                <c:pt idx="75">
                  <c:v>0.0525506</c:v>
                </c:pt>
                <c:pt idx="76">
                  <c:v>0.0540077096774194</c:v>
                </c:pt>
                <c:pt idx="77">
                  <c:v>0.0539779</c:v>
                </c:pt>
                <c:pt idx="78">
                  <c:v>0.051363935483871</c:v>
                </c:pt>
                <c:pt idx="79">
                  <c:v>0.0469835483870968</c:v>
                </c:pt>
                <c:pt idx="80">
                  <c:v>0.0445870333333333</c:v>
                </c:pt>
                <c:pt idx="81">
                  <c:v>0.0540197741935484</c:v>
                </c:pt>
                <c:pt idx="82">
                  <c:v>0.0526322666666667</c:v>
                </c:pt>
                <c:pt idx="83">
                  <c:v>0.0488822580645161</c:v>
                </c:pt>
                <c:pt idx="84">
                  <c:v>0.0467780967741936</c:v>
                </c:pt>
                <c:pt idx="85">
                  <c:v>0.0447038928571429</c:v>
                </c:pt>
                <c:pt idx="86">
                  <c:v>0.0428764516129032</c:v>
                </c:pt>
                <c:pt idx="87">
                  <c:v>0.0412024</c:v>
                </c:pt>
              </c:numCache>
            </c:numRef>
          </c:val>
        </c:ser>
        <c:ser>
          <c:idx val="37"/>
          <c:order val="37"/>
          <c:tx>
            <c:strRef>
              <c:f>'Tx Gulf Matrix'!$AN$93</c:f>
              <c:strCache>
                <c:ptCount val="1"/>
                <c:pt idx="0">
                  <c:v>Jan-97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Matrix'!$AN$94:$AN$181</c:f>
              <c:numCache>
                <c:formatCode>General</c:formatCode>
                <c:ptCount val="88"/>
                <c:pt idx="36">
                  <c:v>0.174006419354839</c:v>
                </c:pt>
                <c:pt idx="37">
                  <c:v>0.287777285714286</c:v>
                </c:pt>
                <c:pt idx="38">
                  <c:v>0.260689</c:v>
                </c:pt>
                <c:pt idx="39">
                  <c:v>0.229877266666667</c:v>
                </c:pt>
                <c:pt idx="40">
                  <c:v>0.206441774193548</c:v>
                </c:pt>
                <c:pt idx="41">
                  <c:v>0.1843895</c:v>
                </c:pt>
                <c:pt idx="42">
                  <c:v>0.163826451612903</c:v>
                </c:pt>
                <c:pt idx="43">
                  <c:v>0.155058580645161</c:v>
                </c:pt>
                <c:pt idx="44">
                  <c:v>0.144116333333333</c:v>
                </c:pt>
                <c:pt idx="45">
                  <c:v>0.141283741935484</c:v>
                </c:pt>
                <c:pt idx="46">
                  <c:v>0.136593966666667</c:v>
                </c:pt>
                <c:pt idx="47">
                  <c:v>0.129338193548387</c:v>
                </c:pt>
                <c:pt idx="48">
                  <c:v>0.123860709677419</c:v>
                </c:pt>
                <c:pt idx="49">
                  <c:v>0.11815925</c:v>
                </c:pt>
                <c:pt idx="50">
                  <c:v>0.104490548387097</c:v>
                </c:pt>
                <c:pt idx="51">
                  <c:v>0.0991429333333333</c:v>
                </c:pt>
                <c:pt idx="52">
                  <c:v>0.0937263225806452</c:v>
                </c:pt>
                <c:pt idx="53">
                  <c:v>0.0882673</c:v>
                </c:pt>
                <c:pt idx="54">
                  <c:v>0.0821077741935484</c:v>
                </c:pt>
                <c:pt idx="55">
                  <c:v>0.0740870322580645</c:v>
                </c:pt>
                <c:pt idx="56">
                  <c:v>0.0716478666666667</c:v>
                </c:pt>
                <c:pt idx="57">
                  <c:v>0.0732307096774194</c:v>
                </c:pt>
                <c:pt idx="58">
                  <c:v>0.0691149</c:v>
                </c:pt>
                <c:pt idx="59">
                  <c:v>0.065330064516129</c:v>
                </c:pt>
                <c:pt idx="60">
                  <c:v>0.0631708064516129</c:v>
                </c:pt>
                <c:pt idx="61">
                  <c:v>0.0611682142857143</c:v>
                </c:pt>
                <c:pt idx="62">
                  <c:v>0.0615788387096774</c:v>
                </c:pt>
                <c:pt idx="63">
                  <c:v>0.0582663666666667</c:v>
                </c:pt>
                <c:pt idx="64">
                  <c:v>0.0547925161290323</c:v>
                </c:pt>
                <c:pt idx="65">
                  <c:v>0.0520431</c:v>
                </c:pt>
                <c:pt idx="66">
                  <c:v>0.0517852580645161</c:v>
                </c:pt>
                <c:pt idx="67">
                  <c:v>0.0494946774193548</c:v>
                </c:pt>
                <c:pt idx="68">
                  <c:v>0.0491232666666667</c:v>
                </c:pt>
                <c:pt idx="69">
                  <c:v>0.0510162258064516</c:v>
                </c:pt>
                <c:pt idx="70">
                  <c:v>0.0505619</c:v>
                </c:pt>
                <c:pt idx="71">
                  <c:v>0.0516988709677419</c:v>
                </c:pt>
                <c:pt idx="72">
                  <c:v>0.0500562903225806</c:v>
                </c:pt>
                <c:pt idx="73">
                  <c:v>0.0499401379310345</c:v>
                </c:pt>
                <c:pt idx="74">
                  <c:v>0.0483348709677419</c:v>
                </c:pt>
                <c:pt idx="75">
                  <c:v>0.0502958333333333</c:v>
                </c:pt>
                <c:pt idx="76">
                  <c:v>0.0479067419354839</c:v>
                </c:pt>
                <c:pt idx="77">
                  <c:v>0.0438813</c:v>
                </c:pt>
                <c:pt idx="78">
                  <c:v>0.0434248387096774</c:v>
                </c:pt>
                <c:pt idx="79">
                  <c:v>0.0399844516129032</c:v>
                </c:pt>
                <c:pt idx="80">
                  <c:v>0.0408813666666667</c:v>
                </c:pt>
                <c:pt idx="81">
                  <c:v>0.0387224193548387</c:v>
                </c:pt>
                <c:pt idx="82">
                  <c:v>0.0368787666666667</c:v>
                </c:pt>
                <c:pt idx="83">
                  <c:v>0.0364170967741935</c:v>
                </c:pt>
                <c:pt idx="84">
                  <c:v>0.0354139032258065</c:v>
                </c:pt>
                <c:pt idx="85">
                  <c:v>0.0365117857142857</c:v>
                </c:pt>
                <c:pt idx="86">
                  <c:v>0.034773935483871</c:v>
                </c:pt>
                <c:pt idx="87">
                  <c:v>0.0350869</c:v>
                </c:pt>
              </c:numCache>
            </c:numRef>
          </c:val>
        </c:ser>
        <c:ser>
          <c:idx val="38"/>
          <c:order val="38"/>
          <c:tx>
            <c:strRef>
              <c:f>'Tx Gulf Matrix'!$AO$93</c:f>
              <c:strCache>
                <c:ptCount val="1"/>
                <c:pt idx="0">
                  <c:v>Feb-97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Matrix'!$AO$94:$AO$181</c:f>
              <c:numCache>
                <c:formatCode>General</c:formatCode>
                <c:ptCount val="88"/>
                <c:pt idx="37">
                  <c:v>0.156072071428571</c:v>
                </c:pt>
                <c:pt idx="38">
                  <c:v>0.242833741935484</c:v>
                </c:pt>
                <c:pt idx="39">
                  <c:v>0.224016566666667</c:v>
                </c:pt>
                <c:pt idx="40">
                  <c:v>0.195461709677419</c:v>
                </c:pt>
                <c:pt idx="41">
                  <c:v>0.182214366666667</c:v>
                </c:pt>
                <c:pt idx="42">
                  <c:v>0.175155483870968</c:v>
                </c:pt>
                <c:pt idx="43">
                  <c:v>0.153725838709677</c:v>
                </c:pt>
                <c:pt idx="44">
                  <c:v>0.1371084</c:v>
                </c:pt>
                <c:pt idx="45">
                  <c:v>0.127665612903226</c:v>
                </c:pt>
                <c:pt idx="46">
                  <c:v>0.1187288</c:v>
                </c:pt>
                <c:pt idx="47">
                  <c:v>0.109288548387097</c:v>
                </c:pt>
                <c:pt idx="48">
                  <c:v>0.100534774193548</c:v>
                </c:pt>
                <c:pt idx="49">
                  <c:v>0.0928029285714286</c:v>
                </c:pt>
                <c:pt idx="50">
                  <c:v>0.0853898387096774</c:v>
                </c:pt>
                <c:pt idx="51">
                  <c:v>0.0768995</c:v>
                </c:pt>
                <c:pt idx="52">
                  <c:v>0.0737022903225807</c:v>
                </c:pt>
                <c:pt idx="53">
                  <c:v>0.0714034666666667</c:v>
                </c:pt>
                <c:pt idx="54">
                  <c:v>0.0769337096774194</c:v>
                </c:pt>
                <c:pt idx="55">
                  <c:v>0.0815788709677419</c:v>
                </c:pt>
                <c:pt idx="56">
                  <c:v>0.0818703</c:v>
                </c:pt>
                <c:pt idx="57">
                  <c:v>0.0784183548387097</c:v>
                </c:pt>
                <c:pt idx="58">
                  <c:v>0.0760352666666667</c:v>
                </c:pt>
                <c:pt idx="59">
                  <c:v>0.0665065483870968</c:v>
                </c:pt>
                <c:pt idx="60">
                  <c:v>0.062437064516129</c:v>
                </c:pt>
                <c:pt idx="61">
                  <c:v>0.0574246785714286</c:v>
                </c:pt>
                <c:pt idx="62">
                  <c:v>0.0517303870967742</c:v>
                </c:pt>
                <c:pt idx="63">
                  <c:v>0.0507208</c:v>
                </c:pt>
                <c:pt idx="64">
                  <c:v>0.048432064516129</c:v>
                </c:pt>
                <c:pt idx="65">
                  <c:v>0.0465025</c:v>
                </c:pt>
                <c:pt idx="66">
                  <c:v>0.0487054193548387</c:v>
                </c:pt>
                <c:pt idx="67">
                  <c:v>0.0435088709677419</c:v>
                </c:pt>
                <c:pt idx="68">
                  <c:v>0.0428103</c:v>
                </c:pt>
                <c:pt idx="69">
                  <c:v>0.0402231290322581</c:v>
                </c:pt>
                <c:pt idx="70">
                  <c:v>0.0416232</c:v>
                </c:pt>
                <c:pt idx="71">
                  <c:v>0.0393596451612903</c:v>
                </c:pt>
                <c:pt idx="72">
                  <c:v>0.0405117096774194</c:v>
                </c:pt>
                <c:pt idx="73">
                  <c:v>0.0391147931034483</c:v>
                </c:pt>
                <c:pt idx="74">
                  <c:v>0.037306</c:v>
                </c:pt>
                <c:pt idx="75">
                  <c:v>0.0358013666666667</c:v>
                </c:pt>
                <c:pt idx="76">
                  <c:v>0.0353914193548387</c:v>
                </c:pt>
                <c:pt idx="77">
                  <c:v>0.0351946333333333</c:v>
                </c:pt>
                <c:pt idx="78">
                  <c:v>0.0327096451612903</c:v>
                </c:pt>
                <c:pt idx="79">
                  <c:v>0.0339107741935484</c:v>
                </c:pt>
                <c:pt idx="80">
                  <c:v>0.0358201333333333</c:v>
                </c:pt>
                <c:pt idx="81">
                  <c:v>0.0316482903225806</c:v>
                </c:pt>
                <c:pt idx="82">
                  <c:v>0.0307727666666667</c:v>
                </c:pt>
                <c:pt idx="83">
                  <c:v>0.0305258387096774</c:v>
                </c:pt>
                <c:pt idx="84">
                  <c:v>0.0307093225806452</c:v>
                </c:pt>
                <c:pt idx="85">
                  <c:v>0.0319904285714286</c:v>
                </c:pt>
                <c:pt idx="86">
                  <c:v>0.0323428387096774</c:v>
                </c:pt>
                <c:pt idx="87">
                  <c:v>0.0313988333333333</c:v>
                </c:pt>
              </c:numCache>
            </c:numRef>
          </c:val>
        </c:ser>
        <c:ser>
          <c:idx val="39"/>
          <c:order val="39"/>
          <c:tx>
            <c:strRef>
              <c:f>'Tx Gulf Matrix'!$AP$93</c:f>
              <c:strCache>
                <c:ptCount val="1"/>
                <c:pt idx="0">
                  <c:v>Mar-97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Matrix'!$AP$94:$AP$181</c:f>
              <c:numCache>
                <c:formatCode>General</c:formatCode>
                <c:ptCount val="88"/>
                <c:pt idx="38">
                  <c:v>0.20067035483871</c:v>
                </c:pt>
                <c:pt idx="39">
                  <c:v>0.427039433333333</c:v>
                </c:pt>
                <c:pt idx="40">
                  <c:v>0.368188483870968</c:v>
                </c:pt>
                <c:pt idx="41">
                  <c:v>0.316775666666667</c:v>
                </c:pt>
                <c:pt idx="42">
                  <c:v>0.28681764516129</c:v>
                </c:pt>
                <c:pt idx="43">
                  <c:v>0.244209580645161</c:v>
                </c:pt>
                <c:pt idx="44">
                  <c:v>0.219829033333333</c:v>
                </c:pt>
                <c:pt idx="45">
                  <c:v>0.203616580645161</c:v>
                </c:pt>
                <c:pt idx="46">
                  <c:v>0.192455933333333</c:v>
                </c:pt>
                <c:pt idx="47">
                  <c:v>0.178196677419355</c:v>
                </c:pt>
                <c:pt idx="48">
                  <c:v>0.158353225806452</c:v>
                </c:pt>
                <c:pt idx="49">
                  <c:v>0.150796607142857</c:v>
                </c:pt>
                <c:pt idx="50">
                  <c:v>0.147771290322581</c:v>
                </c:pt>
                <c:pt idx="51">
                  <c:v>0.1350782</c:v>
                </c:pt>
                <c:pt idx="52">
                  <c:v>0.13318664516129</c:v>
                </c:pt>
                <c:pt idx="53">
                  <c:v>0.129798333333333</c:v>
                </c:pt>
                <c:pt idx="54">
                  <c:v>0.12095035483871</c:v>
                </c:pt>
                <c:pt idx="55">
                  <c:v>0.108877064516129</c:v>
                </c:pt>
                <c:pt idx="56">
                  <c:v>0.107844266666667</c:v>
                </c:pt>
                <c:pt idx="57">
                  <c:v>0.103685935483871</c:v>
                </c:pt>
                <c:pt idx="58">
                  <c:v>0.0984662</c:v>
                </c:pt>
                <c:pt idx="59">
                  <c:v>0.095514935483871</c:v>
                </c:pt>
                <c:pt idx="60">
                  <c:v>0.0927546774193549</c:v>
                </c:pt>
                <c:pt idx="61">
                  <c:v>0.0869428928571429</c:v>
                </c:pt>
                <c:pt idx="62">
                  <c:v>0.0841772258064516</c:v>
                </c:pt>
                <c:pt idx="63">
                  <c:v>0.0791139</c:v>
                </c:pt>
                <c:pt idx="64">
                  <c:v>0.0798748387096774</c:v>
                </c:pt>
                <c:pt idx="65">
                  <c:v>0.0768011333333333</c:v>
                </c:pt>
                <c:pt idx="66">
                  <c:v>0.0749256774193548</c:v>
                </c:pt>
                <c:pt idx="67">
                  <c:v>0.0732498064516129</c:v>
                </c:pt>
                <c:pt idx="68">
                  <c:v>0.0731051666666667</c:v>
                </c:pt>
                <c:pt idx="69">
                  <c:v>0.0703187419354839</c:v>
                </c:pt>
                <c:pt idx="70">
                  <c:v>0.0664798</c:v>
                </c:pt>
                <c:pt idx="71">
                  <c:v>0.0663918064516129</c:v>
                </c:pt>
                <c:pt idx="72">
                  <c:v>0.062733064516129</c:v>
                </c:pt>
                <c:pt idx="73">
                  <c:v>0.0608523448275862</c:v>
                </c:pt>
                <c:pt idx="74">
                  <c:v>0.0615038387096774</c:v>
                </c:pt>
                <c:pt idx="75">
                  <c:v>0.0604117666666667</c:v>
                </c:pt>
                <c:pt idx="76">
                  <c:v>0.057689</c:v>
                </c:pt>
                <c:pt idx="77">
                  <c:v>0.0580014333333333</c:v>
                </c:pt>
                <c:pt idx="78">
                  <c:v>0.0531995161290323</c:v>
                </c:pt>
                <c:pt idx="79">
                  <c:v>0.0527432258064516</c:v>
                </c:pt>
                <c:pt idx="80">
                  <c:v>0.0517996666666667</c:v>
                </c:pt>
                <c:pt idx="81">
                  <c:v>0.0496110967741936</c:v>
                </c:pt>
                <c:pt idx="82">
                  <c:v>0.0467149</c:v>
                </c:pt>
                <c:pt idx="83">
                  <c:v>0.0448361612903226</c:v>
                </c:pt>
                <c:pt idx="84">
                  <c:v>0.0433647419354839</c:v>
                </c:pt>
                <c:pt idx="85">
                  <c:v>0.03879325</c:v>
                </c:pt>
                <c:pt idx="86">
                  <c:v>0.0424131935483871</c:v>
                </c:pt>
                <c:pt idx="87">
                  <c:v>0.0406617</c:v>
                </c:pt>
              </c:numCache>
            </c:numRef>
          </c:val>
        </c:ser>
        <c:ser>
          <c:idx val="40"/>
          <c:order val="40"/>
          <c:tx>
            <c:strRef>
              <c:f>'Tx Gulf Matrix'!$AQ$93</c:f>
              <c:strCache>
                <c:ptCount val="1"/>
                <c:pt idx="0">
                  <c:v>Apr-97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Matrix'!$AQ$94:$AQ$181</c:f>
              <c:numCache>
                <c:formatCode>General</c:formatCode>
                <c:ptCount val="88"/>
                <c:pt idx="39">
                  <c:v>0.135581733333333</c:v>
                </c:pt>
                <c:pt idx="40">
                  <c:v>0.241838387096774</c:v>
                </c:pt>
                <c:pt idx="41">
                  <c:v>0.2379797</c:v>
                </c:pt>
                <c:pt idx="42">
                  <c:v>0.212575548387097</c:v>
                </c:pt>
                <c:pt idx="43">
                  <c:v>0.193005161290323</c:v>
                </c:pt>
                <c:pt idx="44">
                  <c:v>0.1768193</c:v>
                </c:pt>
                <c:pt idx="45">
                  <c:v>0.170720064516129</c:v>
                </c:pt>
                <c:pt idx="46">
                  <c:v>0.157913666666667</c:v>
                </c:pt>
                <c:pt idx="47">
                  <c:v>0.150014806451613</c:v>
                </c:pt>
                <c:pt idx="48">
                  <c:v>0.141977096774194</c:v>
                </c:pt>
                <c:pt idx="49">
                  <c:v>0.135761321428571</c:v>
                </c:pt>
                <c:pt idx="50">
                  <c:v>0.129026161290323</c:v>
                </c:pt>
                <c:pt idx="51">
                  <c:v>0.122069333333333</c:v>
                </c:pt>
                <c:pt idx="52">
                  <c:v>0.113776096774194</c:v>
                </c:pt>
                <c:pt idx="53">
                  <c:v>0.0974759333333333</c:v>
                </c:pt>
                <c:pt idx="54">
                  <c:v>0.102309870967742</c:v>
                </c:pt>
                <c:pt idx="55">
                  <c:v>0.0961837096774194</c:v>
                </c:pt>
                <c:pt idx="56">
                  <c:v>0.0932221</c:v>
                </c:pt>
                <c:pt idx="57">
                  <c:v>0.0863747419354839</c:v>
                </c:pt>
                <c:pt idx="58">
                  <c:v>0.0803295</c:v>
                </c:pt>
                <c:pt idx="59">
                  <c:v>0.0740566774193548</c:v>
                </c:pt>
                <c:pt idx="60">
                  <c:v>0.0715008387096774</c:v>
                </c:pt>
                <c:pt idx="61">
                  <c:v>0.06800275</c:v>
                </c:pt>
                <c:pt idx="62">
                  <c:v>0.0633591935483871</c:v>
                </c:pt>
                <c:pt idx="63">
                  <c:v>0.0593126333333333</c:v>
                </c:pt>
                <c:pt idx="64">
                  <c:v>0.0545154838709677</c:v>
                </c:pt>
                <c:pt idx="65">
                  <c:v>0.0524523666666667</c:v>
                </c:pt>
                <c:pt idx="66">
                  <c:v>0.0481736774193548</c:v>
                </c:pt>
                <c:pt idx="67">
                  <c:v>0.045427935483871</c:v>
                </c:pt>
                <c:pt idx="68">
                  <c:v>0.0451737333333333</c:v>
                </c:pt>
                <c:pt idx="69">
                  <c:v>0.0432111935483871</c:v>
                </c:pt>
                <c:pt idx="70">
                  <c:v>0.0410561333333333</c:v>
                </c:pt>
                <c:pt idx="71">
                  <c:v>0.0362488064516129</c:v>
                </c:pt>
                <c:pt idx="72">
                  <c:v>0.0359377741935484</c:v>
                </c:pt>
                <c:pt idx="73">
                  <c:v>0.0312874137931035</c:v>
                </c:pt>
                <c:pt idx="74">
                  <c:v>0.0285473870967742</c:v>
                </c:pt>
                <c:pt idx="75">
                  <c:v>0.0301361666666667</c:v>
                </c:pt>
                <c:pt idx="76">
                  <c:v>0.0302470322580645</c:v>
                </c:pt>
                <c:pt idx="77">
                  <c:v>0.0299028666666667</c:v>
                </c:pt>
                <c:pt idx="78">
                  <c:v>0.0282434516129032</c:v>
                </c:pt>
                <c:pt idx="79">
                  <c:v>0.0260889032258065</c:v>
                </c:pt>
                <c:pt idx="80">
                  <c:v>0.0249600333333333</c:v>
                </c:pt>
                <c:pt idx="81">
                  <c:v>0.0235661935483871</c:v>
                </c:pt>
                <c:pt idx="82">
                  <c:v>0.0226242</c:v>
                </c:pt>
                <c:pt idx="83">
                  <c:v>0.0227126129032258</c:v>
                </c:pt>
                <c:pt idx="84">
                  <c:v>0.0256861935483871</c:v>
                </c:pt>
                <c:pt idx="85">
                  <c:v>0.0268041785714286</c:v>
                </c:pt>
                <c:pt idx="86">
                  <c:v>0.0262582903225806</c:v>
                </c:pt>
                <c:pt idx="87">
                  <c:v>0.0260826</c:v>
                </c:pt>
              </c:numCache>
            </c:numRef>
          </c:val>
        </c:ser>
        <c:ser>
          <c:idx val="41"/>
          <c:order val="41"/>
          <c:tx>
            <c:strRef>
              <c:f>'Tx Gulf Matrix'!$AR$93</c:f>
              <c:strCache>
                <c:ptCount val="1"/>
                <c:pt idx="0">
                  <c:v>May-97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Matrix'!$AR$94:$AR$181</c:f>
              <c:numCache>
                <c:formatCode>General</c:formatCode>
                <c:ptCount val="88"/>
                <c:pt idx="40">
                  <c:v>0.137888</c:v>
                </c:pt>
                <c:pt idx="41">
                  <c:v>0.291134433333333</c:v>
                </c:pt>
                <c:pt idx="42">
                  <c:v>0.288494516129032</c:v>
                </c:pt>
                <c:pt idx="43">
                  <c:v>0.252774161290323</c:v>
                </c:pt>
                <c:pt idx="44">
                  <c:v>0.2312886</c:v>
                </c:pt>
                <c:pt idx="45">
                  <c:v>0.221299064516129</c:v>
                </c:pt>
                <c:pt idx="46">
                  <c:v>0.222749766666667</c:v>
                </c:pt>
                <c:pt idx="47">
                  <c:v>0.209425129032258</c:v>
                </c:pt>
                <c:pt idx="48">
                  <c:v>0.195254838709677</c:v>
                </c:pt>
                <c:pt idx="49">
                  <c:v>0.179249892857143</c:v>
                </c:pt>
                <c:pt idx="50">
                  <c:v>0.156857064516129</c:v>
                </c:pt>
                <c:pt idx="51">
                  <c:v>0.147151633333333</c:v>
                </c:pt>
                <c:pt idx="52">
                  <c:v>0.136249870967742</c:v>
                </c:pt>
                <c:pt idx="53">
                  <c:v>0.1428023</c:v>
                </c:pt>
                <c:pt idx="54">
                  <c:v>0.122148548387097</c:v>
                </c:pt>
                <c:pt idx="55">
                  <c:v>0.11352764516129</c:v>
                </c:pt>
                <c:pt idx="56">
                  <c:v>0.109711966666667</c:v>
                </c:pt>
                <c:pt idx="57">
                  <c:v>0.103338516129032</c:v>
                </c:pt>
                <c:pt idx="58">
                  <c:v>0.0936622</c:v>
                </c:pt>
                <c:pt idx="59">
                  <c:v>0.0793972580645161</c:v>
                </c:pt>
                <c:pt idx="60">
                  <c:v>0.0690703225806452</c:v>
                </c:pt>
                <c:pt idx="61">
                  <c:v>0.0755586785714286</c:v>
                </c:pt>
                <c:pt idx="62">
                  <c:v>0.0730547419354839</c:v>
                </c:pt>
                <c:pt idx="63">
                  <c:v>0.0724910666666667</c:v>
                </c:pt>
                <c:pt idx="64">
                  <c:v>0.0728388709677419</c:v>
                </c:pt>
                <c:pt idx="65">
                  <c:v>0.0715938</c:v>
                </c:pt>
                <c:pt idx="66">
                  <c:v>0.0677828387096774</c:v>
                </c:pt>
                <c:pt idx="67">
                  <c:v>0.0654182258064516</c:v>
                </c:pt>
                <c:pt idx="68">
                  <c:v>0.0621187333333333</c:v>
                </c:pt>
                <c:pt idx="69">
                  <c:v>0.0605027741935484</c:v>
                </c:pt>
                <c:pt idx="70">
                  <c:v>0.05752</c:v>
                </c:pt>
                <c:pt idx="71">
                  <c:v>0.0518840322580645</c:v>
                </c:pt>
                <c:pt idx="72">
                  <c:v>0.0501441612903226</c:v>
                </c:pt>
                <c:pt idx="73">
                  <c:v>0.0491496206896552</c:v>
                </c:pt>
                <c:pt idx="74">
                  <c:v>0.0478974838709678</c:v>
                </c:pt>
                <c:pt idx="75">
                  <c:v>0.0479077</c:v>
                </c:pt>
                <c:pt idx="76">
                  <c:v>0.0484277096774194</c:v>
                </c:pt>
                <c:pt idx="77">
                  <c:v>0.0478522</c:v>
                </c:pt>
                <c:pt idx="78">
                  <c:v>0.0435942903225806</c:v>
                </c:pt>
                <c:pt idx="79">
                  <c:v>0.0427190967741936</c:v>
                </c:pt>
                <c:pt idx="80">
                  <c:v>0.0378875</c:v>
                </c:pt>
                <c:pt idx="81">
                  <c:v>0.0398980322580645</c:v>
                </c:pt>
                <c:pt idx="82">
                  <c:v>0.0391073333333333</c:v>
                </c:pt>
                <c:pt idx="83">
                  <c:v>0.0383441290322581</c:v>
                </c:pt>
                <c:pt idx="84">
                  <c:v>0.0365757419354839</c:v>
                </c:pt>
                <c:pt idx="85">
                  <c:v>0.0365664285714286</c:v>
                </c:pt>
                <c:pt idx="86">
                  <c:v>0.035168935483871</c:v>
                </c:pt>
                <c:pt idx="87">
                  <c:v>0.0337797</c:v>
                </c:pt>
              </c:numCache>
            </c:numRef>
          </c:val>
        </c:ser>
        <c:ser>
          <c:idx val="42"/>
          <c:order val="42"/>
          <c:tx>
            <c:strRef>
              <c:f>'Tx Gulf Matrix'!$AS$93</c:f>
              <c:strCache>
                <c:ptCount val="1"/>
                <c:pt idx="0">
                  <c:v>Jun-97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Matrix'!$AS$94:$AS$181</c:f>
              <c:numCache>
                <c:formatCode>General</c:formatCode>
                <c:ptCount val="88"/>
                <c:pt idx="41">
                  <c:v>0.107981766666667</c:v>
                </c:pt>
                <c:pt idx="42">
                  <c:v>0.220252451612903</c:v>
                </c:pt>
                <c:pt idx="43">
                  <c:v>0.209621483870968</c:v>
                </c:pt>
                <c:pt idx="44">
                  <c:v>0.209254166666667</c:v>
                </c:pt>
                <c:pt idx="45">
                  <c:v>0.194307193548387</c:v>
                </c:pt>
                <c:pt idx="46">
                  <c:v>0.175289133333333</c:v>
                </c:pt>
                <c:pt idx="47">
                  <c:v>0.149019290322581</c:v>
                </c:pt>
                <c:pt idx="48">
                  <c:v>0.138710193548387</c:v>
                </c:pt>
                <c:pt idx="49">
                  <c:v>0.128977821428571</c:v>
                </c:pt>
                <c:pt idx="50">
                  <c:v>0.126432419354839</c:v>
                </c:pt>
                <c:pt idx="51">
                  <c:v>0.1136386</c:v>
                </c:pt>
                <c:pt idx="52">
                  <c:v>0.10854564516129</c:v>
                </c:pt>
                <c:pt idx="53">
                  <c:v>0.1080171</c:v>
                </c:pt>
                <c:pt idx="54">
                  <c:v>0.100684096774194</c:v>
                </c:pt>
                <c:pt idx="55">
                  <c:v>0.104051064516129</c:v>
                </c:pt>
                <c:pt idx="56">
                  <c:v>0.0993212666666667</c:v>
                </c:pt>
                <c:pt idx="57">
                  <c:v>0.0968864193548387</c:v>
                </c:pt>
                <c:pt idx="58">
                  <c:v>0.0916581666666667</c:v>
                </c:pt>
                <c:pt idx="59">
                  <c:v>0.0838151935483871</c:v>
                </c:pt>
                <c:pt idx="60">
                  <c:v>0.077924935483871</c:v>
                </c:pt>
                <c:pt idx="61">
                  <c:v>0.0760079642857143</c:v>
                </c:pt>
                <c:pt idx="62">
                  <c:v>0.0711176129032258</c:v>
                </c:pt>
                <c:pt idx="63">
                  <c:v>0.0682723666666667</c:v>
                </c:pt>
                <c:pt idx="64">
                  <c:v>0.0636376129032258</c:v>
                </c:pt>
                <c:pt idx="65">
                  <c:v>0.0619263</c:v>
                </c:pt>
                <c:pt idx="66">
                  <c:v>0.0601028064516129</c:v>
                </c:pt>
                <c:pt idx="67">
                  <c:v>0.0568453870967742</c:v>
                </c:pt>
                <c:pt idx="68">
                  <c:v>0.0529712</c:v>
                </c:pt>
                <c:pt idx="69">
                  <c:v>0.056666064516129</c:v>
                </c:pt>
                <c:pt idx="70">
                  <c:v>0.0564354</c:v>
                </c:pt>
                <c:pt idx="71">
                  <c:v>0.0553551935483871</c:v>
                </c:pt>
                <c:pt idx="72">
                  <c:v>0.052105064516129</c:v>
                </c:pt>
                <c:pt idx="73">
                  <c:v>0.0441321034482759</c:v>
                </c:pt>
                <c:pt idx="74">
                  <c:v>0.0441310967741935</c:v>
                </c:pt>
                <c:pt idx="75">
                  <c:v>0.0433443</c:v>
                </c:pt>
                <c:pt idx="76">
                  <c:v>0.0400532903225806</c:v>
                </c:pt>
                <c:pt idx="77">
                  <c:v>0.0390226333333333</c:v>
                </c:pt>
                <c:pt idx="78">
                  <c:v>0.0359817096774194</c:v>
                </c:pt>
                <c:pt idx="79">
                  <c:v>0.0339176451612903</c:v>
                </c:pt>
                <c:pt idx="80">
                  <c:v>0.0351683333333333</c:v>
                </c:pt>
                <c:pt idx="81">
                  <c:v>0.0334277741935484</c:v>
                </c:pt>
                <c:pt idx="82">
                  <c:v>0.0322015666666667</c:v>
                </c:pt>
                <c:pt idx="83">
                  <c:v>0.0304321290322581</c:v>
                </c:pt>
                <c:pt idx="84">
                  <c:v>0.0292187419354839</c:v>
                </c:pt>
                <c:pt idx="85">
                  <c:v>0.028547</c:v>
                </c:pt>
                <c:pt idx="86">
                  <c:v>0.0272821290322581</c:v>
                </c:pt>
                <c:pt idx="87">
                  <c:v>0.0263196</c:v>
                </c:pt>
              </c:numCache>
            </c:numRef>
          </c:val>
        </c:ser>
        <c:ser>
          <c:idx val="43"/>
          <c:order val="43"/>
          <c:tx>
            <c:strRef>
              <c:f>'Tx Gulf Matrix'!$AT$93</c:f>
              <c:strCache>
                <c:ptCount val="1"/>
                <c:pt idx="0">
                  <c:v>Jul-97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Matrix'!$AT$94:$AT$181</c:f>
              <c:numCache>
                <c:formatCode>General</c:formatCode>
                <c:ptCount val="88"/>
                <c:pt idx="42">
                  <c:v>0.164938903225806</c:v>
                </c:pt>
                <c:pt idx="43">
                  <c:v>0.311021806451613</c:v>
                </c:pt>
                <c:pt idx="44">
                  <c:v>0.299529666666667</c:v>
                </c:pt>
                <c:pt idx="45">
                  <c:v>0.272084580645161</c:v>
                </c:pt>
                <c:pt idx="46">
                  <c:v>0.238761266666667</c:v>
                </c:pt>
                <c:pt idx="47">
                  <c:v>0.221043612903226</c:v>
                </c:pt>
                <c:pt idx="48">
                  <c:v>0.201552903225806</c:v>
                </c:pt>
                <c:pt idx="49">
                  <c:v>0.188204857142857</c:v>
                </c:pt>
                <c:pt idx="50">
                  <c:v>0.177102935483871</c:v>
                </c:pt>
                <c:pt idx="51">
                  <c:v>0.165071033333333</c:v>
                </c:pt>
                <c:pt idx="52">
                  <c:v>0.155953193548387</c:v>
                </c:pt>
                <c:pt idx="53">
                  <c:v>0.146614</c:v>
                </c:pt>
                <c:pt idx="54">
                  <c:v>0.137789806451613</c:v>
                </c:pt>
                <c:pt idx="55">
                  <c:v>0.129307870967742</c:v>
                </c:pt>
                <c:pt idx="56">
                  <c:v>0.117616866666667</c:v>
                </c:pt>
                <c:pt idx="57">
                  <c:v>0.113003516129032</c:v>
                </c:pt>
                <c:pt idx="58">
                  <c:v>0.106325366666667</c:v>
                </c:pt>
                <c:pt idx="59">
                  <c:v>0.0964456451612903</c:v>
                </c:pt>
                <c:pt idx="60">
                  <c:v>0.0919267741935484</c:v>
                </c:pt>
                <c:pt idx="61">
                  <c:v>0.0869076428571429</c:v>
                </c:pt>
                <c:pt idx="62">
                  <c:v>0.0814674193548387</c:v>
                </c:pt>
                <c:pt idx="63">
                  <c:v>0.0792496333333333</c:v>
                </c:pt>
                <c:pt idx="64">
                  <c:v>0.0744273870967742</c:v>
                </c:pt>
                <c:pt idx="65">
                  <c:v>0.0709232</c:v>
                </c:pt>
                <c:pt idx="66">
                  <c:v>0.0684903870967742</c:v>
                </c:pt>
                <c:pt idx="67">
                  <c:v>0.0637508709677419</c:v>
                </c:pt>
                <c:pt idx="68">
                  <c:v>0.0612951333333333</c:v>
                </c:pt>
                <c:pt idx="69">
                  <c:v>0.0600412903225807</c:v>
                </c:pt>
                <c:pt idx="70">
                  <c:v>0.0569416333333333</c:v>
                </c:pt>
                <c:pt idx="71">
                  <c:v>0.0524075806451613</c:v>
                </c:pt>
                <c:pt idx="72">
                  <c:v>0.0512057096774194</c:v>
                </c:pt>
                <c:pt idx="73">
                  <c:v>0.0506205517241379</c:v>
                </c:pt>
                <c:pt idx="74">
                  <c:v>0.0514372258064516</c:v>
                </c:pt>
                <c:pt idx="75">
                  <c:v>0.0513869666666667</c:v>
                </c:pt>
                <c:pt idx="76">
                  <c:v>0.0519398387096774</c:v>
                </c:pt>
                <c:pt idx="77">
                  <c:v>0.0524530666666667</c:v>
                </c:pt>
                <c:pt idx="78">
                  <c:v>0.0539409677419355</c:v>
                </c:pt>
                <c:pt idx="79">
                  <c:v>0.0573768387096774</c:v>
                </c:pt>
                <c:pt idx="80">
                  <c:v>0.0539287</c:v>
                </c:pt>
                <c:pt idx="81">
                  <c:v>0.0502143225806452</c:v>
                </c:pt>
                <c:pt idx="82">
                  <c:v>0.0473321</c:v>
                </c:pt>
                <c:pt idx="83">
                  <c:v>0.0455648387096774</c:v>
                </c:pt>
                <c:pt idx="84">
                  <c:v>0.0443251612903226</c:v>
                </c:pt>
                <c:pt idx="85">
                  <c:v>0.0435659642857143</c:v>
                </c:pt>
                <c:pt idx="86">
                  <c:v>0.0432765161290323</c:v>
                </c:pt>
                <c:pt idx="87">
                  <c:v>0.0408503666666667</c:v>
                </c:pt>
              </c:numCache>
            </c:numRef>
          </c:val>
        </c:ser>
        <c:ser>
          <c:idx val="44"/>
          <c:order val="44"/>
          <c:tx>
            <c:strRef>
              <c:f>'Tx Gulf Matrix'!$AU$93</c:f>
              <c:strCache>
                <c:ptCount val="1"/>
                <c:pt idx="0">
                  <c:v>Aug-97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Matrix'!$AU$94:$AU$181</c:f>
              <c:numCache>
                <c:formatCode>General</c:formatCode>
                <c:ptCount val="88"/>
                <c:pt idx="43">
                  <c:v>0.167214161290323</c:v>
                </c:pt>
                <c:pt idx="44">
                  <c:v>0.339054433333333</c:v>
                </c:pt>
                <c:pt idx="45">
                  <c:v>0.317386451612903</c:v>
                </c:pt>
                <c:pt idx="46">
                  <c:v>0.291926166666667</c:v>
                </c:pt>
                <c:pt idx="47">
                  <c:v>0.261621612903226</c:v>
                </c:pt>
                <c:pt idx="48">
                  <c:v>0.241333612903226</c:v>
                </c:pt>
                <c:pt idx="49">
                  <c:v>0.218414571428571</c:v>
                </c:pt>
                <c:pt idx="50">
                  <c:v>0.206339064516129</c:v>
                </c:pt>
                <c:pt idx="51">
                  <c:v>0.2002884</c:v>
                </c:pt>
                <c:pt idx="52">
                  <c:v>0.189074419354839</c:v>
                </c:pt>
                <c:pt idx="53">
                  <c:v>0.182675233333333</c:v>
                </c:pt>
                <c:pt idx="54">
                  <c:v>0.169663903225806</c:v>
                </c:pt>
                <c:pt idx="55">
                  <c:v>0.159791451612903</c:v>
                </c:pt>
                <c:pt idx="56">
                  <c:v>0.144332733333333</c:v>
                </c:pt>
                <c:pt idx="57">
                  <c:v>0.136242290322581</c:v>
                </c:pt>
                <c:pt idx="58">
                  <c:v>0.124656933333333</c:v>
                </c:pt>
                <c:pt idx="59">
                  <c:v>0.115647741935484</c:v>
                </c:pt>
                <c:pt idx="60">
                  <c:v>0.112425258064516</c:v>
                </c:pt>
                <c:pt idx="61">
                  <c:v>0.107763071428571</c:v>
                </c:pt>
                <c:pt idx="62">
                  <c:v>0.103642064516129</c:v>
                </c:pt>
                <c:pt idx="63">
                  <c:v>0.100475733333333</c:v>
                </c:pt>
                <c:pt idx="64">
                  <c:v>0.0978163548387097</c:v>
                </c:pt>
                <c:pt idx="65">
                  <c:v>0.087541</c:v>
                </c:pt>
                <c:pt idx="66">
                  <c:v>0.0830310322580645</c:v>
                </c:pt>
                <c:pt idx="67">
                  <c:v>0.0791551612903226</c:v>
                </c:pt>
                <c:pt idx="68">
                  <c:v>0.0769735666666667</c:v>
                </c:pt>
                <c:pt idx="69">
                  <c:v>0.0747195161290323</c:v>
                </c:pt>
                <c:pt idx="70">
                  <c:v>0.0738244</c:v>
                </c:pt>
                <c:pt idx="71">
                  <c:v>0.0725627096774194</c:v>
                </c:pt>
                <c:pt idx="72">
                  <c:v>0.0689298064516129</c:v>
                </c:pt>
                <c:pt idx="73">
                  <c:v>0.0665990689655173</c:v>
                </c:pt>
                <c:pt idx="74">
                  <c:v>0.0618316451612903</c:v>
                </c:pt>
                <c:pt idx="75">
                  <c:v>0.058809</c:v>
                </c:pt>
                <c:pt idx="76">
                  <c:v>0.0559741290322581</c:v>
                </c:pt>
                <c:pt idx="77">
                  <c:v>0.0521853666666667</c:v>
                </c:pt>
                <c:pt idx="78">
                  <c:v>0.0505552258064516</c:v>
                </c:pt>
                <c:pt idx="79">
                  <c:v>0.0494196129032258</c:v>
                </c:pt>
                <c:pt idx="80">
                  <c:v>0.0488254666666667</c:v>
                </c:pt>
                <c:pt idx="81">
                  <c:v>0.0468186129032258</c:v>
                </c:pt>
                <c:pt idx="82">
                  <c:v>0.0474823333333333</c:v>
                </c:pt>
                <c:pt idx="83">
                  <c:v>0.04655</c:v>
                </c:pt>
                <c:pt idx="84">
                  <c:v>0.0425988387096774</c:v>
                </c:pt>
                <c:pt idx="85">
                  <c:v>0.038995</c:v>
                </c:pt>
                <c:pt idx="86">
                  <c:v>0.0373183870967742</c:v>
                </c:pt>
                <c:pt idx="87">
                  <c:v>0.0352916333333333</c:v>
                </c:pt>
              </c:numCache>
            </c:numRef>
          </c:val>
        </c:ser>
        <c:ser>
          <c:idx val="45"/>
          <c:order val="45"/>
          <c:tx>
            <c:strRef>
              <c:f>'Tx Gulf Matrix'!$AV$93</c:f>
              <c:strCache>
                <c:ptCount val="1"/>
                <c:pt idx="0">
                  <c:v>Sep-97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Matrix'!$AV$94:$AV$181</c:f>
              <c:numCache>
                <c:formatCode>General</c:formatCode>
                <c:ptCount val="88"/>
                <c:pt idx="44">
                  <c:v>0.1474599</c:v>
                </c:pt>
                <c:pt idx="45">
                  <c:v>0.317091806451613</c:v>
                </c:pt>
                <c:pt idx="46">
                  <c:v>0.302598533333333</c:v>
                </c:pt>
                <c:pt idx="47">
                  <c:v>0.284985548387097</c:v>
                </c:pt>
                <c:pt idx="48">
                  <c:v>0.257067</c:v>
                </c:pt>
                <c:pt idx="49">
                  <c:v>0.23665275</c:v>
                </c:pt>
                <c:pt idx="50">
                  <c:v>0.198505838709677</c:v>
                </c:pt>
                <c:pt idx="51">
                  <c:v>0.180392233333333</c:v>
                </c:pt>
                <c:pt idx="52">
                  <c:v>0.165892870967742</c:v>
                </c:pt>
                <c:pt idx="53">
                  <c:v>0.152953033333333</c:v>
                </c:pt>
                <c:pt idx="54">
                  <c:v>0.142501677419355</c:v>
                </c:pt>
                <c:pt idx="55">
                  <c:v>0.142383612903226</c:v>
                </c:pt>
                <c:pt idx="56">
                  <c:v>0.1241933</c:v>
                </c:pt>
                <c:pt idx="57">
                  <c:v>0.11657064516129</c:v>
                </c:pt>
                <c:pt idx="58">
                  <c:v>0.111605433333333</c:v>
                </c:pt>
                <c:pt idx="59">
                  <c:v>0.104400258064516</c:v>
                </c:pt>
                <c:pt idx="60">
                  <c:v>0.0979001935483871</c:v>
                </c:pt>
                <c:pt idx="61">
                  <c:v>0.0911433928571429</c:v>
                </c:pt>
                <c:pt idx="62">
                  <c:v>0.0815131935483871</c:v>
                </c:pt>
                <c:pt idx="63">
                  <c:v>0.0704219666666667</c:v>
                </c:pt>
                <c:pt idx="64">
                  <c:v>0.0676558064516129</c:v>
                </c:pt>
                <c:pt idx="65">
                  <c:v>0.0670268333333333</c:v>
                </c:pt>
                <c:pt idx="66">
                  <c:v>0.0641448387096774</c:v>
                </c:pt>
                <c:pt idx="67">
                  <c:v>0.059639064516129</c:v>
                </c:pt>
                <c:pt idx="68">
                  <c:v>0.0585153333333333</c:v>
                </c:pt>
                <c:pt idx="69">
                  <c:v>0.0557903548387097</c:v>
                </c:pt>
                <c:pt idx="70">
                  <c:v>0.0563240333333333</c:v>
                </c:pt>
                <c:pt idx="71">
                  <c:v>0.0520954516129032</c:v>
                </c:pt>
                <c:pt idx="72">
                  <c:v>0.0510355483870968</c:v>
                </c:pt>
                <c:pt idx="73">
                  <c:v>0.051099</c:v>
                </c:pt>
                <c:pt idx="74">
                  <c:v>0.0486511612903226</c:v>
                </c:pt>
                <c:pt idx="75">
                  <c:v>0.0443907</c:v>
                </c:pt>
                <c:pt idx="76">
                  <c:v>0.0428557419354839</c:v>
                </c:pt>
                <c:pt idx="77">
                  <c:v>0.0422052666666667</c:v>
                </c:pt>
                <c:pt idx="78">
                  <c:v>0.0397385806451613</c:v>
                </c:pt>
                <c:pt idx="79">
                  <c:v>0.036967</c:v>
                </c:pt>
                <c:pt idx="80">
                  <c:v>0.0407575333333333</c:v>
                </c:pt>
                <c:pt idx="81">
                  <c:v>0.0356962580645161</c:v>
                </c:pt>
                <c:pt idx="82">
                  <c:v>0.0332369333333333</c:v>
                </c:pt>
                <c:pt idx="83">
                  <c:v>0.0350436451612903</c:v>
                </c:pt>
                <c:pt idx="84">
                  <c:v>0.0318523870967742</c:v>
                </c:pt>
                <c:pt idx="85">
                  <c:v>0.031341</c:v>
                </c:pt>
                <c:pt idx="86">
                  <c:v>0.0298550322580645</c:v>
                </c:pt>
                <c:pt idx="87">
                  <c:v>0.0291703666666667</c:v>
                </c:pt>
              </c:numCache>
            </c:numRef>
          </c:val>
        </c:ser>
        <c:ser>
          <c:idx val="46"/>
          <c:order val="46"/>
          <c:tx>
            <c:strRef>
              <c:f>'Tx Gulf Matrix'!$AW$93</c:f>
              <c:strCache>
                <c:ptCount val="1"/>
                <c:pt idx="0">
                  <c:v>Oct-97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Matrix'!$AW$94:$AW$181</c:f>
              <c:numCache>
                <c:formatCode>General</c:formatCode>
                <c:ptCount val="88"/>
                <c:pt idx="45">
                  <c:v>0.172901935483871</c:v>
                </c:pt>
                <c:pt idx="46">
                  <c:v>0.326582666666667</c:v>
                </c:pt>
                <c:pt idx="47">
                  <c:v>0.292359451612903</c:v>
                </c:pt>
                <c:pt idx="48">
                  <c:v>0.264143677419355</c:v>
                </c:pt>
                <c:pt idx="49">
                  <c:v>0.251169785714286</c:v>
                </c:pt>
                <c:pt idx="50">
                  <c:v>0.22872364516129</c:v>
                </c:pt>
                <c:pt idx="51">
                  <c:v>0.202963</c:v>
                </c:pt>
                <c:pt idx="52">
                  <c:v>0.190299806451613</c:v>
                </c:pt>
                <c:pt idx="53">
                  <c:v>0.1725235</c:v>
                </c:pt>
                <c:pt idx="54">
                  <c:v>0.164568387096774</c:v>
                </c:pt>
                <c:pt idx="55">
                  <c:v>0.153637838709677</c:v>
                </c:pt>
                <c:pt idx="56">
                  <c:v>0.145595833333333</c:v>
                </c:pt>
                <c:pt idx="57">
                  <c:v>0.140074806451613</c:v>
                </c:pt>
                <c:pt idx="58">
                  <c:v>0.129144933333333</c:v>
                </c:pt>
                <c:pt idx="59">
                  <c:v>0.121516483870968</c:v>
                </c:pt>
                <c:pt idx="60">
                  <c:v>0.118970129032258</c:v>
                </c:pt>
                <c:pt idx="61">
                  <c:v>0.112250857142857</c:v>
                </c:pt>
                <c:pt idx="62">
                  <c:v>0.106236806451613</c:v>
                </c:pt>
                <c:pt idx="63">
                  <c:v>0.105515466666667</c:v>
                </c:pt>
                <c:pt idx="64">
                  <c:v>0.0985626774193548</c:v>
                </c:pt>
                <c:pt idx="65">
                  <c:v>0.0933127666666667</c:v>
                </c:pt>
                <c:pt idx="66">
                  <c:v>0.0906339677419355</c:v>
                </c:pt>
                <c:pt idx="67">
                  <c:v>0.0840608064516129</c:v>
                </c:pt>
                <c:pt idx="68">
                  <c:v>0.0842256333333333</c:v>
                </c:pt>
                <c:pt idx="69">
                  <c:v>0.0810636451612903</c:v>
                </c:pt>
                <c:pt idx="70">
                  <c:v>0.0806379333333333</c:v>
                </c:pt>
                <c:pt idx="71">
                  <c:v>0.076628</c:v>
                </c:pt>
                <c:pt idx="72">
                  <c:v>0.0723118064516129</c:v>
                </c:pt>
                <c:pt idx="73">
                  <c:v>0.0696747586206897</c:v>
                </c:pt>
                <c:pt idx="74">
                  <c:v>0.0661387741935484</c:v>
                </c:pt>
                <c:pt idx="75">
                  <c:v>0.0682388666666667</c:v>
                </c:pt>
                <c:pt idx="76">
                  <c:v>0.0662821612903226</c:v>
                </c:pt>
                <c:pt idx="77">
                  <c:v>0.0629030666666667</c:v>
                </c:pt>
                <c:pt idx="78">
                  <c:v>0.0575241290322581</c:v>
                </c:pt>
                <c:pt idx="79">
                  <c:v>0.0586847741935484</c:v>
                </c:pt>
                <c:pt idx="80">
                  <c:v>0.0591114</c:v>
                </c:pt>
                <c:pt idx="81">
                  <c:v>0.0568815806451613</c:v>
                </c:pt>
                <c:pt idx="82">
                  <c:v>0.0566590333333333</c:v>
                </c:pt>
                <c:pt idx="83">
                  <c:v>0.0535926774193548</c:v>
                </c:pt>
                <c:pt idx="84">
                  <c:v>0.0523244838709677</c:v>
                </c:pt>
                <c:pt idx="85">
                  <c:v>0.0513283571428572</c:v>
                </c:pt>
                <c:pt idx="86">
                  <c:v>0.0511052580645161</c:v>
                </c:pt>
                <c:pt idx="87">
                  <c:v>0.0507024666666667</c:v>
                </c:pt>
              </c:numCache>
            </c:numRef>
          </c:val>
        </c:ser>
        <c:ser>
          <c:idx val="47"/>
          <c:order val="47"/>
          <c:tx>
            <c:strRef>
              <c:f>'Tx Gulf Matrix'!$AX$93</c:f>
              <c:strCache>
                <c:ptCount val="1"/>
                <c:pt idx="0">
                  <c:v>Nov-97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Matrix'!$AX$94:$AX$181</c:f>
              <c:numCache>
                <c:formatCode>General</c:formatCode>
                <c:ptCount val="88"/>
                <c:pt idx="46">
                  <c:v>0.1796487</c:v>
                </c:pt>
                <c:pt idx="47">
                  <c:v>0.37436564516129</c:v>
                </c:pt>
                <c:pt idx="48">
                  <c:v>0.36381635483871</c:v>
                </c:pt>
                <c:pt idx="49">
                  <c:v>0.325454107142857</c:v>
                </c:pt>
                <c:pt idx="50">
                  <c:v>0.289108548387097</c:v>
                </c:pt>
                <c:pt idx="51">
                  <c:v>0.262454666666667</c:v>
                </c:pt>
                <c:pt idx="52">
                  <c:v>0.245125838709677</c:v>
                </c:pt>
                <c:pt idx="53">
                  <c:v>0.2270713</c:v>
                </c:pt>
                <c:pt idx="54">
                  <c:v>0.207148677419355</c:v>
                </c:pt>
                <c:pt idx="55">
                  <c:v>0.190544290322581</c:v>
                </c:pt>
                <c:pt idx="56">
                  <c:v>0.171086633333333</c:v>
                </c:pt>
                <c:pt idx="57">
                  <c:v>0.152583451612903</c:v>
                </c:pt>
                <c:pt idx="58">
                  <c:v>0.1380014</c:v>
                </c:pt>
                <c:pt idx="59">
                  <c:v>0.129360806451613</c:v>
                </c:pt>
                <c:pt idx="60">
                  <c:v>0.117230612903226</c:v>
                </c:pt>
                <c:pt idx="61">
                  <c:v>0.1105985</c:v>
                </c:pt>
                <c:pt idx="62">
                  <c:v>0.104846</c:v>
                </c:pt>
                <c:pt idx="63">
                  <c:v>0.102718466666667</c:v>
                </c:pt>
                <c:pt idx="64">
                  <c:v>0.0992252580645161</c:v>
                </c:pt>
                <c:pt idx="65">
                  <c:v>0.0912036333333333</c:v>
                </c:pt>
                <c:pt idx="66">
                  <c:v>0.0858443870967742</c:v>
                </c:pt>
                <c:pt idx="67">
                  <c:v>0.0798371290322581</c:v>
                </c:pt>
                <c:pt idx="68">
                  <c:v>0.0769933333333333</c:v>
                </c:pt>
                <c:pt idx="69">
                  <c:v>0.073536</c:v>
                </c:pt>
                <c:pt idx="70">
                  <c:v>0.0723061333333333</c:v>
                </c:pt>
                <c:pt idx="71">
                  <c:v>0.0718505806451613</c:v>
                </c:pt>
                <c:pt idx="72">
                  <c:v>0.0689956451612903</c:v>
                </c:pt>
                <c:pt idx="73">
                  <c:v>0.0669395517241379</c:v>
                </c:pt>
                <c:pt idx="74">
                  <c:v>0.0623174516129032</c:v>
                </c:pt>
                <c:pt idx="75">
                  <c:v>0.0604970333333333</c:v>
                </c:pt>
                <c:pt idx="76">
                  <c:v>0.0636595806451613</c:v>
                </c:pt>
                <c:pt idx="77">
                  <c:v>0.0636199333333333</c:v>
                </c:pt>
                <c:pt idx="78">
                  <c:v>0.0576959032258065</c:v>
                </c:pt>
                <c:pt idx="79">
                  <c:v>0.0549479677419355</c:v>
                </c:pt>
                <c:pt idx="80">
                  <c:v>0.0531681666666667</c:v>
                </c:pt>
                <c:pt idx="81">
                  <c:v>0.0510432903225806</c:v>
                </c:pt>
                <c:pt idx="82">
                  <c:v>0.0468615</c:v>
                </c:pt>
                <c:pt idx="83">
                  <c:v>0.0471522258064516</c:v>
                </c:pt>
                <c:pt idx="84">
                  <c:v>0.0428196451612903</c:v>
                </c:pt>
                <c:pt idx="85">
                  <c:v>0.0398428214285714</c:v>
                </c:pt>
                <c:pt idx="86">
                  <c:v>0.0370757096774194</c:v>
                </c:pt>
                <c:pt idx="87">
                  <c:v>0.0365549</c:v>
                </c:pt>
              </c:numCache>
            </c:numRef>
          </c:val>
        </c:ser>
        <c:ser>
          <c:idx val="48"/>
          <c:order val="48"/>
          <c:tx>
            <c:strRef>
              <c:f>'Tx Gulf Matrix'!$AY$93</c:f>
              <c:strCache>
                <c:ptCount val="1"/>
                <c:pt idx="0">
                  <c:v>Dec-97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Matrix'!$AY$94:$AY$181</c:f>
              <c:numCache>
                <c:formatCode>General</c:formatCode>
                <c:ptCount val="88"/>
                <c:pt idx="47">
                  <c:v>0.177338483870968</c:v>
                </c:pt>
                <c:pt idx="48">
                  <c:v>0.328047548387097</c:v>
                </c:pt>
                <c:pt idx="49">
                  <c:v>0.318215607142857</c:v>
                </c:pt>
                <c:pt idx="50">
                  <c:v>0.265751322580645</c:v>
                </c:pt>
                <c:pt idx="51">
                  <c:v>0.2571568</c:v>
                </c:pt>
                <c:pt idx="52">
                  <c:v>0.237657903225806</c:v>
                </c:pt>
                <c:pt idx="53">
                  <c:v>0.209194766666667</c:v>
                </c:pt>
                <c:pt idx="54">
                  <c:v>0.198808612903226</c:v>
                </c:pt>
                <c:pt idx="55">
                  <c:v>0.213944612903226</c:v>
                </c:pt>
                <c:pt idx="56">
                  <c:v>0.1710508</c:v>
                </c:pt>
                <c:pt idx="57">
                  <c:v>0.186026483870968</c:v>
                </c:pt>
                <c:pt idx="58">
                  <c:v>0.182342133333333</c:v>
                </c:pt>
                <c:pt idx="59">
                  <c:v>0.147418258064516</c:v>
                </c:pt>
                <c:pt idx="60">
                  <c:v>0.158033064516129</c:v>
                </c:pt>
                <c:pt idx="61">
                  <c:v>0.162894928571429</c:v>
                </c:pt>
                <c:pt idx="62">
                  <c:v>0.151166580645161</c:v>
                </c:pt>
                <c:pt idx="63">
                  <c:v>0.135022633333333</c:v>
                </c:pt>
                <c:pt idx="64">
                  <c:v>0.117325612903226</c:v>
                </c:pt>
                <c:pt idx="65">
                  <c:v>0.130214433333333</c:v>
                </c:pt>
                <c:pt idx="66">
                  <c:v>0.120177419354839</c:v>
                </c:pt>
                <c:pt idx="67">
                  <c:v>0.112788</c:v>
                </c:pt>
                <c:pt idx="68">
                  <c:v>0.121536766666667</c:v>
                </c:pt>
                <c:pt idx="69">
                  <c:v>0.104194741935484</c:v>
                </c:pt>
                <c:pt idx="70">
                  <c:v>0.108967133333333</c:v>
                </c:pt>
                <c:pt idx="71">
                  <c:v>0.10679164516129</c:v>
                </c:pt>
                <c:pt idx="72">
                  <c:v>0.10733464516129</c:v>
                </c:pt>
                <c:pt idx="73">
                  <c:v>0.106291068965517</c:v>
                </c:pt>
                <c:pt idx="74">
                  <c:v>0.109565161290323</c:v>
                </c:pt>
                <c:pt idx="75">
                  <c:v>0.1041877</c:v>
                </c:pt>
                <c:pt idx="76">
                  <c:v>0.10425664516129</c:v>
                </c:pt>
                <c:pt idx="77">
                  <c:v>0.102531866666667</c:v>
                </c:pt>
                <c:pt idx="78">
                  <c:v>0.107506612903226</c:v>
                </c:pt>
                <c:pt idx="79">
                  <c:v>0.103451064516129</c:v>
                </c:pt>
                <c:pt idx="80">
                  <c:v>0.0994883333333333</c:v>
                </c:pt>
                <c:pt idx="81">
                  <c:v>0.0945233870967742</c:v>
                </c:pt>
                <c:pt idx="82">
                  <c:v>0.0890696666666667</c:v>
                </c:pt>
                <c:pt idx="83">
                  <c:v>0.0803652258064516</c:v>
                </c:pt>
                <c:pt idx="84">
                  <c:v>0.0804498064516129</c:v>
                </c:pt>
                <c:pt idx="85">
                  <c:v>0.0818341785714286</c:v>
                </c:pt>
                <c:pt idx="86">
                  <c:v>0.0788416774193548</c:v>
                </c:pt>
                <c:pt idx="87">
                  <c:v>0.0781281666666667</c:v>
                </c:pt>
              </c:numCache>
            </c:numRef>
          </c:val>
        </c:ser>
        <c:ser>
          <c:idx val="49"/>
          <c:order val="49"/>
          <c:tx>
            <c:strRef>
              <c:f>'Tx Gulf Matrix'!$AZ$93</c:f>
              <c:strCache>
                <c:ptCount val="1"/>
                <c:pt idx="0">
                  <c:v>Jan-98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Matrix'!$AZ$94:$AZ$181</c:f>
              <c:numCache>
                <c:formatCode>General</c:formatCode>
                <c:ptCount val="88"/>
                <c:pt idx="48">
                  <c:v>0.123426774193548</c:v>
                </c:pt>
                <c:pt idx="49">
                  <c:v>0.279842571428571</c:v>
                </c:pt>
                <c:pt idx="50">
                  <c:v>0.263583225806452</c:v>
                </c:pt>
                <c:pt idx="51">
                  <c:v>0.238447233333333</c:v>
                </c:pt>
                <c:pt idx="52">
                  <c:v>0.218877129032258</c:v>
                </c:pt>
                <c:pt idx="53">
                  <c:v>0.2134724</c:v>
                </c:pt>
                <c:pt idx="54">
                  <c:v>0.209064032258065</c:v>
                </c:pt>
                <c:pt idx="55">
                  <c:v>0.195244903225806</c:v>
                </c:pt>
                <c:pt idx="56">
                  <c:v>0.183513133333333</c:v>
                </c:pt>
                <c:pt idx="57">
                  <c:v>0.177297838709677</c:v>
                </c:pt>
                <c:pt idx="58">
                  <c:v>0.1713948</c:v>
                </c:pt>
                <c:pt idx="59">
                  <c:v>0.152057580645161</c:v>
                </c:pt>
                <c:pt idx="60">
                  <c:v>0.143039838709677</c:v>
                </c:pt>
                <c:pt idx="61">
                  <c:v>0.137019785714286</c:v>
                </c:pt>
                <c:pt idx="62">
                  <c:v>0.125826419354839</c:v>
                </c:pt>
                <c:pt idx="63">
                  <c:v>0.117891166666667</c:v>
                </c:pt>
                <c:pt idx="64">
                  <c:v>0.111185838709677</c:v>
                </c:pt>
                <c:pt idx="65">
                  <c:v>0.1042139</c:v>
                </c:pt>
                <c:pt idx="66">
                  <c:v>0.097400935483871</c:v>
                </c:pt>
                <c:pt idx="67">
                  <c:v>0.0979728709677419</c:v>
                </c:pt>
                <c:pt idx="68">
                  <c:v>0.0968128666666667</c:v>
                </c:pt>
                <c:pt idx="69">
                  <c:v>0.0914285161290323</c:v>
                </c:pt>
                <c:pt idx="70">
                  <c:v>0.0880594</c:v>
                </c:pt>
                <c:pt idx="71">
                  <c:v>0.0892179677419355</c:v>
                </c:pt>
                <c:pt idx="72">
                  <c:v>0.0960566774193548</c:v>
                </c:pt>
                <c:pt idx="73">
                  <c:v>0.092602275862069</c:v>
                </c:pt>
                <c:pt idx="74">
                  <c:v>0.0846612903225806</c:v>
                </c:pt>
                <c:pt idx="75">
                  <c:v>0.0836485666666667</c:v>
                </c:pt>
                <c:pt idx="76">
                  <c:v>0.0793263870967742</c:v>
                </c:pt>
                <c:pt idx="77">
                  <c:v>0.0748088</c:v>
                </c:pt>
                <c:pt idx="78">
                  <c:v>0.0698835806451613</c:v>
                </c:pt>
                <c:pt idx="79">
                  <c:v>0.0683574193548387</c:v>
                </c:pt>
                <c:pt idx="80">
                  <c:v>0.0630693666666667</c:v>
                </c:pt>
                <c:pt idx="81">
                  <c:v>0.0611586451612903</c:v>
                </c:pt>
                <c:pt idx="82">
                  <c:v>0.0586971666666667</c:v>
                </c:pt>
                <c:pt idx="83">
                  <c:v>0.0547091935483871</c:v>
                </c:pt>
                <c:pt idx="84">
                  <c:v>0.0516753870967742</c:v>
                </c:pt>
                <c:pt idx="85">
                  <c:v>0.0519790714285714</c:v>
                </c:pt>
                <c:pt idx="86">
                  <c:v>0.0490771612903226</c:v>
                </c:pt>
                <c:pt idx="87">
                  <c:v>0.0471466333333333</c:v>
                </c:pt>
              </c:numCache>
            </c:numRef>
          </c:val>
        </c:ser>
        <c:ser>
          <c:idx val="50"/>
          <c:order val="50"/>
          <c:tx>
            <c:strRef>
              <c:f>'Tx Gulf Matrix'!$BA$93</c:f>
              <c:strCache>
                <c:ptCount val="1"/>
                <c:pt idx="0">
                  <c:v>Feb-98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Matrix'!$BA$94:$BA$181</c:f>
              <c:numCache>
                <c:formatCode>General</c:formatCode>
                <c:ptCount val="88"/>
                <c:pt idx="49">
                  <c:v>0.165153214285714</c:v>
                </c:pt>
                <c:pt idx="50">
                  <c:v>0.353182935483871</c:v>
                </c:pt>
                <c:pt idx="51">
                  <c:v>0.361992533333333</c:v>
                </c:pt>
                <c:pt idx="52">
                  <c:v>0.337207032258065</c:v>
                </c:pt>
                <c:pt idx="53">
                  <c:v>0.296911666666667</c:v>
                </c:pt>
                <c:pt idx="54">
                  <c:v>0.269930161290323</c:v>
                </c:pt>
                <c:pt idx="55">
                  <c:v>0.249270096774194</c:v>
                </c:pt>
                <c:pt idx="56">
                  <c:v>0.2235774</c:v>
                </c:pt>
                <c:pt idx="57">
                  <c:v>0.202334193548387</c:v>
                </c:pt>
                <c:pt idx="58">
                  <c:v>0.1980646</c:v>
                </c:pt>
                <c:pt idx="59">
                  <c:v>0.179030387096774</c:v>
                </c:pt>
                <c:pt idx="60">
                  <c:v>0.167011096774194</c:v>
                </c:pt>
                <c:pt idx="61">
                  <c:v>0.152314714285714</c:v>
                </c:pt>
                <c:pt idx="62">
                  <c:v>0.142464741935484</c:v>
                </c:pt>
                <c:pt idx="63">
                  <c:v>0.1337622</c:v>
                </c:pt>
                <c:pt idx="64">
                  <c:v>0.121458838709677</c:v>
                </c:pt>
                <c:pt idx="65">
                  <c:v>0.118410766666667</c:v>
                </c:pt>
                <c:pt idx="66">
                  <c:v>0.112006612903226</c:v>
                </c:pt>
                <c:pt idx="67">
                  <c:v>0.106644677419355</c:v>
                </c:pt>
                <c:pt idx="68">
                  <c:v>0.1063973</c:v>
                </c:pt>
                <c:pt idx="69">
                  <c:v>0.100785258064516</c:v>
                </c:pt>
                <c:pt idx="70">
                  <c:v>0.100149266666667</c:v>
                </c:pt>
                <c:pt idx="71">
                  <c:v>0.0953095806451613</c:v>
                </c:pt>
                <c:pt idx="72">
                  <c:v>0.0926593225806452</c:v>
                </c:pt>
                <c:pt idx="73">
                  <c:v>0.0877394482758621</c:v>
                </c:pt>
                <c:pt idx="74">
                  <c:v>0.0850828709677419</c:v>
                </c:pt>
                <c:pt idx="75">
                  <c:v>0.0812100666666667</c:v>
                </c:pt>
                <c:pt idx="76">
                  <c:v>0.0822944838709677</c:v>
                </c:pt>
                <c:pt idx="77">
                  <c:v>0.0778139333333333</c:v>
                </c:pt>
                <c:pt idx="78">
                  <c:v>0.0776189677419355</c:v>
                </c:pt>
                <c:pt idx="79">
                  <c:v>0.0730061935483871</c:v>
                </c:pt>
                <c:pt idx="80">
                  <c:v>0.0698281666666667</c:v>
                </c:pt>
                <c:pt idx="81">
                  <c:v>0.0694326129032258</c:v>
                </c:pt>
                <c:pt idx="82">
                  <c:v>0.0671684666666667</c:v>
                </c:pt>
                <c:pt idx="83">
                  <c:v>0.0649504193548387</c:v>
                </c:pt>
                <c:pt idx="84">
                  <c:v>0.0622980322580645</c:v>
                </c:pt>
                <c:pt idx="85">
                  <c:v>0.0589846071428571</c:v>
                </c:pt>
                <c:pt idx="86">
                  <c:v>0.0591254193548387</c:v>
                </c:pt>
                <c:pt idx="87">
                  <c:v>0.0569488666666667</c:v>
                </c:pt>
              </c:numCache>
            </c:numRef>
          </c:val>
        </c:ser>
        <c:ser>
          <c:idx val="51"/>
          <c:order val="51"/>
          <c:tx>
            <c:strRef>
              <c:f>'Tx Gulf Matrix'!$BB$93</c:f>
              <c:strCache>
                <c:ptCount val="1"/>
                <c:pt idx="0">
                  <c:v>Mar-98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Matrix'!$BB$94:$BB$181</c:f>
              <c:numCache>
                <c:formatCode>General</c:formatCode>
                <c:ptCount val="88"/>
                <c:pt idx="50">
                  <c:v>0.198944677419355</c:v>
                </c:pt>
                <c:pt idx="51">
                  <c:v>0.348983</c:v>
                </c:pt>
                <c:pt idx="52">
                  <c:v>0.301891580645161</c:v>
                </c:pt>
                <c:pt idx="53">
                  <c:v>0.251157233333333</c:v>
                </c:pt>
                <c:pt idx="54">
                  <c:v>0.224024612903226</c:v>
                </c:pt>
                <c:pt idx="55">
                  <c:v>0.214048064516129</c:v>
                </c:pt>
                <c:pt idx="56">
                  <c:v>0.201001533333333</c:v>
                </c:pt>
                <c:pt idx="57">
                  <c:v>0.192646548387097</c:v>
                </c:pt>
                <c:pt idx="58">
                  <c:v>0.181537266666667</c:v>
                </c:pt>
                <c:pt idx="59">
                  <c:v>0.162676258064516</c:v>
                </c:pt>
                <c:pt idx="60">
                  <c:v>0.154819032258065</c:v>
                </c:pt>
                <c:pt idx="61">
                  <c:v>0.143280892857143</c:v>
                </c:pt>
                <c:pt idx="62">
                  <c:v>0.129276580645161</c:v>
                </c:pt>
                <c:pt idx="63">
                  <c:v>0.1231397</c:v>
                </c:pt>
                <c:pt idx="64">
                  <c:v>0.125026548387097</c:v>
                </c:pt>
                <c:pt idx="65">
                  <c:v>0.1188157</c:v>
                </c:pt>
                <c:pt idx="66">
                  <c:v>0.119346677419355</c:v>
                </c:pt>
                <c:pt idx="67">
                  <c:v>0.110694903225806</c:v>
                </c:pt>
                <c:pt idx="68">
                  <c:v>0.1091672</c:v>
                </c:pt>
                <c:pt idx="69">
                  <c:v>0.103526193548387</c:v>
                </c:pt>
                <c:pt idx="70">
                  <c:v>0.101886433333333</c:v>
                </c:pt>
                <c:pt idx="71">
                  <c:v>0.101273387096774</c:v>
                </c:pt>
                <c:pt idx="72">
                  <c:v>0.0971980967741936</c:v>
                </c:pt>
                <c:pt idx="73">
                  <c:v>0.0940883103448276</c:v>
                </c:pt>
                <c:pt idx="74">
                  <c:v>0.0902509032258065</c:v>
                </c:pt>
                <c:pt idx="75">
                  <c:v>0.0921592666666667</c:v>
                </c:pt>
                <c:pt idx="76">
                  <c:v>0.0933996129032258</c:v>
                </c:pt>
                <c:pt idx="77">
                  <c:v>0.0927415666666667</c:v>
                </c:pt>
                <c:pt idx="78">
                  <c:v>0.0910953548387097</c:v>
                </c:pt>
                <c:pt idx="79">
                  <c:v>0.0843765806451613</c:v>
                </c:pt>
                <c:pt idx="80">
                  <c:v>0.0780439333333333</c:v>
                </c:pt>
                <c:pt idx="81">
                  <c:v>0.0800622258064516</c:v>
                </c:pt>
                <c:pt idx="82">
                  <c:v>0.0757496666666667</c:v>
                </c:pt>
                <c:pt idx="83">
                  <c:v>0.0745116129032258</c:v>
                </c:pt>
                <c:pt idx="84">
                  <c:v>0.0673271612903226</c:v>
                </c:pt>
                <c:pt idx="85">
                  <c:v>0.0673668928571429</c:v>
                </c:pt>
                <c:pt idx="86">
                  <c:v>0.0649263870967742</c:v>
                </c:pt>
                <c:pt idx="87">
                  <c:v>0.0632627333333333</c:v>
                </c:pt>
              </c:numCache>
            </c:numRef>
          </c:val>
        </c:ser>
        <c:ser>
          <c:idx val="52"/>
          <c:order val="52"/>
          <c:tx>
            <c:strRef>
              <c:f>'Tx Gulf Matrix'!$BC$93</c:f>
              <c:strCache>
                <c:ptCount val="1"/>
                <c:pt idx="0">
                  <c:v>Apr-98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Matrix'!$BC$94:$BC$181</c:f>
              <c:numCache>
                <c:formatCode>General</c:formatCode>
                <c:ptCount val="88"/>
                <c:pt idx="51">
                  <c:v>0.1595708</c:v>
                </c:pt>
                <c:pt idx="52">
                  <c:v>0.261768225806452</c:v>
                </c:pt>
                <c:pt idx="53">
                  <c:v>0.2378815</c:v>
                </c:pt>
                <c:pt idx="54">
                  <c:v>0.212562225806452</c:v>
                </c:pt>
                <c:pt idx="55">
                  <c:v>0.182366870967742</c:v>
                </c:pt>
                <c:pt idx="56">
                  <c:v>0.164357133333333</c:v>
                </c:pt>
                <c:pt idx="57">
                  <c:v>0.160845</c:v>
                </c:pt>
                <c:pt idx="58">
                  <c:v>0.1535861</c:v>
                </c:pt>
                <c:pt idx="59">
                  <c:v>0.134296935483871</c:v>
                </c:pt>
                <c:pt idx="60">
                  <c:v>0.133697516129032</c:v>
                </c:pt>
                <c:pt idx="61">
                  <c:v>0.123430142857143</c:v>
                </c:pt>
                <c:pt idx="62">
                  <c:v>0.117098967741935</c:v>
                </c:pt>
                <c:pt idx="63">
                  <c:v>0.111127033333333</c:v>
                </c:pt>
                <c:pt idx="64">
                  <c:v>0.104001129032258</c:v>
                </c:pt>
                <c:pt idx="65">
                  <c:v>0.0918358</c:v>
                </c:pt>
                <c:pt idx="66">
                  <c:v>0.0867763548387097</c:v>
                </c:pt>
                <c:pt idx="67">
                  <c:v>0.0793145806451613</c:v>
                </c:pt>
                <c:pt idx="68">
                  <c:v>0.0760270333333333</c:v>
                </c:pt>
                <c:pt idx="69">
                  <c:v>0.0762843225806452</c:v>
                </c:pt>
                <c:pt idx="70">
                  <c:v>0.0744137333333333</c:v>
                </c:pt>
                <c:pt idx="71">
                  <c:v>0.0687534516129032</c:v>
                </c:pt>
                <c:pt idx="72">
                  <c:v>0.0682374516129032</c:v>
                </c:pt>
                <c:pt idx="73">
                  <c:v>0.0640636551724138</c:v>
                </c:pt>
                <c:pt idx="74">
                  <c:v>0.0618609677419355</c:v>
                </c:pt>
                <c:pt idx="75">
                  <c:v>0.0603093666666667</c:v>
                </c:pt>
                <c:pt idx="76">
                  <c:v>0.0580077096774194</c:v>
                </c:pt>
                <c:pt idx="77">
                  <c:v>0.0548994</c:v>
                </c:pt>
                <c:pt idx="78">
                  <c:v>0.0530483548387097</c:v>
                </c:pt>
                <c:pt idx="79">
                  <c:v>0.0517860322580645</c:v>
                </c:pt>
                <c:pt idx="80">
                  <c:v>0.0499865</c:v>
                </c:pt>
                <c:pt idx="81">
                  <c:v>0.0482364838709677</c:v>
                </c:pt>
                <c:pt idx="82">
                  <c:v>0.0478665</c:v>
                </c:pt>
                <c:pt idx="83">
                  <c:v>0.0466159677419355</c:v>
                </c:pt>
                <c:pt idx="84">
                  <c:v>0.0463191290322581</c:v>
                </c:pt>
                <c:pt idx="85">
                  <c:v>0.0469458214285714</c:v>
                </c:pt>
                <c:pt idx="86">
                  <c:v>0.0467001935483871</c:v>
                </c:pt>
                <c:pt idx="87">
                  <c:v>0.0462233666666667</c:v>
                </c:pt>
              </c:numCache>
            </c:numRef>
          </c:val>
        </c:ser>
        <c:ser>
          <c:idx val="53"/>
          <c:order val="53"/>
          <c:tx>
            <c:strRef>
              <c:f>'Tx Gulf Matrix'!$BD$93</c:f>
              <c:strCache>
                <c:ptCount val="1"/>
                <c:pt idx="0">
                  <c:v>May-98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Matrix'!$BD$94:$BD$181</c:f>
              <c:numCache>
                <c:formatCode>General</c:formatCode>
                <c:ptCount val="88"/>
                <c:pt idx="52">
                  <c:v>0.187979161290323</c:v>
                </c:pt>
                <c:pt idx="53">
                  <c:v>0.367817133333333</c:v>
                </c:pt>
                <c:pt idx="54">
                  <c:v>0.320684322580645</c:v>
                </c:pt>
                <c:pt idx="55">
                  <c:v>0.279592290322581</c:v>
                </c:pt>
                <c:pt idx="56">
                  <c:v>0.2605566</c:v>
                </c:pt>
                <c:pt idx="57">
                  <c:v>0.231804709677419</c:v>
                </c:pt>
                <c:pt idx="58">
                  <c:v>0.2117708</c:v>
                </c:pt>
                <c:pt idx="59">
                  <c:v>0.188189580645161</c:v>
                </c:pt>
                <c:pt idx="60">
                  <c:v>0.170958741935484</c:v>
                </c:pt>
                <c:pt idx="61">
                  <c:v>0.157547464285714</c:v>
                </c:pt>
                <c:pt idx="62">
                  <c:v>0.152833870967742</c:v>
                </c:pt>
                <c:pt idx="63">
                  <c:v>0.136752433333333</c:v>
                </c:pt>
                <c:pt idx="64">
                  <c:v>0.136520290322581</c:v>
                </c:pt>
                <c:pt idx="65">
                  <c:v>0.132444533333333</c:v>
                </c:pt>
                <c:pt idx="66">
                  <c:v>0.126998838709677</c:v>
                </c:pt>
                <c:pt idx="67">
                  <c:v>0.121849419354839</c:v>
                </c:pt>
                <c:pt idx="68">
                  <c:v>0.115575333333333</c:v>
                </c:pt>
                <c:pt idx="69">
                  <c:v>0.104998290322581</c:v>
                </c:pt>
                <c:pt idx="70">
                  <c:v>0.0995892666666667</c:v>
                </c:pt>
                <c:pt idx="71">
                  <c:v>0.0913316774193548</c:v>
                </c:pt>
                <c:pt idx="72">
                  <c:v>0.0921302580645161</c:v>
                </c:pt>
                <c:pt idx="73">
                  <c:v>0.0941152413793104</c:v>
                </c:pt>
                <c:pt idx="74">
                  <c:v>0.0877734838709677</c:v>
                </c:pt>
                <c:pt idx="75">
                  <c:v>0.0830515666666667</c:v>
                </c:pt>
                <c:pt idx="76">
                  <c:v>0.0800867741935484</c:v>
                </c:pt>
                <c:pt idx="77">
                  <c:v>0.0763600333333333</c:v>
                </c:pt>
                <c:pt idx="78">
                  <c:v>0.0733528709677419</c:v>
                </c:pt>
                <c:pt idx="79">
                  <c:v>0.0719166129032258</c:v>
                </c:pt>
                <c:pt idx="80">
                  <c:v>0.0666025</c:v>
                </c:pt>
                <c:pt idx="81">
                  <c:v>0.0627493548387097</c:v>
                </c:pt>
                <c:pt idx="82">
                  <c:v>0.0620850666666667</c:v>
                </c:pt>
                <c:pt idx="83">
                  <c:v>0.0643631935483871</c:v>
                </c:pt>
                <c:pt idx="84">
                  <c:v>0.0641172903225807</c:v>
                </c:pt>
                <c:pt idx="85">
                  <c:v>0.0626752857142857</c:v>
                </c:pt>
                <c:pt idx="86">
                  <c:v>0.0600441935483871</c:v>
                </c:pt>
                <c:pt idx="87">
                  <c:v>0.0568791666666667</c:v>
                </c:pt>
              </c:numCache>
            </c:numRef>
          </c:val>
        </c:ser>
        <c:ser>
          <c:idx val="54"/>
          <c:order val="54"/>
          <c:tx>
            <c:strRef>
              <c:f>'Tx Gulf Matrix'!$BE$93</c:f>
              <c:strCache>
                <c:ptCount val="1"/>
                <c:pt idx="0">
                  <c:v>Jun-98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Matrix'!$BE$94:$BE$181</c:f>
              <c:numCache>
                <c:formatCode>General</c:formatCode>
                <c:ptCount val="88"/>
                <c:pt idx="53">
                  <c:v>0.229050633333333</c:v>
                </c:pt>
                <c:pt idx="54">
                  <c:v>0.407920483870968</c:v>
                </c:pt>
                <c:pt idx="55">
                  <c:v>0.36553164516129</c:v>
                </c:pt>
                <c:pt idx="56">
                  <c:v>0.350548933333333</c:v>
                </c:pt>
                <c:pt idx="57">
                  <c:v>0.315908709677419</c:v>
                </c:pt>
                <c:pt idx="58">
                  <c:v>0.288935933333333</c:v>
                </c:pt>
                <c:pt idx="59">
                  <c:v>0.265681</c:v>
                </c:pt>
                <c:pt idx="60">
                  <c:v>0.232896806451613</c:v>
                </c:pt>
                <c:pt idx="61">
                  <c:v>0.200491821428571</c:v>
                </c:pt>
                <c:pt idx="62">
                  <c:v>0.187747903225806</c:v>
                </c:pt>
                <c:pt idx="63">
                  <c:v>0.167275266666667</c:v>
                </c:pt>
                <c:pt idx="64">
                  <c:v>0.153630322580645</c:v>
                </c:pt>
                <c:pt idx="65">
                  <c:v>0.1409741</c:v>
                </c:pt>
                <c:pt idx="66">
                  <c:v>0.135134677419355</c:v>
                </c:pt>
                <c:pt idx="67">
                  <c:v>0.119479677419355</c:v>
                </c:pt>
                <c:pt idx="68">
                  <c:v>0.108192533333333</c:v>
                </c:pt>
                <c:pt idx="69">
                  <c:v>0.106974225806452</c:v>
                </c:pt>
                <c:pt idx="70">
                  <c:v>0.102195133333333</c:v>
                </c:pt>
                <c:pt idx="71">
                  <c:v>0.0969360322580645</c:v>
                </c:pt>
                <c:pt idx="72">
                  <c:v>0.096988</c:v>
                </c:pt>
                <c:pt idx="73">
                  <c:v>0.0968136206896552</c:v>
                </c:pt>
                <c:pt idx="74">
                  <c:v>0.0924638387096774</c:v>
                </c:pt>
                <c:pt idx="75">
                  <c:v>0.0867872666666667</c:v>
                </c:pt>
                <c:pt idx="76">
                  <c:v>0.0771435483870968</c:v>
                </c:pt>
                <c:pt idx="77">
                  <c:v>0.0706534333333333</c:v>
                </c:pt>
                <c:pt idx="78">
                  <c:v>0.0722388387096774</c:v>
                </c:pt>
                <c:pt idx="79">
                  <c:v>0.0717468709677419</c:v>
                </c:pt>
                <c:pt idx="80">
                  <c:v>0.0696210666666667</c:v>
                </c:pt>
                <c:pt idx="81">
                  <c:v>0.065412</c:v>
                </c:pt>
                <c:pt idx="82">
                  <c:v>0.0609249666666667</c:v>
                </c:pt>
                <c:pt idx="83">
                  <c:v>0.0573573548387097</c:v>
                </c:pt>
                <c:pt idx="84">
                  <c:v>0.0555103225806452</c:v>
                </c:pt>
                <c:pt idx="85">
                  <c:v>0.0548068928571429</c:v>
                </c:pt>
                <c:pt idx="86">
                  <c:v>0.0530663548387097</c:v>
                </c:pt>
                <c:pt idx="87">
                  <c:v>0.0504013333333333</c:v>
                </c:pt>
              </c:numCache>
            </c:numRef>
          </c:val>
        </c:ser>
        <c:ser>
          <c:idx val="55"/>
          <c:order val="55"/>
          <c:tx>
            <c:strRef>
              <c:f>'Tx Gulf Matrix'!$BF$93</c:f>
              <c:strCache>
                <c:ptCount val="1"/>
                <c:pt idx="0">
                  <c:v>Jul-98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Matrix'!$BF$94:$BF$181</c:f>
              <c:numCache>
                <c:formatCode>General</c:formatCode>
                <c:ptCount val="88"/>
                <c:pt idx="54">
                  <c:v>0.187250709677419</c:v>
                </c:pt>
                <c:pt idx="55">
                  <c:v>0.473068709677419</c:v>
                </c:pt>
                <c:pt idx="56">
                  <c:v>0.3349012</c:v>
                </c:pt>
                <c:pt idx="57">
                  <c:v>0.325939064516129</c:v>
                </c:pt>
                <c:pt idx="58">
                  <c:v>0.303033566666667</c:v>
                </c:pt>
                <c:pt idx="59">
                  <c:v>0.267931290322581</c:v>
                </c:pt>
                <c:pt idx="60">
                  <c:v>0.248584870967742</c:v>
                </c:pt>
                <c:pt idx="61">
                  <c:v>0.231257428571429</c:v>
                </c:pt>
                <c:pt idx="62">
                  <c:v>0.214457290322581</c:v>
                </c:pt>
                <c:pt idx="63">
                  <c:v>0.1853975</c:v>
                </c:pt>
                <c:pt idx="64">
                  <c:v>0.194589064516129</c:v>
                </c:pt>
                <c:pt idx="65">
                  <c:v>0.178712766666667</c:v>
                </c:pt>
                <c:pt idx="66">
                  <c:v>0.164341516129032</c:v>
                </c:pt>
                <c:pt idx="67">
                  <c:v>0.156322225806452</c:v>
                </c:pt>
                <c:pt idx="68">
                  <c:v>0.146874233333333</c:v>
                </c:pt>
                <c:pt idx="69">
                  <c:v>0.139462677419355</c:v>
                </c:pt>
                <c:pt idx="70">
                  <c:v>0.131634966666667</c:v>
                </c:pt>
                <c:pt idx="71">
                  <c:v>0.123886193548387</c:v>
                </c:pt>
                <c:pt idx="72">
                  <c:v>0.118530419354839</c:v>
                </c:pt>
                <c:pt idx="73">
                  <c:v>0.108945689655172</c:v>
                </c:pt>
                <c:pt idx="74">
                  <c:v>0.101504677419355</c:v>
                </c:pt>
                <c:pt idx="75">
                  <c:v>0.0983199333333333</c:v>
                </c:pt>
                <c:pt idx="76">
                  <c:v>0.0939454193548387</c:v>
                </c:pt>
                <c:pt idx="77">
                  <c:v>0.0875072333333333</c:v>
                </c:pt>
                <c:pt idx="78">
                  <c:v>0.0833521935483871</c:v>
                </c:pt>
                <c:pt idx="79">
                  <c:v>0.0767903870967742</c:v>
                </c:pt>
                <c:pt idx="80">
                  <c:v>0.0720224666666667</c:v>
                </c:pt>
                <c:pt idx="81">
                  <c:v>0.0708969677419355</c:v>
                </c:pt>
                <c:pt idx="82">
                  <c:v>0.0677799</c:v>
                </c:pt>
                <c:pt idx="83">
                  <c:v>0.0663361612903226</c:v>
                </c:pt>
                <c:pt idx="84">
                  <c:v>0.0625126451612903</c:v>
                </c:pt>
                <c:pt idx="85">
                  <c:v>0.0611305</c:v>
                </c:pt>
                <c:pt idx="86">
                  <c:v>0.0694232258064516</c:v>
                </c:pt>
                <c:pt idx="87">
                  <c:v>0.0659323</c:v>
                </c:pt>
              </c:numCache>
            </c:numRef>
          </c:val>
        </c:ser>
        <c:ser>
          <c:idx val="56"/>
          <c:order val="56"/>
          <c:tx>
            <c:strRef>
              <c:f>'Tx Gulf Matrix'!$BG$93</c:f>
              <c:strCache>
                <c:ptCount val="1"/>
                <c:pt idx="0">
                  <c:v>Aug-98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Matrix'!$BG$94:$BG$181</c:f>
              <c:numCache>
                <c:formatCode>General</c:formatCode>
                <c:ptCount val="88"/>
                <c:pt idx="55">
                  <c:v>0.272224225806452</c:v>
                </c:pt>
                <c:pt idx="56">
                  <c:v>0.4368845</c:v>
                </c:pt>
                <c:pt idx="57">
                  <c:v>0.412294903225806</c:v>
                </c:pt>
                <c:pt idx="58">
                  <c:v>0.384777866666667</c:v>
                </c:pt>
                <c:pt idx="59">
                  <c:v>0.334304677419355</c:v>
                </c:pt>
                <c:pt idx="60">
                  <c:v>0.321991935483871</c:v>
                </c:pt>
                <c:pt idx="61">
                  <c:v>0.308461142857143</c:v>
                </c:pt>
                <c:pt idx="62">
                  <c:v>0.286820064516129</c:v>
                </c:pt>
                <c:pt idx="63">
                  <c:v>0.2529438</c:v>
                </c:pt>
                <c:pt idx="64">
                  <c:v>0.245112290322581</c:v>
                </c:pt>
                <c:pt idx="65">
                  <c:v>0.2205415</c:v>
                </c:pt>
                <c:pt idx="66">
                  <c:v>0.20710564516129</c:v>
                </c:pt>
                <c:pt idx="67">
                  <c:v>0.193293483870968</c:v>
                </c:pt>
                <c:pt idx="68">
                  <c:v>0.165580033333333</c:v>
                </c:pt>
                <c:pt idx="69">
                  <c:v>0.161147258064516</c:v>
                </c:pt>
                <c:pt idx="70">
                  <c:v>0.1452461</c:v>
                </c:pt>
                <c:pt idx="71">
                  <c:v>0.130550483870968</c:v>
                </c:pt>
                <c:pt idx="72">
                  <c:v>0.117675741935484</c:v>
                </c:pt>
                <c:pt idx="73">
                  <c:v>0.110857827586207</c:v>
                </c:pt>
                <c:pt idx="74">
                  <c:v>0.103238677419355</c:v>
                </c:pt>
                <c:pt idx="75">
                  <c:v>0.0946561666666667</c:v>
                </c:pt>
                <c:pt idx="76">
                  <c:v>0.0869795161290323</c:v>
                </c:pt>
                <c:pt idx="77">
                  <c:v>0.0824338</c:v>
                </c:pt>
                <c:pt idx="78">
                  <c:v>0.0815472903225807</c:v>
                </c:pt>
                <c:pt idx="79">
                  <c:v>0.0791130322580645</c:v>
                </c:pt>
                <c:pt idx="80">
                  <c:v>0.0763778</c:v>
                </c:pt>
                <c:pt idx="81">
                  <c:v>0.0716813225806452</c:v>
                </c:pt>
                <c:pt idx="82">
                  <c:v>0.0701756333333333</c:v>
                </c:pt>
                <c:pt idx="83">
                  <c:v>0.0656691290322581</c:v>
                </c:pt>
                <c:pt idx="84">
                  <c:v>0.0603620967741936</c:v>
                </c:pt>
                <c:pt idx="85">
                  <c:v>0.0524928214285714</c:v>
                </c:pt>
                <c:pt idx="86">
                  <c:v>0.0551735483870968</c:v>
                </c:pt>
                <c:pt idx="87">
                  <c:v>0.0547486</c:v>
                </c:pt>
              </c:numCache>
            </c:numRef>
          </c:val>
        </c:ser>
        <c:ser>
          <c:idx val="57"/>
          <c:order val="57"/>
          <c:tx>
            <c:strRef>
              <c:f>'Tx Gulf Matrix'!$BH$93</c:f>
              <c:strCache>
                <c:ptCount val="1"/>
                <c:pt idx="0">
                  <c:v>Sep-98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Matrix'!$BH$94:$BH$181</c:f>
              <c:numCache>
                <c:formatCode>General</c:formatCode>
                <c:ptCount val="88"/>
                <c:pt idx="56">
                  <c:v>0.140001433333333</c:v>
                </c:pt>
                <c:pt idx="57">
                  <c:v>0.282022677419355</c:v>
                </c:pt>
                <c:pt idx="58">
                  <c:v>0.249061633333333</c:v>
                </c:pt>
                <c:pt idx="59">
                  <c:v>0.216141129032258</c:v>
                </c:pt>
                <c:pt idx="60">
                  <c:v>0.202298096774194</c:v>
                </c:pt>
                <c:pt idx="61">
                  <c:v>0.189614964285714</c:v>
                </c:pt>
                <c:pt idx="62">
                  <c:v>0.171274064516129</c:v>
                </c:pt>
                <c:pt idx="63">
                  <c:v>0.155803633333333</c:v>
                </c:pt>
                <c:pt idx="64">
                  <c:v>0.152878193548387</c:v>
                </c:pt>
                <c:pt idx="65">
                  <c:v>0.140626766666667</c:v>
                </c:pt>
                <c:pt idx="66">
                  <c:v>0.137038903225806</c:v>
                </c:pt>
                <c:pt idx="67">
                  <c:v>0.130539290322581</c:v>
                </c:pt>
                <c:pt idx="68">
                  <c:v>0.1242946</c:v>
                </c:pt>
                <c:pt idx="69">
                  <c:v>0.130893387096774</c:v>
                </c:pt>
                <c:pt idx="70">
                  <c:v>0.129569033333333</c:v>
                </c:pt>
                <c:pt idx="71">
                  <c:v>0.12401264516129</c:v>
                </c:pt>
                <c:pt idx="72">
                  <c:v>0.11258535483871</c:v>
                </c:pt>
                <c:pt idx="73">
                  <c:v>0.109676137931034</c:v>
                </c:pt>
                <c:pt idx="74">
                  <c:v>0.10500235483871</c:v>
                </c:pt>
                <c:pt idx="75">
                  <c:v>0.0962206</c:v>
                </c:pt>
                <c:pt idx="76">
                  <c:v>0.0908792258064516</c:v>
                </c:pt>
                <c:pt idx="77">
                  <c:v>0.0887612333333333</c:v>
                </c:pt>
                <c:pt idx="78">
                  <c:v>0.0866836129032258</c:v>
                </c:pt>
                <c:pt idx="79">
                  <c:v>0.0838826774193549</c:v>
                </c:pt>
                <c:pt idx="80">
                  <c:v>0.0753882333333333</c:v>
                </c:pt>
                <c:pt idx="81">
                  <c:v>0.0774532580645161</c:v>
                </c:pt>
                <c:pt idx="82">
                  <c:v>0.0718238666666667</c:v>
                </c:pt>
                <c:pt idx="83">
                  <c:v>0.0713668709677419</c:v>
                </c:pt>
                <c:pt idx="84">
                  <c:v>0.0672191612903226</c:v>
                </c:pt>
                <c:pt idx="85">
                  <c:v>0.0661745</c:v>
                </c:pt>
                <c:pt idx="86">
                  <c:v>0.0674227419354839</c:v>
                </c:pt>
                <c:pt idx="87">
                  <c:v>0.0583767333333333</c:v>
                </c:pt>
              </c:numCache>
            </c:numRef>
          </c:val>
        </c:ser>
        <c:ser>
          <c:idx val="58"/>
          <c:order val="58"/>
          <c:tx>
            <c:strRef>
              <c:f>'Tx Gulf Matrix'!$BI$93</c:f>
              <c:strCache>
                <c:ptCount val="1"/>
                <c:pt idx="0">
                  <c:v>Oct-98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Matrix'!$BI$94:$BI$181</c:f>
              <c:numCache>
                <c:formatCode>General</c:formatCode>
                <c:ptCount val="88"/>
                <c:pt idx="57">
                  <c:v>0.148647806451613</c:v>
                </c:pt>
                <c:pt idx="58">
                  <c:v>0.280440533333333</c:v>
                </c:pt>
                <c:pt idx="59">
                  <c:v>0.240383967741935</c:v>
                </c:pt>
                <c:pt idx="60">
                  <c:v>0.221805161290323</c:v>
                </c:pt>
                <c:pt idx="61">
                  <c:v>0.200960571428571</c:v>
                </c:pt>
                <c:pt idx="62">
                  <c:v>0.183695935483871</c:v>
                </c:pt>
                <c:pt idx="63">
                  <c:v>0.169826666666667</c:v>
                </c:pt>
                <c:pt idx="64">
                  <c:v>0.153651064516129</c:v>
                </c:pt>
                <c:pt idx="65">
                  <c:v>0.138558</c:v>
                </c:pt>
                <c:pt idx="66">
                  <c:v>0.127714870967742</c:v>
                </c:pt>
                <c:pt idx="67">
                  <c:v>0.119505967741935</c:v>
                </c:pt>
                <c:pt idx="68">
                  <c:v>0.111132333333333</c:v>
                </c:pt>
                <c:pt idx="69">
                  <c:v>0.114957967741935</c:v>
                </c:pt>
                <c:pt idx="70">
                  <c:v>0.105387633333333</c:v>
                </c:pt>
                <c:pt idx="71">
                  <c:v>0.0995749032258065</c:v>
                </c:pt>
                <c:pt idx="72">
                  <c:v>0.093121935483871</c:v>
                </c:pt>
                <c:pt idx="73">
                  <c:v>0.0864550344827586</c:v>
                </c:pt>
                <c:pt idx="74">
                  <c:v>0.0837210967741936</c:v>
                </c:pt>
                <c:pt idx="75">
                  <c:v>0.0761426666666667</c:v>
                </c:pt>
                <c:pt idx="76">
                  <c:v>0.074222</c:v>
                </c:pt>
                <c:pt idx="77">
                  <c:v>0.0726775333333333</c:v>
                </c:pt>
                <c:pt idx="78">
                  <c:v>0.0706691612903226</c:v>
                </c:pt>
                <c:pt idx="79">
                  <c:v>0.0672754516129032</c:v>
                </c:pt>
                <c:pt idx="80">
                  <c:v>0.0628562333333333</c:v>
                </c:pt>
                <c:pt idx="81">
                  <c:v>0.0600306451612903</c:v>
                </c:pt>
                <c:pt idx="82">
                  <c:v>0.0522740333333333</c:v>
                </c:pt>
                <c:pt idx="83">
                  <c:v>0.050120064516129</c:v>
                </c:pt>
                <c:pt idx="84">
                  <c:v>0.0464517419354839</c:v>
                </c:pt>
                <c:pt idx="85">
                  <c:v>0.045876</c:v>
                </c:pt>
                <c:pt idx="86">
                  <c:v>0.0435478064516129</c:v>
                </c:pt>
                <c:pt idx="87">
                  <c:v>0.0424666333333333</c:v>
                </c:pt>
              </c:numCache>
            </c:numRef>
          </c:val>
        </c:ser>
        <c:ser>
          <c:idx val="59"/>
          <c:order val="59"/>
          <c:tx>
            <c:strRef>
              <c:f>'Tx Gulf Matrix'!$BJ$93</c:f>
              <c:strCache>
                <c:ptCount val="1"/>
                <c:pt idx="0">
                  <c:v>Nov-98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Matrix'!$BJ$94:$BJ$181</c:f>
              <c:numCache>
                <c:formatCode>General</c:formatCode>
                <c:ptCount val="88"/>
                <c:pt idx="58">
                  <c:v>0.155644</c:v>
                </c:pt>
                <c:pt idx="59">
                  <c:v>0.321881967741936</c:v>
                </c:pt>
                <c:pt idx="60">
                  <c:v>0.299655612903226</c:v>
                </c:pt>
                <c:pt idx="61">
                  <c:v>0.285502785714286</c:v>
                </c:pt>
                <c:pt idx="62">
                  <c:v>0.25316935483871</c:v>
                </c:pt>
                <c:pt idx="63">
                  <c:v>0.242508566666667</c:v>
                </c:pt>
                <c:pt idx="64">
                  <c:v>0.219554161290323</c:v>
                </c:pt>
                <c:pt idx="65">
                  <c:v>0.208254766666667</c:v>
                </c:pt>
                <c:pt idx="66">
                  <c:v>0.188579774193548</c:v>
                </c:pt>
                <c:pt idx="67">
                  <c:v>0.176490774193548</c:v>
                </c:pt>
                <c:pt idx="68">
                  <c:v>0.170895733333333</c:v>
                </c:pt>
                <c:pt idx="69">
                  <c:v>0.15586935483871</c:v>
                </c:pt>
                <c:pt idx="70">
                  <c:v>0.150866266666667</c:v>
                </c:pt>
                <c:pt idx="71">
                  <c:v>0.146014419354839</c:v>
                </c:pt>
                <c:pt idx="72">
                  <c:v>0.137435258064516</c:v>
                </c:pt>
                <c:pt idx="73">
                  <c:v>0.130132482758621</c:v>
                </c:pt>
                <c:pt idx="74">
                  <c:v>0.119822903225806</c:v>
                </c:pt>
                <c:pt idx="75">
                  <c:v>0.108254033333333</c:v>
                </c:pt>
                <c:pt idx="76">
                  <c:v>0.106061032258065</c:v>
                </c:pt>
                <c:pt idx="77">
                  <c:v>0.1010112</c:v>
                </c:pt>
                <c:pt idx="78">
                  <c:v>0.0943307096774194</c:v>
                </c:pt>
                <c:pt idx="79">
                  <c:v>0.0900934516129032</c:v>
                </c:pt>
                <c:pt idx="80">
                  <c:v>0.0899070333333333</c:v>
                </c:pt>
                <c:pt idx="81">
                  <c:v>0.0975279032258065</c:v>
                </c:pt>
                <c:pt idx="82">
                  <c:v>0.0979142</c:v>
                </c:pt>
                <c:pt idx="83">
                  <c:v>0.0807653225806452</c:v>
                </c:pt>
                <c:pt idx="84">
                  <c:v>0.0702571612903226</c:v>
                </c:pt>
                <c:pt idx="85">
                  <c:v>0.0638487857142857</c:v>
                </c:pt>
                <c:pt idx="86">
                  <c:v>0.0658156451612903</c:v>
                </c:pt>
                <c:pt idx="87">
                  <c:v>0.0620175</c:v>
                </c:pt>
              </c:numCache>
            </c:numRef>
          </c:val>
        </c:ser>
        <c:ser>
          <c:idx val="60"/>
          <c:order val="60"/>
          <c:tx>
            <c:strRef>
              <c:f>'Tx Gulf Matrix'!$BK$93</c:f>
              <c:strCache>
                <c:ptCount val="1"/>
                <c:pt idx="0">
                  <c:v>Dec-98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Matrix'!$BK$94:$BK$181</c:f>
              <c:numCache>
                <c:formatCode>General</c:formatCode>
                <c:ptCount val="88"/>
                <c:pt idx="59">
                  <c:v>0.132198129032258</c:v>
                </c:pt>
                <c:pt idx="60">
                  <c:v>0.313473903225807</c:v>
                </c:pt>
                <c:pt idx="61">
                  <c:v>0.277818535714286</c:v>
                </c:pt>
                <c:pt idx="62">
                  <c:v>0.249092709677419</c:v>
                </c:pt>
                <c:pt idx="63">
                  <c:v>0.222591066666667</c:v>
                </c:pt>
                <c:pt idx="64">
                  <c:v>0.238248774193548</c:v>
                </c:pt>
                <c:pt idx="65">
                  <c:v>0.180730266666667</c:v>
                </c:pt>
                <c:pt idx="66">
                  <c:v>0.163694</c:v>
                </c:pt>
                <c:pt idx="67">
                  <c:v>0.147198709677419</c:v>
                </c:pt>
                <c:pt idx="68">
                  <c:v>0.1460362</c:v>
                </c:pt>
                <c:pt idx="69">
                  <c:v>0.141568967741936</c:v>
                </c:pt>
                <c:pt idx="70">
                  <c:v>0.1320833</c:v>
                </c:pt>
                <c:pt idx="71">
                  <c:v>0.120317</c:v>
                </c:pt>
                <c:pt idx="72">
                  <c:v>0.109861129032258</c:v>
                </c:pt>
                <c:pt idx="73">
                  <c:v>0.103067689655172</c:v>
                </c:pt>
                <c:pt idx="74">
                  <c:v>0.097218935483871</c:v>
                </c:pt>
                <c:pt idx="75">
                  <c:v>0.0900953</c:v>
                </c:pt>
                <c:pt idx="76">
                  <c:v>0.084887870967742</c:v>
                </c:pt>
                <c:pt idx="77">
                  <c:v>0.0780899333333333</c:v>
                </c:pt>
                <c:pt idx="78">
                  <c:v>0.0773067096774193</c:v>
                </c:pt>
                <c:pt idx="79">
                  <c:v>0.0750902903225807</c:v>
                </c:pt>
                <c:pt idx="80">
                  <c:v>0.0702906666666667</c:v>
                </c:pt>
                <c:pt idx="81">
                  <c:v>0.0663901612903226</c:v>
                </c:pt>
                <c:pt idx="82">
                  <c:v>0.0673623</c:v>
                </c:pt>
                <c:pt idx="83">
                  <c:v>0.0621621612903226</c:v>
                </c:pt>
                <c:pt idx="84">
                  <c:v>0.0542360322580645</c:v>
                </c:pt>
                <c:pt idx="85">
                  <c:v>0.05019</c:v>
                </c:pt>
                <c:pt idx="86">
                  <c:v>0.0524226129032258</c:v>
                </c:pt>
                <c:pt idx="87">
                  <c:v>0.0503293333333333</c:v>
                </c:pt>
              </c:numCache>
            </c:numRef>
          </c:val>
        </c:ser>
        <c:ser>
          <c:idx val="61"/>
          <c:order val="61"/>
          <c:tx>
            <c:strRef>
              <c:f>'Tx Gulf Matrix'!$BL$93</c:f>
              <c:strCache>
                <c:ptCount val="1"/>
                <c:pt idx="0">
                  <c:v>Jan-99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Matrix'!$BL$94:$BL$181</c:f>
              <c:numCache>
                <c:formatCode>General</c:formatCode>
                <c:ptCount val="88"/>
                <c:pt idx="60">
                  <c:v>0.213372483870968</c:v>
                </c:pt>
                <c:pt idx="61">
                  <c:v>0.387462535714286</c:v>
                </c:pt>
                <c:pt idx="62">
                  <c:v>0.355525516129032</c:v>
                </c:pt>
                <c:pt idx="63">
                  <c:v>0.328612133333333</c:v>
                </c:pt>
                <c:pt idx="64">
                  <c:v>0.292976838709677</c:v>
                </c:pt>
                <c:pt idx="65">
                  <c:v>0.266831366666667</c:v>
                </c:pt>
                <c:pt idx="66">
                  <c:v>0.252930290322581</c:v>
                </c:pt>
                <c:pt idx="67">
                  <c:v>0.247287903225806</c:v>
                </c:pt>
                <c:pt idx="68">
                  <c:v>0.2307962</c:v>
                </c:pt>
                <c:pt idx="69">
                  <c:v>0.20555035483871</c:v>
                </c:pt>
                <c:pt idx="70">
                  <c:v>0.1819521</c:v>
                </c:pt>
                <c:pt idx="71">
                  <c:v>0.162734193548387</c:v>
                </c:pt>
                <c:pt idx="72">
                  <c:v>0.145212451612903</c:v>
                </c:pt>
                <c:pt idx="73">
                  <c:v>0.134730586206897</c:v>
                </c:pt>
                <c:pt idx="74">
                  <c:v>0.133973709677419</c:v>
                </c:pt>
                <c:pt idx="75">
                  <c:v>0.1181613</c:v>
                </c:pt>
                <c:pt idx="76">
                  <c:v>0.114625258064516</c:v>
                </c:pt>
                <c:pt idx="77">
                  <c:v>0.1073161</c:v>
                </c:pt>
                <c:pt idx="78">
                  <c:v>0.0986267096774194</c:v>
                </c:pt>
                <c:pt idx="79">
                  <c:v>0.0919702258064516</c:v>
                </c:pt>
                <c:pt idx="80">
                  <c:v>0.0886841666666667</c:v>
                </c:pt>
                <c:pt idx="81">
                  <c:v>0.0855618064516129</c:v>
                </c:pt>
                <c:pt idx="82">
                  <c:v>0.0805521</c:v>
                </c:pt>
                <c:pt idx="83">
                  <c:v>0.0884096129032258</c:v>
                </c:pt>
                <c:pt idx="84">
                  <c:v>0.0843523548387097</c:v>
                </c:pt>
                <c:pt idx="85">
                  <c:v>0.0768373928571429</c:v>
                </c:pt>
                <c:pt idx="86">
                  <c:v>0.0761164838709677</c:v>
                </c:pt>
                <c:pt idx="87">
                  <c:v>0.0730682</c:v>
                </c:pt>
              </c:numCache>
            </c:numRef>
          </c:val>
        </c:ser>
        <c:ser>
          <c:idx val="62"/>
          <c:order val="62"/>
          <c:tx>
            <c:strRef>
              <c:f>'Tx Gulf Matrix'!$BM$93</c:f>
              <c:strCache>
                <c:ptCount val="1"/>
                <c:pt idx="0">
                  <c:v>Feb-99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Matrix'!$BM$94:$BM$181</c:f>
              <c:numCache>
                <c:formatCode>General</c:formatCode>
                <c:ptCount val="88"/>
                <c:pt idx="61">
                  <c:v>0.154707285714286</c:v>
                </c:pt>
                <c:pt idx="62">
                  <c:v>0.334136258064516</c:v>
                </c:pt>
                <c:pt idx="63">
                  <c:v>0.380921833333333</c:v>
                </c:pt>
                <c:pt idx="64">
                  <c:v>0.358646580645161</c:v>
                </c:pt>
                <c:pt idx="65">
                  <c:v>0.351932666666667</c:v>
                </c:pt>
                <c:pt idx="66">
                  <c:v>0.338279774193548</c:v>
                </c:pt>
                <c:pt idx="67">
                  <c:v>0.328337677419355</c:v>
                </c:pt>
                <c:pt idx="68">
                  <c:v>0.3173587</c:v>
                </c:pt>
                <c:pt idx="69">
                  <c:v>0.289474838709677</c:v>
                </c:pt>
                <c:pt idx="70">
                  <c:v>0.2977058</c:v>
                </c:pt>
                <c:pt idx="71">
                  <c:v>0.284496806451613</c:v>
                </c:pt>
                <c:pt idx="72">
                  <c:v>0.280137322580645</c:v>
                </c:pt>
                <c:pt idx="73">
                  <c:v>0.264940862068966</c:v>
                </c:pt>
                <c:pt idx="74">
                  <c:v>0.247270290322581</c:v>
                </c:pt>
                <c:pt idx="75">
                  <c:v>0.2452343</c:v>
                </c:pt>
                <c:pt idx="76">
                  <c:v>0.230217935483871</c:v>
                </c:pt>
                <c:pt idx="77">
                  <c:v>0.212179966666667</c:v>
                </c:pt>
                <c:pt idx="78">
                  <c:v>0.188876161290323</c:v>
                </c:pt>
                <c:pt idx="79">
                  <c:v>0.187571096774194</c:v>
                </c:pt>
                <c:pt idx="80">
                  <c:v>0.1671206</c:v>
                </c:pt>
                <c:pt idx="81">
                  <c:v>0.169910419354839</c:v>
                </c:pt>
                <c:pt idx="82">
                  <c:v>0.1714986</c:v>
                </c:pt>
                <c:pt idx="83">
                  <c:v>0.159855774193548</c:v>
                </c:pt>
                <c:pt idx="84">
                  <c:v>0.15230435483871</c:v>
                </c:pt>
                <c:pt idx="85">
                  <c:v>0.147472607142857</c:v>
                </c:pt>
                <c:pt idx="86">
                  <c:v>0.13904164516129</c:v>
                </c:pt>
                <c:pt idx="87">
                  <c:v>0.1330869</c:v>
                </c:pt>
              </c:numCache>
            </c:numRef>
          </c:val>
        </c:ser>
        <c:ser>
          <c:idx val="63"/>
          <c:order val="63"/>
          <c:tx>
            <c:strRef>
              <c:f>'Tx Gulf Matrix'!$BN$93</c:f>
              <c:strCache>
                <c:ptCount val="1"/>
                <c:pt idx="0">
                  <c:v>Mar-99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Matrix'!$BN$94:$BN$181</c:f>
              <c:numCache>
                <c:formatCode>General</c:formatCode>
                <c:ptCount val="88"/>
                <c:pt idx="62">
                  <c:v>0.10476835483871</c:v>
                </c:pt>
                <c:pt idx="63">
                  <c:v>0.268611666666667</c:v>
                </c:pt>
                <c:pt idx="64">
                  <c:v>0.23134535483871</c:v>
                </c:pt>
                <c:pt idx="65">
                  <c:v>0.204965166666667</c:v>
                </c:pt>
                <c:pt idx="66">
                  <c:v>0.193574709677419</c:v>
                </c:pt>
                <c:pt idx="67">
                  <c:v>0.174127</c:v>
                </c:pt>
                <c:pt idx="68">
                  <c:v>0.162318133333333</c:v>
                </c:pt>
                <c:pt idx="69">
                  <c:v>0.140117193548387</c:v>
                </c:pt>
                <c:pt idx="70">
                  <c:v>0.130603833333333</c:v>
                </c:pt>
                <c:pt idx="71">
                  <c:v>0.119653129032258</c:v>
                </c:pt>
                <c:pt idx="72">
                  <c:v>0.108845709677419</c:v>
                </c:pt>
                <c:pt idx="73">
                  <c:v>0.102381655172414</c:v>
                </c:pt>
                <c:pt idx="74">
                  <c:v>0.0995853548387097</c:v>
                </c:pt>
                <c:pt idx="75">
                  <c:v>0.0913630666666667</c:v>
                </c:pt>
                <c:pt idx="76">
                  <c:v>0.102839548387097</c:v>
                </c:pt>
                <c:pt idx="77">
                  <c:v>0.100204166666667</c:v>
                </c:pt>
                <c:pt idx="78">
                  <c:v>0.0959044516129032</c:v>
                </c:pt>
                <c:pt idx="79">
                  <c:v>0.0869972580645161</c:v>
                </c:pt>
                <c:pt idx="80">
                  <c:v>0.0903476</c:v>
                </c:pt>
                <c:pt idx="81">
                  <c:v>0.0858093548387097</c:v>
                </c:pt>
                <c:pt idx="82">
                  <c:v>0.0854710333333333</c:v>
                </c:pt>
                <c:pt idx="83">
                  <c:v>0.0823867419354839</c:v>
                </c:pt>
                <c:pt idx="84">
                  <c:v>0.0752676774193549</c:v>
                </c:pt>
                <c:pt idx="85">
                  <c:v>0.05137325</c:v>
                </c:pt>
                <c:pt idx="86">
                  <c:v>0.0487747096774194</c:v>
                </c:pt>
                <c:pt idx="87">
                  <c:v>0.0478826</c:v>
                </c:pt>
              </c:numCache>
            </c:numRef>
          </c:val>
        </c:ser>
        <c:ser>
          <c:idx val="64"/>
          <c:order val="64"/>
          <c:tx>
            <c:strRef>
              <c:f>'Tx Gulf Matrix'!$BO$93</c:f>
              <c:strCache>
                <c:ptCount val="1"/>
                <c:pt idx="0">
                  <c:v>Apr-99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Matrix'!$BO$94:$BO$181</c:f>
              <c:numCache>
                <c:formatCode>General</c:formatCode>
                <c:ptCount val="88"/>
                <c:pt idx="63">
                  <c:v>0.129597433333333</c:v>
                </c:pt>
                <c:pt idx="64">
                  <c:v>0.269579774193548</c:v>
                </c:pt>
                <c:pt idx="65">
                  <c:v>0.263295466666667</c:v>
                </c:pt>
                <c:pt idx="66">
                  <c:v>0.264109903225806</c:v>
                </c:pt>
                <c:pt idx="67">
                  <c:v>0.244194032258065</c:v>
                </c:pt>
                <c:pt idx="68">
                  <c:v>0.2517311</c:v>
                </c:pt>
                <c:pt idx="69">
                  <c:v>0.244111322580645</c:v>
                </c:pt>
                <c:pt idx="70">
                  <c:v>0.2208463</c:v>
                </c:pt>
                <c:pt idx="71">
                  <c:v>0.191653096774194</c:v>
                </c:pt>
                <c:pt idx="72">
                  <c:v>0.177600516129032</c:v>
                </c:pt>
                <c:pt idx="73">
                  <c:v>0.172859206896552</c:v>
                </c:pt>
                <c:pt idx="74">
                  <c:v>0.17293364516129</c:v>
                </c:pt>
                <c:pt idx="75">
                  <c:v>0.163224566666667</c:v>
                </c:pt>
                <c:pt idx="76">
                  <c:v>0.15920435483871</c:v>
                </c:pt>
                <c:pt idx="77">
                  <c:v>0.1488434</c:v>
                </c:pt>
                <c:pt idx="78">
                  <c:v>0.136186161290323</c:v>
                </c:pt>
                <c:pt idx="79">
                  <c:v>0.126847870967742</c:v>
                </c:pt>
                <c:pt idx="80">
                  <c:v>0.117943233333333</c:v>
                </c:pt>
                <c:pt idx="81">
                  <c:v>0.109633806451613</c:v>
                </c:pt>
                <c:pt idx="82">
                  <c:v>0.0989812333333333</c:v>
                </c:pt>
                <c:pt idx="83">
                  <c:v>0.0979421612903226</c:v>
                </c:pt>
                <c:pt idx="84">
                  <c:v>0.0925399032258065</c:v>
                </c:pt>
                <c:pt idx="85">
                  <c:v>0.0847996428571429</c:v>
                </c:pt>
                <c:pt idx="86">
                  <c:v>0.0666595806451613</c:v>
                </c:pt>
                <c:pt idx="87">
                  <c:v>0.0675731</c:v>
                </c:pt>
              </c:numCache>
            </c:numRef>
          </c:val>
        </c:ser>
        <c:ser>
          <c:idx val="65"/>
          <c:order val="65"/>
          <c:tx>
            <c:strRef>
              <c:f>'Tx Gulf Matrix'!$BP$93</c:f>
              <c:strCache>
                <c:ptCount val="1"/>
                <c:pt idx="0">
                  <c:v>May-99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Matrix'!$BP$94:$BP$181</c:f>
              <c:numCache>
                <c:formatCode>General</c:formatCode>
                <c:ptCount val="88"/>
                <c:pt idx="64">
                  <c:v>0.148472806451613</c:v>
                </c:pt>
                <c:pt idx="65">
                  <c:v>0.330477333333333</c:v>
                </c:pt>
                <c:pt idx="66">
                  <c:v>0.318481193548387</c:v>
                </c:pt>
                <c:pt idx="67">
                  <c:v>0.282925419354839</c:v>
                </c:pt>
                <c:pt idx="68">
                  <c:v>0.2510896</c:v>
                </c:pt>
                <c:pt idx="69">
                  <c:v>0.217920612903226</c:v>
                </c:pt>
                <c:pt idx="70">
                  <c:v>0.209655233333333</c:v>
                </c:pt>
                <c:pt idx="71">
                  <c:v>0.187809225806452</c:v>
                </c:pt>
                <c:pt idx="72">
                  <c:v>0.168646290322581</c:v>
                </c:pt>
                <c:pt idx="73">
                  <c:v>0.159300275862069</c:v>
                </c:pt>
                <c:pt idx="74">
                  <c:v>0.150227161290323</c:v>
                </c:pt>
                <c:pt idx="75">
                  <c:v>0.1401319</c:v>
                </c:pt>
                <c:pt idx="76">
                  <c:v>0.131555935483871</c:v>
                </c:pt>
                <c:pt idx="77">
                  <c:v>0.1263502</c:v>
                </c:pt>
                <c:pt idx="78">
                  <c:v>0.112092516129032</c:v>
                </c:pt>
                <c:pt idx="79">
                  <c:v>0.110718838709677</c:v>
                </c:pt>
                <c:pt idx="80">
                  <c:v>0.1058023</c:v>
                </c:pt>
                <c:pt idx="81">
                  <c:v>0.0986503548387097</c:v>
                </c:pt>
                <c:pt idx="82">
                  <c:v>0.0882477</c:v>
                </c:pt>
                <c:pt idx="83">
                  <c:v>0.0809325161290323</c:v>
                </c:pt>
                <c:pt idx="84">
                  <c:v>0.078529064516129</c:v>
                </c:pt>
                <c:pt idx="85">
                  <c:v>0.0608796428571429</c:v>
                </c:pt>
                <c:pt idx="86">
                  <c:v>0.0723620967741935</c:v>
                </c:pt>
                <c:pt idx="87">
                  <c:v>0.067627</c:v>
                </c:pt>
              </c:numCache>
            </c:numRef>
          </c:val>
        </c:ser>
        <c:ser>
          <c:idx val="66"/>
          <c:order val="66"/>
          <c:tx>
            <c:strRef>
              <c:f>'Tx Gulf Matrix'!$BQ$93</c:f>
              <c:strCache>
                <c:ptCount val="1"/>
                <c:pt idx="0">
                  <c:v>Jun-99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Matrix'!$BQ$94:$BQ$181</c:f>
              <c:numCache>
                <c:formatCode>General</c:formatCode>
                <c:ptCount val="88"/>
                <c:pt idx="65">
                  <c:v>0.116210166666667</c:v>
                </c:pt>
                <c:pt idx="66">
                  <c:v>0.218350870967742</c:v>
                </c:pt>
                <c:pt idx="67">
                  <c:v>0.191799451612903</c:v>
                </c:pt>
                <c:pt idx="68">
                  <c:v>0.164955</c:v>
                </c:pt>
                <c:pt idx="69">
                  <c:v>0.160140258064516</c:v>
                </c:pt>
                <c:pt idx="70">
                  <c:v>0.1437125</c:v>
                </c:pt>
                <c:pt idx="71">
                  <c:v>0.129705516129032</c:v>
                </c:pt>
                <c:pt idx="72">
                  <c:v>0.114497741935484</c:v>
                </c:pt>
                <c:pt idx="73">
                  <c:v>0.108600137931034</c:v>
                </c:pt>
                <c:pt idx="74">
                  <c:v>0.0945001612903226</c:v>
                </c:pt>
                <c:pt idx="75">
                  <c:v>0.0809816666666667</c:v>
                </c:pt>
                <c:pt idx="76">
                  <c:v>0.071012</c:v>
                </c:pt>
                <c:pt idx="77">
                  <c:v>0.0669377333333333</c:v>
                </c:pt>
                <c:pt idx="78">
                  <c:v>0.0628265161290323</c:v>
                </c:pt>
                <c:pt idx="79">
                  <c:v>0.0563506774193548</c:v>
                </c:pt>
                <c:pt idx="80">
                  <c:v>0.0531839</c:v>
                </c:pt>
                <c:pt idx="81">
                  <c:v>0.0520772903225806</c:v>
                </c:pt>
                <c:pt idx="82">
                  <c:v>0.0529763</c:v>
                </c:pt>
                <c:pt idx="83">
                  <c:v>0.0533705483870968</c:v>
                </c:pt>
                <c:pt idx="84">
                  <c:v>0.0523789677419355</c:v>
                </c:pt>
                <c:pt idx="85">
                  <c:v>0.0506470714285714</c:v>
                </c:pt>
                <c:pt idx="86">
                  <c:v>0.0478540967741936</c:v>
                </c:pt>
                <c:pt idx="87">
                  <c:v>0.0470522</c:v>
                </c:pt>
              </c:numCache>
            </c:numRef>
          </c:val>
        </c:ser>
        <c:ser>
          <c:idx val="67"/>
          <c:order val="67"/>
          <c:tx>
            <c:strRef>
              <c:f>'Tx Gulf Matrix'!$BR$93</c:f>
              <c:strCache>
                <c:ptCount val="1"/>
                <c:pt idx="0">
                  <c:v>Jul-99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Matrix'!$BR$94:$BR$181</c:f>
              <c:numCache>
                <c:formatCode>General</c:formatCode>
                <c:ptCount val="88"/>
                <c:pt idx="66">
                  <c:v>0.173203064516129</c:v>
                </c:pt>
                <c:pt idx="67">
                  <c:v>0.354620161290323</c:v>
                </c:pt>
                <c:pt idx="68">
                  <c:v>0.3587311</c:v>
                </c:pt>
                <c:pt idx="69">
                  <c:v>0.309687</c:v>
                </c:pt>
                <c:pt idx="70">
                  <c:v>0.270255166666667</c:v>
                </c:pt>
                <c:pt idx="71">
                  <c:v>0.237559548387097</c:v>
                </c:pt>
                <c:pt idx="72">
                  <c:v>0.210500967741935</c:v>
                </c:pt>
                <c:pt idx="73">
                  <c:v>0.20162375862069</c:v>
                </c:pt>
                <c:pt idx="74">
                  <c:v>0.176708548387097</c:v>
                </c:pt>
                <c:pt idx="75">
                  <c:v>0.186987866666667</c:v>
                </c:pt>
                <c:pt idx="76">
                  <c:v>0.166462870967742</c:v>
                </c:pt>
                <c:pt idx="77">
                  <c:v>0.157751266666667</c:v>
                </c:pt>
                <c:pt idx="78">
                  <c:v>0.137705064516129</c:v>
                </c:pt>
                <c:pt idx="79">
                  <c:v>0.127303387096774</c:v>
                </c:pt>
                <c:pt idx="80">
                  <c:v>0.1212868</c:v>
                </c:pt>
                <c:pt idx="81">
                  <c:v>0.109994419354839</c:v>
                </c:pt>
                <c:pt idx="82">
                  <c:v>0.0988023666666667</c:v>
                </c:pt>
                <c:pt idx="83">
                  <c:v>0.0934241935483871</c:v>
                </c:pt>
                <c:pt idx="84">
                  <c:v>0.086509935483871</c:v>
                </c:pt>
                <c:pt idx="85">
                  <c:v>0.0823678928571429</c:v>
                </c:pt>
                <c:pt idx="86">
                  <c:v>0.0814534516129032</c:v>
                </c:pt>
                <c:pt idx="87">
                  <c:v>0.0762600333333333</c:v>
                </c:pt>
              </c:numCache>
            </c:numRef>
          </c:val>
        </c:ser>
        <c:ser>
          <c:idx val="68"/>
          <c:order val="68"/>
          <c:tx>
            <c:strRef>
              <c:f>'Tx Gulf Matrix'!$BS$93</c:f>
              <c:strCache>
                <c:ptCount val="1"/>
                <c:pt idx="0">
                  <c:v>Aug-99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Matrix'!$BS$94:$BS$181</c:f>
              <c:numCache>
                <c:formatCode>General</c:formatCode>
                <c:ptCount val="88"/>
                <c:pt idx="67">
                  <c:v>0.112272290322581</c:v>
                </c:pt>
                <c:pt idx="68">
                  <c:v>0.2296712</c:v>
                </c:pt>
                <c:pt idx="69">
                  <c:v>0.232040967741935</c:v>
                </c:pt>
                <c:pt idx="70">
                  <c:v>0.2211673</c:v>
                </c:pt>
                <c:pt idx="71">
                  <c:v>0.189732322580645</c:v>
                </c:pt>
                <c:pt idx="72">
                  <c:v>0.185106322580645</c:v>
                </c:pt>
                <c:pt idx="73">
                  <c:v>0.178994517241379</c:v>
                </c:pt>
                <c:pt idx="74">
                  <c:v>0.170078225806452</c:v>
                </c:pt>
                <c:pt idx="75">
                  <c:v>0.160395166666667</c:v>
                </c:pt>
                <c:pt idx="76">
                  <c:v>0.158830709677419</c:v>
                </c:pt>
                <c:pt idx="77">
                  <c:v>0.1512169</c:v>
                </c:pt>
                <c:pt idx="78">
                  <c:v>0.147602387096774</c:v>
                </c:pt>
                <c:pt idx="79">
                  <c:v>0.144276806451613</c:v>
                </c:pt>
                <c:pt idx="80">
                  <c:v>0.140673266666667</c:v>
                </c:pt>
                <c:pt idx="81">
                  <c:v>0.122482903225806</c:v>
                </c:pt>
                <c:pt idx="82">
                  <c:v>0.118375133333333</c:v>
                </c:pt>
                <c:pt idx="83">
                  <c:v>0.113977064516129</c:v>
                </c:pt>
                <c:pt idx="84">
                  <c:v>0.107147129032258</c:v>
                </c:pt>
                <c:pt idx="85">
                  <c:v>0.0905798571428571</c:v>
                </c:pt>
                <c:pt idx="86">
                  <c:v>0.0824804516129032</c:v>
                </c:pt>
                <c:pt idx="87">
                  <c:v>0.0778286</c:v>
                </c:pt>
              </c:numCache>
            </c:numRef>
          </c:val>
        </c:ser>
        <c:ser>
          <c:idx val="69"/>
          <c:order val="69"/>
          <c:tx>
            <c:strRef>
              <c:f>'Tx Gulf Matrix'!$BT$93</c:f>
              <c:strCache>
                <c:ptCount val="1"/>
                <c:pt idx="0">
                  <c:v>Sep-99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Matrix'!$BT$94:$BT$181</c:f>
              <c:numCache>
                <c:formatCode>General</c:formatCode>
                <c:ptCount val="88"/>
                <c:pt idx="68">
                  <c:v>0.187748433333333</c:v>
                </c:pt>
                <c:pt idx="69">
                  <c:v>0.363738225806452</c:v>
                </c:pt>
                <c:pt idx="70">
                  <c:v>0.3714543</c:v>
                </c:pt>
                <c:pt idx="71">
                  <c:v>0.334816387096774</c:v>
                </c:pt>
                <c:pt idx="72">
                  <c:v>0.311015322580645</c:v>
                </c:pt>
                <c:pt idx="73">
                  <c:v>0.290843965517241</c:v>
                </c:pt>
                <c:pt idx="74">
                  <c:v>0.251381290322581</c:v>
                </c:pt>
                <c:pt idx="75">
                  <c:v>0.235098033333333</c:v>
                </c:pt>
                <c:pt idx="76">
                  <c:v>0.232875032258065</c:v>
                </c:pt>
                <c:pt idx="77">
                  <c:v>0.223363</c:v>
                </c:pt>
                <c:pt idx="78">
                  <c:v>0.219636290322581</c:v>
                </c:pt>
                <c:pt idx="79">
                  <c:v>0.204190032258065</c:v>
                </c:pt>
                <c:pt idx="80">
                  <c:v>0.1847011</c:v>
                </c:pt>
                <c:pt idx="81">
                  <c:v>0.179764290322581</c:v>
                </c:pt>
                <c:pt idx="82">
                  <c:v>0.1495858</c:v>
                </c:pt>
                <c:pt idx="83">
                  <c:v>0.13880264516129</c:v>
                </c:pt>
                <c:pt idx="84">
                  <c:v>0.135759580645161</c:v>
                </c:pt>
                <c:pt idx="85">
                  <c:v>0.119415107142857</c:v>
                </c:pt>
                <c:pt idx="86">
                  <c:v>0.108649677419355</c:v>
                </c:pt>
                <c:pt idx="87">
                  <c:v>0.104269966666667</c:v>
                </c:pt>
              </c:numCache>
            </c:numRef>
          </c:val>
        </c:ser>
        <c:ser>
          <c:idx val="70"/>
          <c:order val="70"/>
          <c:tx>
            <c:strRef>
              <c:f>'Tx Gulf Matrix'!$BU$93</c:f>
              <c:strCache>
                <c:ptCount val="1"/>
                <c:pt idx="0">
                  <c:v>Oct-99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Matrix'!$BU$94:$BU$181</c:f>
              <c:numCache>
                <c:formatCode>General</c:formatCode>
                <c:ptCount val="88"/>
                <c:pt idx="69">
                  <c:v>0.213478387096774</c:v>
                </c:pt>
                <c:pt idx="70">
                  <c:v>0.3855201</c:v>
                </c:pt>
                <c:pt idx="71">
                  <c:v>0.382736419354839</c:v>
                </c:pt>
                <c:pt idx="72">
                  <c:v>0.343877806451613</c:v>
                </c:pt>
                <c:pt idx="73">
                  <c:v>0.330506517241379</c:v>
                </c:pt>
                <c:pt idx="74">
                  <c:v>0.310052709677419</c:v>
                </c:pt>
                <c:pt idx="75">
                  <c:v>0.2652476</c:v>
                </c:pt>
                <c:pt idx="76">
                  <c:v>0.237214451612903</c:v>
                </c:pt>
                <c:pt idx="77">
                  <c:v>0.2101444</c:v>
                </c:pt>
                <c:pt idx="78">
                  <c:v>0.194375451612903</c:v>
                </c:pt>
                <c:pt idx="79">
                  <c:v>0.169684677419355</c:v>
                </c:pt>
                <c:pt idx="80">
                  <c:v>0.157501</c:v>
                </c:pt>
                <c:pt idx="81">
                  <c:v>0.14370535483871</c:v>
                </c:pt>
                <c:pt idx="82">
                  <c:v>0.128046233333333</c:v>
                </c:pt>
                <c:pt idx="83">
                  <c:v>0.115890387096774</c:v>
                </c:pt>
                <c:pt idx="84">
                  <c:v>0.109689032258065</c:v>
                </c:pt>
                <c:pt idx="85">
                  <c:v>0.104639607142857</c:v>
                </c:pt>
                <c:pt idx="86">
                  <c:v>0.101972838709677</c:v>
                </c:pt>
                <c:pt idx="87">
                  <c:v>0.0907372333333333</c:v>
                </c:pt>
              </c:numCache>
            </c:numRef>
          </c:val>
        </c:ser>
        <c:ser>
          <c:idx val="71"/>
          <c:order val="71"/>
          <c:tx>
            <c:strRef>
              <c:f>'Tx Gulf Matrix'!$BV$93</c:f>
              <c:strCache>
                <c:ptCount val="1"/>
                <c:pt idx="0">
                  <c:v>Nov-99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Matrix'!$BV$94:$BV$181</c:f>
              <c:numCache>
                <c:formatCode>General</c:formatCode>
                <c:ptCount val="88"/>
                <c:pt idx="70">
                  <c:v>0.191509766666667</c:v>
                </c:pt>
                <c:pt idx="71">
                  <c:v>0.360986870967742</c:v>
                </c:pt>
                <c:pt idx="72">
                  <c:v>0.322068387096774</c:v>
                </c:pt>
                <c:pt idx="73">
                  <c:v>0.313979689655172</c:v>
                </c:pt>
                <c:pt idx="74">
                  <c:v>0.306154774193548</c:v>
                </c:pt>
                <c:pt idx="75">
                  <c:v>0.2775134</c:v>
                </c:pt>
                <c:pt idx="76">
                  <c:v>0.240817225806452</c:v>
                </c:pt>
                <c:pt idx="77">
                  <c:v>0.222734333333333</c:v>
                </c:pt>
                <c:pt idx="78">
                  <c:v>0.203518096774194</c:v>
                </c:pt>
                <c:pt idx="79">
                  <c:v>0.192778774193548</c:v>
                </c:pt>
                <c:pt idx="80">
                  <c:v>0.173836466666667</c:v>
                </c:pt>
                <c:pt idx="81">
                  <c:v>0.165311161290323</c:v>
                </c:pt>
                <c:pt idx="82">
                  <c:v>0.147094566666667</c:v>
                </c:pt>
                <c:pt idx="83">
                  <c:v>0.135901161290323</c:v>
                </c:pt>
                <c:pt idx="84">
                  <c:v>0.128656193548387</c:v>
                </c:pt>
                <c:pt idx="85">
                  <c:v>0.121867535714286</c:v>
                </c:pt>
                <c:pt idx="86">
                  <c:v>0.115678290322581</c:v>
                </c:pt>
                <c:pt idx="87">
                  <c:v>0.1098702</c:v>
                </c:pt>
              </c:numCache>
            </c:numRef>
          </c:val>
        </c:ser>
        <c:ser>
          <c:idx val="72"/>
          <c:order val="72"/>
          <c:tx>
            <c:strRef>
              <c:f>'Tx Gulf Matrix'!$BW$93</c:f>
              <c:strCache>
                <c:ptCount val="1"/>
                <c:pt idx="0">
                  <c:v>Dec-99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Matrix'!$BW$94:$BW$181</c:f>
              <c:numCache>
                <c:formatCode>General</c:formatCode>
                <c:ptCount val="88"/>
                <c:pt idx="71">
                  <c:v>0.117341677419355</c:v>
                </c:pt>
                <c:pt idx="72">
                  <c:v>0.225923129032258</c:v>
                </c:pt>
                <c:pt idx="73">
                  <c:v>0.230789413793103</c:v>
                </c:pt>
                <c:pt idx="74">
                  <c:v>0.212070387096774</c:v>
                </c:pt>
                <c:pt idx="75">
                  <c:v>0.184695033333333</c:v>
                </c:pt>
                <c:pt idx="76">
                  <c:v>0.165911161290323</c:v>
                </c:pt>
                <c:pt idx="77">
                  <c:v>0.148488766666667</c:v>
                </c:pt>
                <c:pt idx="78">
                  <c:v>0.133594774193548</c:v>
                </c:pt>
                <c:pt idx="79">
                  <c:v>0.12186464516129</c:v>
                </c:pt>
                <c:pt idx="80">
                  <c:v>0.114025633333333</c:v>
                </c:pt>
                <c:pt idx="81">
                  <c:v>0.106118129032258</c:v>
                </c:pt>
                <c:pt idx="82">
                  <c:v>0.0990384333333333</c:v>
                </c:pt>
                <c:pt idx="83">
                  <c:v>0.0980085161290323</c:v>
                </c:pt>
                <c:pt idx="84">
                  <c:v>0.0892671290322581</c:v>
                </c:pt>
                <c:pt idx="85">
                  <c:v>0.0804272142857143</c:v>
                </c:pt>
                <c:pt idx="86">
                  <c:v>0.0708778709677419</c:v>
                </c:pt>
                <c:pt idx="87">
                  <c:v>0.0648540666666667</c:v>
                </c:pt>
              </c:numCache>
            </c:numRef>
          </c:val>
        </c:ser>
        <c:ser>
          <c:idx val="73"/>
          <c:order val="73"/>
          <c:tx>
            <c:strRef>
              <c:f>'Tx Gulf Matrix'!$BX$93</c:f>
              <c:strCache>
                <c:ptCount val="1"/>
                <c:pt idx="0">
                  <c:v>Jan-00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Matrix'!$BX$94:$BX$181</c:f>
              <c:numCache>
                <c:formatCode>General</c:formatCode>
                <c:ptCount val="88"/>
                <c:pt idx="72">
                  <c:v>0.189433580645161</c:v>
                </c:pt>
                <c:pt idx="73">
                  <c:v>0.343089034482759</c:v>
                </c:pt>
                <c:pt idx="74">
                  <c:v>0.304117774193548</c:v>
                </c:pt>
                <c:pt idx="75">
                  <c:v>0.300880433333333</c:v>
                </c:pt>
                <c:pt idx="76">
                  <c:v>0.277074967741935</c:v>
                </c:pt>
                <c:pt idx="77">
                  <c:v>0.2594504</c:v>
                </c:pt>
                <c:pt idx="78">
                  <c:v>0.236605387096774</c:v>
                </c:pt>
                <c:pt idx="79">
                  <c:v>0.219490225806452</c:v>
                </c:pt>
                <c:pt idx="80">
                  <c:v>0.206073866666667</c:v>
                </c:pt>
                <c:pt idx="81">
                  <c:v>0.197327935483871</c:v>
                </c:pt>
                <c:pt idx="82">
                  <c:v>0.1832456</c:v>
                </c:pt>
                <c:pt idx="83">
                  <c:v>0.16849435483871</c:v>
                </c:pt>
                <c:pt idx="84">
                  <c:v>0.140212483870968</c:v>
                </c:pt>
                <c:pt idx="85">
                  <c:v>0.133038892857143</c:v>
                </c:pt>
                <c:pt idx="86">
                  <c:v>0.128145935483871</c:v>
                </c:pt>
                <c:pt idx="87">
                  <c:v>0.111903233333333</c:v>
                </c:pt>
              </c:numCache>
            </c:numRef>
          </c:val>
        </c:ser>
        <c:ser>
          <c:idx val="74"/>
          <c:order val="74"/>
          <c:tx>
            <c:strRef>
              <c:f>'Tx Gulf Matrix'!$BY$93</c:f>
              <c:strCache>
                <c:ptCount val="1"/>
                <c:pt idx="0">
                  <c:v>Feb-00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Matrix'!$BY$94:$BY$181</c:f>
              <c:numCache>
                <c:formatCode>General</c:formatCode>
                <c:ptCount val="88"/>
                <c:pt idx="73">
                  <c:v>0.157381896551724</c:v>
                </c:pt>
                <c:pt idx="74">
                  <c:v>0.310639419354839</c:v>
                </c:pt>
                <c:pt idx="75">
                  <c:v>0.2742954</c:v>
                </c:pt>
                <c:pt idx="76">
                  <c:v>0.238849903225806</c:v>
                </c:pt>
                <c:pt idx="77">
                  <c:v>0.215583266666667</c:v>
                </c:pt>
                <c:pt idx="78">
                  <c:v>0.193712258064516</c:v>
                </c:pt>
                <c:pt idx="79">
                  <c:v>0.180622838709677</c:v>
                </c:pt>
                <c:pt idx="80">
                  <c:v>0.157535666666667</c:v>
                </c:pt>
                <c:pt idx="81">
                  <c:v>0.160427516129032</c:v>
                </c:pt>
                <c:pt idx="82">
                  <c:v>0.146504466666667</c:v>
                </c:pt>
                <c:pt idx="83">
                  <c:v>0.132831709677419</c:v>
                </c:pt>
                <c:pt idx="84">
                  <c:v>0.124043677419355</c:v>
                </c:pt>
                <c:pt idx="85">
                  <c:v>0.123171857142857</c:v>
                </c:pt>
                <c:pt idx="86">
                  <c:v>0.113647419354839</c:v>
                </c:pt>
                <c:pt idx="87">
                  <c:v>0.1042817</c:v>
                </c:pt>
              </c:numCache>
            </c:numRef>
          </c:val>
        </c:ser>
        <c:ser>
          <c:idx val="75"/>
          <c:order val="75"/>
          <c:tx>
            <c:strRef>
              <c:f>'Tx Gulf Matrix'!$BZ$93</c:f>
              <c:strCache>
                <c:ptCount val="1"/>
                <c:pt idx="0">
                  <c:v>Mar-00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Matrix'!$BZ$94:$BZ$181</c:f>
              <c:numCache>
                <c:formatCode>General</c:formatCode>
                <c:ptCount val="88"/>
                <c:pt idx="74">
                  <c:v>0.185388225806452</c:v>
                </c:pt>
                <c:pt idx="75">
                  <c:v>0.414894066666667</c:v>
                </c:pt>
                <c:pt idx="76">
                  <c:v>0.417454806451613</c:v>
                </c:pt>
                <c:pt idx="77">
                  <c:v>0.3598822</c:v>
                </c:pt>
                <c:pt idx="78">
                  <c:v>0.321929903225806</c:v>
                </c:pt>
                <c:pt idx="79">
                  <c:v>0.306960903225807</c:v>
                </c:pt>
                <c:pt idx="80">
                  <c:v>0.285026933333333</c:v>
                </c:pt>
                <c:pt idx="81">
                  <c:v>0.263455483870968</c:v>
                </c:pt>
                <c:pt idx="82">
                  <c:v>0.243600266666667</c:v>
                </c:pt>
                <c:pt idx="83">
                  <c:v>0.227230129032258</c:v>
                </c:pt>
                <c:pt idx="84">
                  <c:v>0.207974870967742</c:v>
                </c:pt>
                <c:pt idx="85">
                  <c:v>0.19793425</c:v>
                </c:pt>
                <c:pt idx="86">
                  <c:v>0.188484806451613</c:v>
                </c:pt>
                <c:pt idx="87">
                  <c:v>0.176842633333333</c:v>
                </c:pt>
              </c:numCache>
            </c:numRef>
          </c:val>
        </c:ser>
        <c:ser>
          <c:idx val="76"/>
          <c:order val="76"/>
          <c:tx>
            <c:strRef>
              <c:f>'Tx Gulf Matrix'!$CA$93</c:f>
              <c:strCache>
                <c:ptCount val="1"/>
                <c:pt idx="0">
                  <c:v>Apr-00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Matrix'!$CA$94:$CA$181</c:f>
              <c:numCache>
                <c:formatCode>General</c:formatCode>
                <c:ptCount val="88"/>
                <c:pt idx="75">
                  <c:v>0.1652805</c:v>
                </c:pt>
                <c:pt idx="76">
                  <c:v>0.30053564516129</c:v>
                </c:pt>
                <c:pt idx="77">
                  <c:v>0.2599991</c:v>
                </c:pt>
                <c:pt idx="78">
                  <c:v>0.261901387096774</c:v>
                </c:pt>
                <c:pt idx="79">
                  <c:v>0.213603516129032</c:v>
                </c:pt>
                <c:pt idx="80">
                  <c:v>0.1893627</c:v>
                </c:pt>
                <c:pt idx="81">
                  <c:v>0.181119580645161</c:v>
                </c:pt>
                <c:pt idx="82">
                  <c:v>0.1587595</c:v>
                </c:pt>
                <c:pt idx="83">
                  <c:v>0.155929580645161</c:v>
                </c:pt>
                <c:pt idx="84">
                  <c:v>0.143928322580645</c:v>
                </c:pt>
                <c:pt idx="85">
                  <c:v>0.135496357142857</c:v>
                </c:pt>
                <c:pt idx="86">
                  <c:v>0.128661451612903</c:v>
                </c:pt>
                <c:pt idx="87">
                  <c:v>0.127042466666667</c:v>
                </c:pt>
              </c:numCache>
            </c:numRef>
          </c:val>
        </c:ser>
        <c:ser>
          <c:idx val="77"/>
          <c:order val="77"/>
          <c:tx>
            <c:strRef>
              <c:f>'Tx Gulf Matrix'!$CB$93</c:f>
              <c:strCache>
                <c:ptCount val="1"/>
                <c:pt idx="0">
                  <c:v>May-00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Matrix'!$CB$94:$CB$181</c:f>
              <c:numCache>
                <c:formatCode>General</c:formatCode>
                <c:ptCount val="88"/>
                <c:pt idx="76">
                  <c:v>0.177182774193548</c:v>
                </c:pt>
                <c:pt idx="77">
                  <c:v>0.3711018</c:v>
                </c:pt>
                <c:pt idx="78">
                  <c:v>0.33046964516129</c:v>
                </c:pt>
                <c:pt idx="79">
                  <c:v>0.283225548387097</c:v>
                </c:pt>
                <c:pt idx="80">
                  <c:v>0.248351266666667</c:v>
                </c:pt>
                <c:pt idx="81">
                  <c:v>0.234877806451613</c:v>
                </c:pt>
                <c:pt idx="82">
                  <c:v>0.1987606</c:v>
                </c:pt>
                <c:pt idx="83">
                  <c:v>0.183852935483871</c:v>
                </c:pt>
                <c:pt idx="84">
                  <c:v>0.159444129032258</c:v>
                </c:pt>
                <c:pt idx="85">
                  <c:v>0.151658857142857</c:v>
                </c:pt>
                <c:pt idx="86">
                  <c:v>0.145676258064516</c:v>
                </c:pt>
                <c:pt idx="87">
                  <c:v>0.1233479</c:v>
                </c:pt>
              </c:numCache>
            </c:numRef>
          </c:val>
        </c:ser>
        <c:ser>
          <c:idx val="78"/>
          <c:order val="78"/>
          <c:tx>
            <c:strRef>
              <c:f>'Tx Gulf Matrix'!$CC$93</c:f>
              <c:strCache>
                <c:ptCount val="1"/>
                <c:pt idx="0">
                  <c:v>Jun-00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Matrix'!$CC$94:$CC$181</c:f>
              <c:numCache>
                <c:formatCode>General</c:formatCode>
                <c:ptCount val="88"/>
                <c:pt idx="77">
                  <c:v>0.2440492</c:v>
                </c:pt>
                <c:pt idx="78">
                  <c:v>0.377228612903226</c:v>
                </c:pt>
                <c:pt idx="79">
                  <c:v>0.331639709677419</c:v>
                </c:pt>
                <c:pt idx="80">
                  <c:v>0.2733018</c:v>
                </c:pt>
                <c:pt idx="81">
                  <c:v>0.256965483870968</c:v>
                </c:pt>
                <c:pt idx="82">
                  <c:v>0.2286778</c:v>
                </c:pt>
                <c:pt idx="83">
                  <c:v>0.215404774193548</c:v>
                </c:pt>
                <c:pt idx="84">
                  <c:v>0.195523290322581</c:v>
                </c:pt>
                <c:pt idx="85">
                  <c:v>0.173117678571429</c:v>
                </c:pt>
                <c:pt idx="86">
                  <c:v>0.169494258064516</c:v>
                </c:pt>
                <c:pt idx="87">
                  <c:v>0.1535039</c:v>
                </c:pt>
              </c:numCache>
            </c:numRef>
          </c:val>
        </c:ser>
        <c:ser>
          <c:idx val="79"/>
          <c:order val="79"/>
          <c:tx>
            <c:strRef>
              <c:f>'Tx Gulf Matrix'!$CD$93</c:f>
              <c:strCache>
                <c:ptCount val="1"/>
                <c:pt idx="0">
                  <c:v>Jul-00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Matrix'!$CD$94:$CD$181</c:f>
              <c:numCache>
                <c:formatCode>General</c:formatCode>
                <c:ptCount val="88"/>
                <c:pt idx="78">
                  <c:v>0.133338064516129</c:v>
                </c:pt>
                <c:pt idx="79">
                  <c:v>0.274533322580645</c:v>
                </c:pt>
                <c:pt idx="80">
                  <c:v>0.2685877</c:v>
                </c:pt>
                <c:pt idx="81">
                  <c:v>0.238756677419355</c:v>
                </c:pt>
                <c:pt idx="82">
                  <c:v>0.1998553</c:v>
                </c:pt>
                <c:pt idx="83">
                  <c:v>0.193071258064516</c:v>
                </c:pt>
                <c:pt idx="84">
                  <c:v>0.176604419354839</c:v>
                </c:pt>
                <c:pt idx="85">
                  <c:v>0.166640428571429</c:v>
                </c:pt>
                <c:pt idx="86">
                  <c:v>0.143463129032258</c:v>
                </c:pt>
                <c:pt idx="87">
                  <c:v>0.131885533333333</c:v>
                </c:pt>
              </c:numCache>
            </c:numRef>
          </c:val>
        </c:ser>
        <c:ser>
          <c:idx val="80"/>
          <c:order val="80"/>
          <c:tx>
            <c:strRef>
              <c:f>'Tx Gulf Matrix'!$CE$93</c:f>
              <c:strCache>
                <c:ptCount val="1"/>
                <c:pt idx="0">
                  <c:v>Aug-00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Matrix'!$CE$94:$CE$181</c:f>
              <c:numCache>
                <c:formatCode>General</c:formatCode>
                <c:ptCount val="88"/>
                <c:pt idx="79">
                  <c:v>0.161728580645161</c:v>
                </c:pt>
                <c:pt idx="80">
                  <c:v>0.276976133333333</c:v>
                </c:pt>
                <c:pt idx="81">
                  <c:v>0.256844064516129</c:v>
                </c:pt>
                <c:pt idx="82">
                  <c:v>0.232565066666667</c:v>
                </c:pt>
                <c:pt idx="83">
                  <c:v>0.241509483870968</c:v>
                </c:pt>
                <c:pt idx="84">
                  <c:v>0.210888903225806</c:v>
                </c:pt>
                <c:pt idx="85">
                  <c:v>0.203469857142857</c:v>
                </c:pt>
                <c:pt idx="86">
                  <c:v>0.182718193548387</c:v>
                </c:pt>
                <c:pt idx="87">
                  <c:v>0.164237866666667</c:v>
                </c:pt>
              </c:numCache>
            </c:numRef>
          </c:val>
        </c:ser>
        <c:ser>
          <c:idx val="81"/>
          <c:order val="81"/>
          <c:tx>
            <c:strRef>
              <c:f>'Tx Gulf Matrix'!$CF$93</c:f>
              <c:strCache>
                <c:ptCount val="1"/>
                <c:pt idx="0">
                  <c:v>Sep-00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Matrix'!$CF$94:$CF$181</c:f>
              <c:numCache>
                <c:formatCode>General</c:formatCode>
                <c:ptCount val="88"/>
                <c:pt idx="80">
                  <c:v>0.158399266666667</c:v>
                </c:pt>
                <c:pt idx="81">
                  <c:v>0.316529096774194</c:v>
                </c:pt>
                <c:pt idx="82">
                  <c:v>0.312163433333333</c:v>
                </c:pt>
                <c:pt idx="83">
                  <c:v>0.287835225806452</c:v>
                </c:pt>
                <c:pt idx="84">
                  <c:v>0.265012483870968</c:v>
                </c:pt>
                <c:pt idx="85">
                  <c:v>0.246093071428571</c:v>
                </c:pt>
                <c:pt idx="86">
                  <c:v>0.223615064516129</c:v>
                </c:pt>
                <c:pt idx="87">
                  <c:v>0.193116033333333</c:v>
                </c:pt>
              </c:numCache>
            </c:numRef>
          </c:val>
        </c:ser>
        <c:ser>
          <c:idx val="82"/>
          <c:order val="82"/>
          <c:tx>
            <c:strRef>
              <c:f>'Tx Gulf Matrix'!$CG$93</c:f>
              <c:strCache>
                <c:ptCount val="1"/>
                <c:pt idx="0">
                  <c:v>Oct-00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Matrix'!$CG$94:$CG$181</c:f>
              <c:numCache>
                <c:formatCode>General</c:formatCode>
                <c:ptCount val="88"/>
                <c:pt idx="81">
                  <c:v>0.187445032258065</c:v>
                </c:pt>
                <c:pt idx="82">
                  <c:v>0.313632333333333</c:v>
                </c:pt>
                <c:pt idx="83">
                  <c:v>0.289371387096774</c:v>
                </c:pt>
                <c:pt idx="84">
                  <c:v>0.263119322580645</c:v>
                </c:pt>
                <c:pt idx="85">
                  <c:v>0.212976464285714</c:v>
                </c:pt>
                <c:pt idx="86">
                  <c:v>0.186901193548387</c:v>
                </c:pt>
                <c:pt idx="87">
                  <c:v>0.177624266666667</c:v>
                </c:pt>
              </c:numCache>
            </c:numRef>
          </c:val>
        </c:ser>
        <c:ser>
          <c:idx val="83"/>
          <c:order val="83"/>
          <c:tx>
            <c:strRef>
              <c:f>'Tx Gulf Matrix'!$CH$93</c:f>
              <c:strCache>
                <c:ptCount val="1"/>
                <c:pt idx="0">
                  <c:v>Nov-00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Matrix'!$CH$94:$CH$181</c:f>
              <c:numCache>
                <c:formatCode>General</c:formatCode>
                <c:ptCount val="88"/>
                <c:pt idx="82">
                  <c:v>0.245729433333333</c:v>
                </c:pt>
                <c:pt idx="83">
                  <c:v>0.390341258064516</c:v>
                </c:pt>
                <c:pt idx="84">
                  <c:v>0.324198064516129</c:v>
                </c:pt>
                <c:pt idx="85">
                  <c:v>0.282742678571429</c:v>
                </c:pt>
                <c:pt idx="86">
                  <c:v>0.251264806451613</c:v>
                </c:pt>
                <c:pt idx="87">
                  <c:v>0.229438866666667</c:v>
                </c:pt>
              </c:numCache>
            </c:numRef>
          </c:val>
        </c:ser>
        <c:ser>
          <c:idx val="84"/>
          <c:order val="84"/>
          <c:tx>
            <c:strRef>
              <c:f>'Tx Gulf Matrix'!$CI$93</c:f>
              <c:strCache>
                <c:ptCount val="1"/>
                <c:pt idx="0">
                  <c:v>Dec-00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Matrix'!$CI$94:$CI$181</c:f>
              <c:numCache>
                <c:formatCode>General</c:formatCode>
                <c:ptCount val="88"/>
                <c:pt idx="83">
                  <c:v>0.30921464516129</c:v>
                </c:pt>
                <c:pt idx="84">
                  <c:v>0.502979193548387</c:v>
                </c:pt>
                <c:pt idx="85">
                  <c:v>0.469759607142857</c:v>
                </c:pt>
                <c:pt idx="86">
                  <c:v>0.386707548387097</c:v>
                </c:pt>
                <c:pt idx="87">
                  <c:v>0.3235822</c:v>
                </c:pt>
              </c:numCache>
            </c:numRef>
          </c:val>
        </c:ser>
        <c:ser>
          <c:idx val="85"/>
          <c:order val="85"/>
          <c:tx>
            <c:strRef>
              <c:f>'Tx Gulf Matrix'!$CJ$93</c:f>
              <c:strCache>
                <c:ptCount val="1"/>
                <c:pt idx="0">
                  <c:v>Jan-01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Matrix'!$CJ$94:$CJ$181</c:f>
              <c:numCache>
                <c:formatCode>General</c:formatCode>
                <c:ptCount val="88"/>
                <c:pt idx="84">
                  <c:v>0.152274322580645</c:v>
                </c:pt>
                <c:pt idx="85">
                  <c:v>0.261209607142857</c:v>
                </c:pt>
                <c:pt idx="86">
                  <c:v>0.237789677419355</c:v>
                </c:pt>
                <c:pt idx="87">
                  <c:v>0.207170166666667</c:v>
                </c:pt>
              </c:numCache>
            </c:numRef>
          </c:val>
        </c:ser>
        <c:ser>
          <c:idx val="86"/>
          <c:order val="86"/>
          <c:tx>
            <c:strRef>
              <c:f>'Tx Gulf Matrix'!$CK$93</c:f>
              <c:strCache>
                <c:ptCount val="1"/>
                <c:pt idx="0">
                  <c:v>Feb-01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Matrix'!$CK$94:$CK$181</c:f>
              <c:numCache>
                <c:formatCode>General</c:formatCode>
                <c:ptCount val="88"/>
                <c:pt idx="85">
                  <c:v>0.143453107142857</c:v>
                </c:pt>
                <c:pt idx="86">
                  <c:v>0.237047870967742</c:v>
                </c:pt>
                <c:pt idx="87">
                  <c:v>0.2119746</c:v>
                </c:pt>
              </c:numCache>
            </c:numRef>
          </c:val>
        </c:ser>
        <c:ser>
          <c:idx val="87"/>
          <c:order val="87"/>
          <c:tx>
            <c:strRef>
              <c:f>'Tx Gulf Matrix'!$CL$93</c:f>
              <c:strCache>
                <c:ptCount val="1"/>
                <c:pt idx="0">
                  <c:v>Mar-01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Matrix'!$CL$94:$CL$181</c:f>
              <c:numCache>
                <c:formatCode>General</c:formatCode>
                <c:ptCount val="88"/>
                <c:pt idx="86">
                  <c:v>0.20482235483871</c:v>
                </c:pt>
                <c:pt idx="87">
                  <c:v>0.2720084</c:v>
                </c:pt>
              </c:numCache>
            </c:numRef>
          </c:val>
        </c:ser>
        <c:ser>
          <c:idx val="88"/>
          <c:order val="88"/>
          <c:tx>
            <c:strRef>
              <c:f>'Tx Gulf Matrix'!$CM$93</c:f>
              <c:strCache>
                <c:ptCount val="1"/>
                <c:pt idx="0">
                  <c:v>Apr-01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'Tx Gulf Matrix'!$B$94:$B$181</c:f>
              <c:strCache>
                <c:ptCount val="88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</c:strCache>
            </c:strRef>
          </c:cat>
          <c:val>
            <c:numRef>
              <c:f>'Tx Gulf Matrix'!$CM$94:$CM$181</c:f>
              <c:numCache>
                <c:formatCode>General</c:formatCode>
                <c:ptCount val="88"/>
                <c:pt idx="87">
                  <c:v>0.102801933333333</c:v>
                </c:pt>
              </c:numCache>
            </c:numRef>
          </c:val>
        </c:ser>
        <c:axId val="29682267"/>
        <c:axId val="54299506"/>
      </c:areaChart>
      <c:catAx>
        <c:axId val="29682267"/>
        <c:scaling>
          <c:orientation val="minMax"/>
          <c:max val="36982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299506"/>
        <c:crossesAt val="0"/>
        <c:auto val="1"/>
        <c:lblAlgn val="ctr"/>
        <c:lblOffset val="100"/>
        <c:noMultiLvlLbl val="0"/>
      </c:catAx>
      <c:valAx>
        <c:axId val="54299506"/>
        <c:scaling>
          <c:orientation val="minMax"/>
          <c:max val="9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Bcf/d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</a:p>
            </c:rich>
          </c:tx>
          <c:layout>
            <c:manualLayout>
              <c:xMode val="edge"/>
              <c:yMode val="edge"/>
              <c:x val="0.0124837060062168"/>
              <c:y val="0.42495324189526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682267"/>
        <c:crossesAt val="1"/>
        <c:crossBetween val="midCat"/>
        <c:majorUnit val="1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Texas Gulf Coast decline in production in first 5 months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'Tx Gulf Matrix'!$CR$1:$FV$1</c:f>
              <c:strCache>
                <c:ptCount val="83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</c:strCache>
            </c:strRef>
          </c:cat>
          <c:val>
            <c:numRef>
              <c:f>'Tx Gulf Matrix'!$CR$6:$FV$6</c:f>
              <c:numCache>
                <c:formatCode>0.00%</c:formatCode>
                <c:ptCount val="83"/>
                <c:pt idx="0">
                  <c:v>-0.158128426421642</c:v>
                </c:pt>
                <c:pt idx="1">
                  <c:v>-0.188201750867595</c:v>
                </c:pt>
                <c:pt idx="2">
                  <c:v>-0.218400284854124</c:v>
                </c:pt>
                <c:pt idx="3">
                  <c:v>-0.130488276872926</c:v>
                </c:pt>
                <c:pt idx="4">
                  <c:v>-0.196390576793291</c:v>
                </c:pt>
                <c:pt idx="5">
                  <c:v>-0.22718337833313</c:v>
                </c:pt>
                <c:pt idx="6">
                  <c:v>0.0218464222046532</c:v>
                </c:pt>
                <c:pt idx="7">
                  <c:v>-0.222361947171151</c:v>
                </c:pt>
                <c:pt idx="8">
                  <c:v>-0.104133865082015</c:v>
                </c:pt>
                <c:pt idx="9">
                  <c:v>-0.212545686776798</c:v>
                </c:pt>
                <c:pt idx="10">
                  <c:v>-0.32526071236938</c:v>
                </c:pt>
                <c:pt idx="11">
                  <c:v>-0.206754872072046</c:v>
                </c:pt>
                <c:pt idx="12">
                  <c:v>-0.318014140589033</c:v>
                </c:pt>
                <c:pt idx="13">
                  <c:v>-0.268436163319309</c:v>
                </c:pt>
                <c:pt idx="14">
                  <c:v>-0.186400064008212</c:v>
                </c:pt>
                <c:pt idx="15">
                  <c:v>-0.331025002639358</c:v>
                </c:pt>
                <c:pt idx="16">
                  <c:v>-0.147613728821279</c:v>
                </c:pt>
                <c:pt idx="17">
                  <c:v>-0.324837928232215</c:v>
                </c:pt>
                <c:pt idx="18">
                  <c:v>-0.140647378881143</c:v>
                </c:pt>
                <c:pt idx="19">
                  <c:v>-0.100635035040454</c:v>
                </c:pt>
                <c:pt idx="20">
                  <c:v>0.061903623488382</c:v>
                </c:pt>
                <c:pt idx="21">
                  <c:v>-0.280023983948438</c:v>
                </c:pt>
                <c:pt idx="22">
                  <c:v>-0.332023309633155</c:v>
                </c:pt>
                <c:pt idx="23">
                  <c:v>-0.226072535909816</c:v>
                </c:pt>
                <c:pt idx="24">
                  <c:v>-0.332521597141955</c:v>
                </c:pt>
                <c:pt idx="25">
                  <c:v>-0.313030823617925</c:v>
                </c:pt>
                <c:pt idx="26">
                  <c:v>-0.142365654350518</c:v>
                </c:pt>
                <c:pt idx="27">
                  <c:v>-0.318549870525467</c:v>
                </c:pt>
                <c:pt idx="28">
                  <c:v>-0.19059859630193</c:v>
                </c:pt>
                <c:pt idx="29">
                  <c:v>-0.318062151815682</c:v>
                </c:pt>
                <c:pt idx="30">
                  <c:v>-0.186037556904401</c:v>
                </c:pt>
                <c:pt idx="31">
                  <c:v>-0.208198490743005</c:v>
                </c:pt>
                <c:pt idx="32">
                  <c:v>-0.318215036129244</c:v>
                </c:pt>
                <c:pt idx="33">
                  <c:v>-0.374256282176826</c:v>
                </c:pt>
                <c:pt idx="34">
                  <c:v>-0.376581852266359</c:v>
                </c:pt>
                <c:pt idx="35">
                  <c:v>-0.331289038978714</c:v>
                </c:pt>
                <c:pt idx="36">
                  <c:v>-0.359263190135626</c:v>
                </c:pt>
                <c:pt idx="37">
                  <c:v>-0.27870203508414</c:v>
                </c:pt>
                <c:pt idx="38">
                  <c:v>-0.428133419110879</c:v>
                </c:pt>
                <c:pt idx="39">
                  <c:v>-0.268853459855222</c:v>
                </c:pt>
                <c:pt idx="40">
                  <c:v>-0.23987327097529</c:v>
                </c:pt>
                <c:pt idx="41">
                  <c:v>-0.204144462185572</c:v>
                </c:pt>
                <c:pt idx="42">
                  <c:v>-0.289298665501724</c:v>
                </c:pt>
                <c:pt idx="43">
                  <c:v>-0.288215728281115</c:v>
                </c:pt>
                <c:pt idx="44">
                  <c:v>-0.253677499118501</c:v>
                </c:pt>
                <c:pt idx="45">
                  <c:v>-0.299645484875835</c:v>
                </c:pt>
                <c:pt idx="46">
                  <c:v>-0.29893495821821</c:v>
                </c:pt>
                <c:pt idx="47">
                  <c:v>-0.275538243177572</c:v>
                </c:pt>
                <c:pt idx="48">
                  <c:v>-0.237169673969752</c:v>
                </c:pt>
                <c:pt idx="49">
                  <c:v>-0.235721394861532</c:v>
                </c:pt>
                <c:pt idx="50">
                  <c:v>-0.386651887008453</c:v>
                </c:pt>
                <c:pt idx="51">
                  <c:v>-0.372127259422016</c:v>
                </c:pt>
                <c:pt idx="52">
                  <c:v>-0.369782729867162</c:v>
                </c:pt>
                <c:pt idx="53">
                  <c:v>-0.291685647674588</c:v>
                </c:pt>
                <c:pt idx="54">
                  <c:v>-0.433631341829223</c:v>
                </c:pt>
                <c:pt idx="55">
                  <c:v>-0.262981553513867</c:v>
                </c:pt>
                <c:pt idx="56">
                  <c:v>-0.327660576728142</c:v>
                </c:pt>
                <c:pt idx="57">
                  <c:v>-0.344973662328873</c:v>
                </c:pt>
                <c:pt idx="58">
                  <c:v>-0.246591636158088</c:v>
                </c:pt>
                <c:pt idx="59">
                  <c:v>-0.239972540802131</c:v>
                </c:pt>
                <c:pt idx="60">
                  <c:v>-0.311336343332487</c:v>
                </c:pt>
                <c:pt idx="61">
                  <c:v>0.0124006779540585</c:v>
                </c:pt>
                <c:pt idx="62">
                  <c:v>-0.351751909510011</c:v>
                </c:pt>
                <c:pt idx="63">
                  <c:v>-0.0662092482529261</c:v>
                </c:pt>
                <c:pt idx="64">
                  <c:v>-0.340588322033506</c:v>
                </c:pt>
                <c:pt idx="65">
                  <c:v>-0.341827676880522</c:v>
                </c:pt>
                <c:pt idx="66">
                  <c:v>-0.330101403364345</c:v>
                </c:pt>
                <c:pt idx="67">
                  <c:v>-0.194037726190114</c:v>
                </c:pt>
                <c:pt idx="68">
                  <c:v>-0.200403078690987</c:v>
                </c:pt>
                <c:pt idx="69">
                  <c:v>-0.19575474877336</c:v>
                </c:pt>
                <c:pt idx="70">
                  <c:v>-0.231236861174381</c:v>
                </c:pt>
                <c:pt idx="71">
                  <c:v>-0.265630030882614</c:v>
                </c:pt>
                <c:pt idx="72">
                  <c:v>-0.243781135730124</c:v>
                </c:pt>
                <c:pt idx="73">
                  <c:v>-0.376407995911036</c:v>
                </c:pt>
                <c:pt idx="74">
                  <c:v>-0.260146317126235</c:v>
                </c:pt>
                <c:pt idx="75">
                  <c:v>-0.369916004810765</c:v>
                </c:pt>
                <c:pt idx="76">
                  <c:v>-0.367079851265575</c:v>
                </c:pt>
                <c:pt idx="77">
                  <c:v>-0.393795188970289</c:v>
                </c:pt>
                <c:pt idx="78">
                  <c:v>-0.296729241282538</c:v>
                </c:pt>
                <c:pt idx="79">
                  <c:v>-0.238602616449962</c:v>
                </c:pt>
                <c:pt idx="80">
                  <c:v>-0.222526226067204</c:v>
                </c:pt>
                <c:pt idx="81">
                  <c:v>-0.404075493231288</c:v>
                </c:pt>
                <c:pt idx="82">
                  <c:v>-0.41220954248002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7335851"/>
        <c:axId val="86015937"/>
      </c:lineChart>
      <c:catAx>
        <c:axId val="1733585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Start date of wells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015937"/>
        <c:crossesAt val="-0.5"/>
        <c:auto val="1"/>
        <c:lblAlgn val="ctr"/>
        <c:lblOffset val="100"/>
        <c:noMultiLvlLbl val="0"/>
      </c:catAx>
      <c:valAx>
        <c:axId val="86015937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335851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189360</xdr:colOff>
      <xdr:row>0</xdr:row>
      <xdr:rowOff>142920</xdr:rowOff>
    </xdr:from>
    <xdr:to>
      <xdr:col>11</xdr:col>
      <xdr:colOff>349560</xdr:colOff>
      <xdr:row>29</xdr:row>
      <xdr:rowOff>66240</xdr:rowOff>
    </xdr:to>
    <xdr:graphicFrame>
      <xdr:nvGraphicFramePr>
        <xdr:cNvPr id="0" name="Chart 1"/>
        <xdr:cNvGraphicFramePr/>
      </xdr:nvGraphicFramePr>
      <xdr:xfrm>
        <a:off x="189360" y="142920"/>
        <a:ext cx="7180200" cy="461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209520</xdr:colOff>
      <xdr:row>4</xdr:row>
      <xdr:rowOff>142920</xdr:rowOff>
    </xdr:from>
    <xdr:to>
      <xdr:col>2</xdr:col>
      <xdr:colOff>289800</xdr:colOff>
      <xdr:row>5</xdr:row>
      <xdr:rowOff>162000</xdr:rowOff>
    </xdr:to>
    <xdr:sp>
      <xdr:nvSpPr>
        <xdr:cNvPr id="20" name="Text 3"/>
        <xdr:cNvSpPr/>
      </xdr:nvSpPr>
      <xdr:spPr>
        <a:xfrm>
          <a:off x="1485720" y="790560"/>
          <a:ext cx="80280" cy="181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309240</xdr:colOff>
      <xdr:row>4</xdr:row>
      <xdr:rowOff>142920</xdr:rowOff>
    </xdr:from>
    <xdr:to>
      <xdr:col>3</xdr:col>
      <xdr:colOff>389520</xdr:colOff>
      <xdr:row>5</xdr:row>
      <xdr:rowOff>162000</xdr:rowOff>
    </xdr:to>
    <xdr:sp>
      <xdr:nvSpPr>
        <xdr:cNvPr id="21" name="Text 4"/>
        <xdr:cNvSpPr/>
      </xdr:nvSpPr>
      <xdr:spPr>
        <a:xfrm>
          <a:off x="2223720" y="790560"/>
          <a:ext cx="80280" cy="181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378720</xdr:colOff>
      <xdr:row>4</xdr:row>
      <xdr:rowOff>142920</xdr:rowOff>
    </xdr:from>
    <xdr:to>
      <xdr:col>4</xdr:col>
      <xdr:colOff>459360</xdr:colOff>
      <xdr:row>5</xdr:row>
      <xdr:rowOff>162000</xdr:rowOff>
    </xdr:to>
    <xdr:sp>
      <xdr:nvSpPr>
        <xdr:cNvPr id="22" name="Text 5"/>
        <xdr:cNvSpPr/>
      </xdr:nvSpPr>
      <xdr:spPr>
        <a:xfrm>
          <a:off x="2931480" y="790560"/>
          <a:ext cx="80640" cy="181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318960</xdr:colOff>
      <xdr:row>4</xdr:row>
      <xdr:rowOff>152640</xdr:rowOff>
    </xdr:from>
    <xdr:to>
      <xdr:col>5</xdr:col>
      <xdr:colOff>399240</xdr:colOff>
      <xdr:row>6</xdr:row>
      <xdr:rowOff>9360</xdr:rowOff>
    </xdr:to>
    <xdr:sp>
      <xdr:nvSpPr>
        <xdr:cNvPr id="23" name="Text 6"/>
        <xdr:cNvSpPr/>
      </xdr:nvSpPr>
      <xdr:spPr>
        <a:xfrm>
          <a:off x="3510000" y="800280"/>
          <a:ext cx="8028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438840</xdr:colOff>
      <xdr:row>4</xdr:row>
      <xdr:rowOff>133560</xdr:rowOff>
    </xdr:from>
    <xdr:to>
      <xdr:col>6</xdr:col>
      <xdr:colOff>519120</xdr:colOff>
      <xdr:row>5</xdr:row>
      <xdr:rowOff>152280</xdr:rowOff>
    </xdr:to>
    <xdr:sp>
      <xdr:nvSpPr>
        <xdr:cNvPr id="24" name="Text 7"/>
        <xdr:cNvSpPr/>
      </xdr:nvSpPr>
      <xdr:spPr>
        <a:xfrm>
          <a:off x="4267800" y="781200"/>
          <a:ext cx="8028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558360</xdr:colOff>
      <xdr:row>4</xdr:row>
      <xdr:rowOff>142920</xdr:rowOff>
    </xdr:from>
    <xdr:to>
      <xdr:col>8</xdr:col>
      <xdr:colOff>360</xdr:colOff>
      <xdr:row>5</xdr:row>
      <xdr:rowOff>162000</xdr:rowOff>
    </xdr:to>
    <xdr:sp>
      <xdr:nvSpPr>
        <xdr:cNvPr id="25" name="Text 8"/>
        <xdr:cNvSpPr/>
      </xdr:nvSpPr>
      <xdr:spPr>
        <a:xfrm>
          <a:off x="5025600" y="790560"/>
          <a:ext cx="80280" cy="181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588240</xdr:colOff>
      <xdr:row>4</xdr:row>
      <xdr:rowOff>133560</xdr:rowOff>
    </xdr:from>
    <xdr:to>
      <xdr:col>9</xdr:col>
      <xdr:colOff>30600</xdr:colOff>
      <xdr:row>5</xdr:row>
      <xdr:rowOff>152280</xdr:rowOff>
    </xdr:to>
    <xdr:sp>
      <xdr:nvSpPr>
        <xdr:cNvPr id="26" name="Text 9"/>
        <xdr:cNvSpPr/>
      </xdr:nvSpPr>
      <xdr:spPr>
        <a:xfrm>
          <a:off x="5693760" y="781200"/>
          <a:ext cx="80280" cy="1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608040</xdr:colOff>
      <xdr:row>1</xdr:row>
      <xdr:rowOff>142920</xdr:rowOff>
    </xdr:from>
    <xdr:to>
      <xdr:col>23</xdr:col>
      <xdr:colOff>130320</xdr:colOff>
      <xdr:row>30</xdr:row>
      <xdr:rowOff>66240</xdr:rowOff>
    </xdr:to>
    <xdr:graphicFrame>
      <xdr:nvGraphicFramePr>
        <xdr:cNvPr id="27" name="Chart 11"/>
        <xdr:cNvGraphicFramePr/>
      </xdr:nvGraphicFramePr>
      <xdr:xfrm>
        <a:off x="7628040" y="304920"/>
        <a:ext cx="7180200" cy="461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0.837511280457235</cdr:x>
      <cdr:y>0.00748129675810474</cdr:y>
    </cdr:from>
    <cdr:to>
      <cdr:x>1.05123834352752</cdr:x>
      <cdr:y>0.064214463840399</cdr:y>
    </cdr:to>
    <cdr:sp>
      <cdr:nvSpPr>
        <cdr:cNvPr id="1" name="Text 79"/>
        <cdr:cNvSpPr/>
      </cdr:nvSpPr>
      <cdr:spPr>
        <a:xfrm>
          <a:off x="6013800" y="34560"/>
          <a:ext cx="1534680" cy="262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Source: PI Dwights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16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0.0995187004913266</cdr:x>
      <cdr:y>0.0862687032418953</cdr:y>
    </cdr:from>
    <cdr:to>
      <cdr:x>0.188007620575554</cdr:x>
      <cdr:y>0.176511845386534</cdr:y>
    </cdr:to>
    <cdr:sp>
      <cdr:nvSpPr>
        <cdr:cNvPr id="2" name="Text 80"/>
        <cdr:cNvSpPr/>
      </cdr:nvSpPr>
      <cdr:spPr>
        <a:xfrm>
          <a:off x="714600" y="398520"/>
          <a:ext cx="635400" cy="416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Pre 1994</a:t>
          </a:r>
          <a:endParaRPr b="0" sz="900" strike="noStrike" u="none">
            <a:effectLst/>
            <a:uFillTx/>
            <a:latin typeface="Times New Roman"/>
          </a:endParaRPr>
        </a:p>
        <a:p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0.0729970921488018</cdr:x>
      <cdr:y>0.0862687032418953</cdr:y>
    </cdr:from>
    <cdr:to>
      <cdr:x>0.0904943347037</cdr:x>
      <cdr:y>0.116505610972569</cdr:y>
    </cdr:to>
    <cdr:sp>
      <cdr:nvSpPr>
        <cdr:cNvPr id="3" name="Rectangle 81"/>
        <cdr:cNvSpPr/>
      </cdr:nvSpPr>
      <cdr:spPr>
        <a:xfrm>
          <a:off x="524160" y="398520"/>
          <a:ext cx="125640" cy="139680"/>
        </a:xfrm>
        <a:prstGeom prst="rect">
          <a:avLst/>
        </a:prstGeom>
        <a:solidFill>
          <a:srgbClr val="99ccff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0.224004812995087</cdr:x>
      <cdr:y>0.0819825436408978</cdr:y>
    </cdr:from>
    <cdr:to>
      <cdr:x>0.295748521006718</cdr:x>
      <cdr:y>0.161783042394015</cdr:y>
    </cdr:to>
    <cdr:sp>
      <cdr:nvSpPr>
        <cdr:cNvPr id="4" name="Text 82"/>
        <cdr:cNvSpPr/>
      </cdr:nvSpPr>
      <cdr:spPr>
        <a:xfrm>
          <a:off x="1608480" y="378720"/>
          <a:ext cx="515160" cy="368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1994</a:t>
          </a:r>
          <a:endParaRPr b="0" sz="900" strike="noStrike" u="none">
            <a:effectLst/>
            <a:uFillTx/>
            <a:latin typeface="Times New Roman"/>
          </a:endParaRPr>
        </a:p>
        <a:p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0.188508974230422</cdr:x>
      <cdr:y>0.0819825436408978</cdr:y>
    </cdr:from>
    <cdr:to>
      <cdr:x>0.209766369196831</cdr:x>
      <cdr:y>0.112531172069825</cdr:y>
    </cdr:to>
    <cdr:sp>
      <cdr:nvSpPr>
        <cdr:cNvPr id="5" name="Rectangle 83"/>
        <cdr:cNvSpPr/>
      </cdr:nvSpPr>
      <cdr:spPr>
        <a:xfrm>
          <a:off x="1353600" y="378720"/>
          <a:ext cx="152640" cy="141120"/>
        </a:xfrm>
        <a:prstGeom prst="rect">
          <a:avLst/>
        </a:prstGeom>
        <a:solidFill>
          <a:srgbClr val="ff00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0.328988268324476</cdr:x>
      <cdr:y>0.0777743142144639</cdr:y>
    </cdr:from>
    <cdr:to>
      <cdr:x>0.407750927504262</cdr:x>
      <cdr:y>0.161783042394015</cdr:y>
    </cdr:to>
    <cdr:sp>
      <cdr:nvSpPr>
        <cdr:cNvPr id="6" name="Text 84"/>
        <cdr:cNvSpPr/>
      </cdr:nvSpPr>
      <cdr:spPr>
        <a:xfrm>
          <a:off x="2362320" y="359280"/>
          <a:ext cx="565560" cy="388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1995</a:t>
          </a:r>
          <a:endParaRPr b="0" sz="900" strike="noStrike" u="none">
            <a:effectLst/>
            <a:uFillTx/>
            <a:latin typeface="Times New Roman"/>
          </a:endParaRPr>
        </a:p>
        <a:p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0.283515491827935</cdr:x>
      <cdr:y>0.0797225685785536</cdr:y>
    </cdr:from>
    <cdr:to>
      <cdr:x>0.305725458738594</cdr:x>
      <cdr:y>0.109258104738155</cdr:y>
    </cdr:to>
    <cdr:sp>
      <cdr:nvSpPr>
        <cdr:cNvPr id="7" name="Rectangle 85"/>
        <cdr:cNvSpPr/>
      </cdr:nvSpPr>
      <cdr:spPr>
        <a:xfrm>
          <a:off x="2035800" y="368280"/>
          <a:ext cx="159480" cy="13644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0.424997493231726</cdr:x>
      <cdr:y>0.0797225685785536</cdr:y>
    </cdr:from>
    <cdr:to>
      <cdr:x>0.482753434272536</cdr:x>
      <cdr:y>0.119778678304239</cdr:y>
    </cdr:to>
    <cdr:sp>
      <cdr:nvSpPr>
        <cdr:cNvPr id="8" name="Text 86"/>
        <cdr:cNvSpPr/>
      </cdr:nvSpPr>
      <cdr:spPr>
        <a:xfrm>
          <a:off x="3051720" y="368280"/>
          <a:ext cx="414720" cy="1850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1996</a:t>
          </a:r>
          <a:endParaRPr b="0" sz="900" strike="noStrike" u="none">
            <a:effectLst/>
            <a:uFillTx/>
            <a:latin typeface="Times New Roman"/>
          </a:endParaRPr>
        </a:p>
        <a:p>
          <a:endParaRPr b="0" sz="900" strike="noStrike" u="none">
            <a:effectLst/>
            <a:uFillTx/>
            <a:latin typeface="Times New Roman"/>
          </a:endParaRPr>
        </a:p>
        <a:p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0.387496239847588</cdr:x>
      <cdr:y>0.0797225685785536</cdr:y>
    </cdr:from>
    <cdr:to>
      <cdr:x>0.407249573849393</cdr:x>
      <cdr:y>0.111284289276808</cdr:y>
    </cdr:to>
    <cdr:sp>
      <cdr:nvSpPr>
        <cdr:cNvPr id="9" name="Rectangle 87"/>
        <cdr:cNvSpPr/>
      </cdr:nvSpPr>
      <cdr:spPr>
        <a:xfrm>
          <a:off x="2782440" y="368280"/>
          <a:ext cx="141840" cy="145800"/>
        </a:xfrm>
        <a:prstGeom prst="rect">
          <a:avLst/>
        </a:prstGeom>
        <a:solidFill>
          <a:srgbClr val="3366ff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0.524516193723052</cdr:x>
      <cdr:y>0.0840087281795511</cdr:y>
    </cdr:from>
    <cdr:to>
      <cdr:x>0.58924095056653</cdr:x>
      <cdr:y>0.126013092269327</cdr:y>
    </cdr:to>
    <cdr:sp>
      <cdr:nvSpPr>
        <cdr:cNvPr id="10" name="Text 88"/>
        <cdr:cNvSpPr/>
      </cdr:nvSpPr>
      <cdr:spPr>
        <a:xfrm>
          <a:off x="3766320" y="388080"/>
          <a:ext cx="464760" cy="1940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1997</a:t>
          </a:r>
          <a:endParaRPr b="0" sz="900" strike="noStrike" u="none">
            <a:effectLst/>
            <a:uFillTx/>
            <a:latin typeface="Times New Roman"/>
          </a:endParaRPr>
        </a:p>
        <a:p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0.48977238544069</cdr:x>
      <cdr:y>0.0840087281795511</cdr:y>
    </cdr:from>
    <cdr:to>
      <cdr:x>0.511982352351349</cdr:x>
      <cdr:y>0.115726309226933</cdr:y>
    </cdr:to>
    <cdr:sp>
      <cdr:nvSpPr>
        <cdr:cNvPr id="11" name="Rectangle 89"/>
        <cdr:cNvSpPr/>
      </cdr:nvSpPr>
      <cdr:spPr>
        <a:xfrm>
          <a:off x="3516840" y="388080"/>
          <a:ext cx="159480" cy="146520"/>
        </a:xfrm>
        <a:prstGeom prst="rect">
          <a:avLst/>
        </a:prstGeom>
        <a:solidFill>
          <a:srgbClr val="ffff99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0.607239546776296</cdr:x>
      <cdr:y>0.0777743142144639</cdr:y>
    </cdr:from>
    <cdr:to>
      <cdr:x>0.681740699889702</cdr:x>
      <cdr:y>0.145028054862843</cdr:y>
    </cdr:to>
    <cdr:sp>
      <cdr:nvSpPr>
        <cdr:cNvPr id="12" name="Text 90"/>
        <cdr:cNvSpPr/>
      </cdr:nvSpPr>
      <cdr:spPr>
        <a:xfrm>
          <a:off x="4360320" y="359280"/>
          <a:ext cx="534960" cy="310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 1998</a:t>
          </a:r>
          <a:endParaRPr b="0" sz="900" strike="noStrike" u="none">
            <a:effectLst/>
            <a:uFillTx/>
            <a:latin typeface="Times New Roman"/>
          </a:endParaRPr>
        </a:p>
        <a:p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0.579765366489522</cdr:x>
      <cdr:y>0.0797225685785536</cdr:y>
    </cdr:from>
    <cdr:to>
      <cdr:x>0.598265316354156</cdr:x>
      <cdr:y>0.110271197007481</cdr:y>
    </cdr:to>
    <cdr:sp>
      <cdr:nvSpPr>
        <cdr:cNvPr id="13" name="Rectangle 91"/>
        <cdr:cNvSpPr/>
      </cdr:nvSpPr>
      <cdr:spPr>
        <a:xfrm>
          <a:off x="4163040" y="368280"/>
          <a:ext cx="132840" cy="141120"/>
        </a:xfrm>
        <a:prstGeom prst="rect">
          <a:avLst/>
        </a:prstGeom>
        <a:solidFill>
          <a:srgbClr val="8000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0.70600621678532</cdr:x>
      <cdr:y>0.0797225685785536</cdr:y>
    </cdr:from>
    <cdr:to>
      <cdr:x>0.776245863832347</cdr:x>
      <cdr:y>0.161783042394015</cdr:y>
    </cdr:to>
    <cdr:sp>
      <cdr:nvSpPr>
        <cdr:cNvPr id="14" name="Text 92"/>
        <cdr:cNvSpPr/>
      </cdr:nvSpPr>
      <cdr:spPr>
        <a:xfrm>
          <a:off x="5069520" y="368280"/>
          <a:ext cx="504360" cy="379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1999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0.67201443898526</cdr:x>
      <cdr:y>0.0840087281795511</cdr:y>
    </cdr:from>
    <cdr:to>
      <cdr:x>0.68901032788529</cdr:x>
      <cdr:y>0.114479426433915</cdr:y>
    </cdr:to>
    <cdr:sp>
      <cdr:nvSpPr>
        <cdr:cNvPr id="15" name="Rectangle 93"/>
        <cdr:cNvSpPr/>
      </cdr:nvSpPr>
      <cdr:spPr>
        <a:xfrm>
          <a:off x="4825440" y="388080"/>
          <a:ext cx="122040" cy="140760"/>
        </a:xfrm>
        <a:prstGeom prst="rect">
          <a:avLst/>
        </a:prstGeom>
        <a:solidFill>
          <a:srgbClr val="0080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0.794745813696982</cdr:x>
      <cdr:y>0.0797225685785536</cdr:y>
    </cdr:from>
    <cdr:to>
      <cdr:x>0.853755138874962</cdr:x>
      <cdr:y>0.136533665835411</cdr:y>
    </cdr:to>
    <cdr:sp>
      <cdr:nvSpPr>
        <cdr:cNvPr id="16" name="Text 94"/>
        <cdr:cNvSpPr/>
      </cdr:nvSpPr>
      <cdr:spPr>
        <a:xfrm>
          <a:off x="5706720" y="368280"/>
          <a:ext cx="423720" cy="2624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2000</a:t>
          </a:r>
          <a:endParaRPr b="0" sz="900" strike="noStrike" u="none">
            <a:effectLst/>
            <a:uFillTx/>
            <a:latin typeface="Times New Roman"/>
          </a:endParaRPr>
        </a:p>
        <a:p>
          <a:endParaRPr b="0" sz="900" strike="noStrike" u="none">
            <a:effectLst/>
            <a:uFillTx/>
            <a:latin typeface="Times New Roman"/>
          </a:endParaRPr>
        </a:p>
        <a:p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0.759249974932317</cdr:x>
      <cdr:y>0.0757481296758105</cdr:y>
    </cdr:from>
    <cdr:to>
      <cdr:x>0.783264815000501</cdr:x>
      <cdr:y>0.111284289276808</cdr:y>
    </cdr:to>
    <cdr:sp>
      <cdr:nvSpPr>
        <cdr:cNvPr id="17" name="Rectangle 95"/>
        <cdr:cNvSpPr/>
      </cdr:nvSpPr>
      <cdr:spPr>
        <a:xfrm>
          <a:off x="5451840" y="349920"/>
          <a:ext cx="172440" cy="164160"/>
        </a:xfrm>
        <a:prstGeom prst="rect">
          <a:avLst/>
        </a:prstGeom>
        <a:solidFill>
          <a:srgbClr val="ff66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0.860523413215682</cdr:x>
      <cdr:y>0.0819825436408978</cdr:y>
    </cdr:from>
    <cdr:to>
      <cdr:x>0.882733380126341</cdr:x>
      <cdr:y>0.111284289276808</cdr:y>
    </cdr:to>
    <cdr:sp>
      <cdr:nvSpPr>
        <cdr:cNvPr id="18" name="Rectangle 96"/>
        <cdr:cNvSpPr/>
      </cdr:nvSpPr>
      <cdr:spPr>
        <a:xfrm>
          <a:off x="6179040" y="378720"/>
          <a:ext cx="159480" cy="135360"/>
        </a:xfrm>
        <a:prstGeom prst="rect">
          <a:avLst/>
        </a:prstGeom>
        <a:solidFill>
          <a:srgbClr val="80008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0.89802466659982</cdr:x>
      <cdr:y>0.0840087281795511</cdr:y>
    </cdr:from>
    <cdr:to>
      <cdr:x>0.948761656472476</cdr:x>
      <cdr:y>0.121649002493766</cdr:y>
    </cdr:to>
    <cdr:sp>
      <cdr:nvSpPr>
        <cdr:cNvPr id="19" name="Text 97"/>
        <cdr:cNvSpPr/>
      </cdr:nvSpPr>
      <cdr:spPr>
        <a:xfrm>
          <a:off x="6448320" y="388080"/>
          <a:ext cx="36432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900" strike="noStrike" u="none">
              <a:effectLst/>
              <a:uFillTx/>
              <a:latin typeface="Arial"/>
            </a:rPr>
            <a:t>2001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0.365988168053745</cdr:x>
      <cdr:y>0.0737219451371571</cdr:y>
    </cdr:from>
    <cdr:to>
      <cdr:x>0.64022861726662</cdr:x>
      <cdr:y>0.115492518703242</cdr:y>
    </cdr:to>
    <cdr:sp>
      <cdr:nvSpPr>
        <cdr:cNvPr id="28" name="Text 2"/>
        <cdr:cNvSpPr/>
      </cdr:nvSpPr>
      <cdr:spPr>
        <a:xfrm>
          <a:off x="2628000" y="340560"/>
          <a:ext cx="1969200" cy="1929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Arial"/>
            </a:rPr>
            <a:t>(5 months after startd of wells)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189360</xdr:colOff>
      <xdr:row>1</xdr:row>
      <xdr:rowOff>0</xdr:rowOff>
    </xdr:from>
    <xdr:to>
      <xdr:col>11</xdr:col>
      <xdr:colOff>339480</xdr:colOff>
      <xdr:row>29</xdr:row>
      <xdr:rowOff>95400</xdr:rowOff>
    </xdr:to>
    <xdr:pic>
      <xdr:nvPicPr>
        <xdr:cNvPr id="29" name="Picture 1" descr=""/>
        <xdr:cNvPicPr/>
      </xdr:nvPicPr>
      <xdr:blipFill>
        <a:blip r:embed="rId1"/>
        <a:stretch/>
      </xdr:blipFill>
      <xdr:spPr>
        <a:xfrm>
          <a:off x="189360" y="162000"/>
          <a:ext cx="7170120" cy="4629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x%20Gulf/jan94.txt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Tx%20Gulf/oct94.txt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Tx%20Gulf/nov94.txt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Tx%20Gulf/dec94.txt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Tx%20Gulf/jan95.txt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Tx%20Gulf/feb95.txt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Tx%20Gulf/mar95.txt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Tx%20Gulf/apr95.txt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Tx%20Gulf/may95.txt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Tx%20Gulf/jun95.txt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Tx%20Gulf/jul95.txt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Tx%20Gulf/feb94.txt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Tx%20Gulf/aug95.txt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Tx%20Gulf/sep95.txt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Tx%20Gulf/oct95.txt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Tx%20Gulf/nov95.txt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Tx%20Gulf/dec95.txt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Tx%20Gulf/jan96.txt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Tx%20Gulf/feb96.txt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Tx%20Gulf/mar96.txt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Tx%20Gulf/apr96.txt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Tx%20Gulf/may96.txt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x%20Gulf/mar94.txt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Tx%20Gulf/jun96.txt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Tx%20Gulf/jul96.txt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Tx%20Gulf/aug96.txt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Tx%20Gulf/sep96.txt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Tx%20Gulf/oct96.txt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Tx%20Gulf/nov96.txt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Tx%20Gulf/dec96.txt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Tx%20Gulf/jan97.txt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Tx%20Gulf/feb97.txt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Tx%20Gulf/mar97.txt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Tx%20Gulf/apr94.txt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Tx%20Gulf/apr97.txt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Tx%20Gulf/may97.txt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Tx%20Gulf/jun97.txt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Tx%20Gulf/jul97.txt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Tx%20Gulf/aug97.txt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Tx%20Gulf/sep97.txt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Tx%20Gulf/oct97.txt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Tx%20Gulf/nov97.txt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Tx%20Gulf/dec97.txt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Tx%20Gulf/jan98.txt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Tx%20Gulf/may94.txt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Tx%20Gulf/feb98.txt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Tx%20Gulf/mar98.txt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Tx%20Gulf/apr98.txt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Tx%20Gulf/may98.txt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Tx%20Gulf/jun98.txt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Tx%20Gulf/jul98.txt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Tx%20Gulf/aug98.txt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Tx%20Gulf/sep98.txt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Tx%20Gulf/oct98.txt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Tx%20Gulf/nov98.txt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Tx%20Gulf/jun94.txt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Tx%20Gulf/dec98.txt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Tx%20Gulf/jan99.txt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Tx%20Gulf/feb99.txt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Tx%20Gulf/mar99.txt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Tx%20Gulf/apr99.txt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Tx%20Gulf/may99.txt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Tx%20Gulf/jun99.txt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Tx%20Gulf/jul99.txt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Tx%20Gulf/aug99.txt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Tx%20Gulf/sep99.txt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Tx%20Gulf/jul94.txt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Tx%20Gulf/oct99.txt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Tx%20Gulf/nov99.txt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Tx%20Gulf/dec99.txt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Tx%20Gulf/jan00.txt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Tx%20Gulf/feb00.txt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Tx%20Gulf/mar00.txt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Tx%20Gulf/apr00.txt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Tx%20Gulf/may00.txt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Tx%20Gulf/jun00.txt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Tx%20Gulf/jul00.txt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Tx%20Gulf/aug94.txt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Tx%20Gulf/aug00.txt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Tx%20Gulf/sep00.txt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Tx%20Gulf/oct00.txt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Tx%20Gulf/nov00.txt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Tx%20Gulf/dec00.txt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Tx%20Gulf/1951-1953.txt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Tx%20Gulf/1954-1956.txt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Tx%20Gulf/1957-1959.txt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Tx%20Gulf/1960-1962.txt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Tx%20Gulf/1963-1965.txt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Tx%20Gulf/sep94.txt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Tx%20Gulf/1966-1968.txt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Tx%20Gulf/1969-1971.txt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Tx%20Gulf/1972-1974.txt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Tx%20Gulf/1975-1977.txt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Tx%20Gulf/1978-1980.txt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Tx%20Gulf/1981-1982.txt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Tx%20Gulf/1983-1984.txt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Tx%20Gulf/1985-1986.txt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Tx%20Gulf/1987-1989.txt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Tx%20Gulf/1990-1992.txt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an94"/>
    </sheetNames>
    <sheetDataSet>
      <sheetData sheetId="0">
        <row r="53">
          <cell r="A53">
            <v>34335</v>
          </cell>
          <cell r="B53">
            <v>210585</v>
          </cell>
          <cell r="C53">
            <v>3990782</v>
          </cell>
          <cell r="D53" t="str">
            <v>28,176     18951       11.80     205</v>
          </cell>
        </row>
        <row r="54">
          <cell r="A54">
            <v>34366</v>
          </cell>
          <cell r="B54">
            <v>289059</v>
          </cell>
          <cell r="C54">
            <v>5865631</v>
          </cell>
          <cell r="D54" t="str">
            <v>127,498     20293       30.61     192</v>
          </cell>
        </row>
        <row r="55">
          <cell r="A55">
            <v>34394</v>
          </cell>
          <cell r="B55">
            <v>316545</v>
          </cell>
          <cell r="C55">
            <v>6435262</v>
          </cell>
          <cell r="D55" t="str">
            <v>187,116     20330       37.15     183</v>
          </cell>
        </row>
        <row r="56">
          <cell r="A56">
            <v>34425</v>
          </cell>
          <cell r="B56">
            <v>269625</v>
          </cell>
          <cell r="C56">
            <v>6076657</v>
          </cell>
          <cell r="D56" t="str">
            <v>167,664     22538       38.34     179</v>
          </cell>
        </row>
        <row r="57">
          <cell r="A57">
            <v>34455</v>
          </cell>
          <cell r="B57">
            <v>231160</v>
          </cell>
          <cell r="C57">
            <v>5701034</v>
          </cell>
          <cell r="D57" t="str">
            <v>183,294     24663       44.23     178</v>
          </cell>
        </row>
        <row r="58">
          <cell r="A58">
            <v>34486</v>
          </cell>
          <cell r="B58">
            <v>192921</v>
          </cell>
          <cell r="C58">
            <v>5290830</v>
          </cell>
          <cell r="D58" t="str">
            <v>196,332     27425       50.44     175</v>
          </cell>
        </row>
        <row r="59">
          <cell r="A59">
            <v>34516</v>
          </cell>
          <cell r="B59">
            <v>161204</v>
          </cell>
          <cell r="C59">
            <v>5342821</v>
          </cell>
          <cell r="D59" t="str">
            <v>216,724     33144       57.35     173</v>
          </cell>
        </row>
        <row r="60">
          <cell r="A60">
            <v>34547</v>
          </cell>
          <cell r="B60">
            <v>149682</v>
          </cell>
          <cell r="C60">
            <v>5060040</v>
          </cell>
          <cell r="D60" t="str">
            <v>253,958     33806       62.92     172</v>
          </cell>
        </row>
        <row r="61">
          <cell r="A61">
            <v>34578</v>
          </cell>
          <cell r="B61">
            <v>134892</v>
          </cell>
          <cell r="C61">
            <v>4763073</v>
          </cell>
          <cell r="D61" t="str">
            <v>238,153     35311       63.84     173</v>
          </cell>
        </row>
        <row r="62">
          <cell r="A62">
            <v>34608</v>
          </cell>
          <cell r="B62">
            <v>130527</v>
          </cell>
          <cell r="C62">
            <v>4513657</v>
          </cell>
          <cell r="D62" t="str">
            <v>203,576     34581       60.93     167</v>
          </cell>
        </row>
        <row r="63">
          <cell r="A63">
            <v>34639</v>
          </cell>
          <cell r="B63">
            <v>112194</v>
          </cell>
          <cell r="C63">
            <v>4164774</v>
          </cell>
          <cell r="D63" t="str">
            <v>173,247     37122       60.69     165</v>
          </cell>
        </row>
        <row r="64">
          <cell r="A64">
            <v>34669</v>
          </cell>
          <cell r="B64">
            <v>101954</v>
          </cell>
          <cell r="C64">
            <v>3926870</v>
          </cell>
          <cell r="D64" t="str">
            <v>157,674     38517       60.73     163</v>
          </cell>
        </row>
        <row r="65">
          <cell r="A65" t="str">
            <v>Totals: _</v>
          </cell>
          <cell r="B65" t="str">
            <v>_________</v>
          </cell>
          <cell r="C65" t="str">
            <v>__________</v>
          </cell>
          <cell r="D65" t="str">
            <v>__________</v>
          </cell>
        </row>
        <row r="66">
          <cell r="A66">
            <v>1994</v>
          </cell>
          <cell r="B66">
            <v>2300348</v>
          </cell>
          <cell r="C66">
            <v>61131431</v>
          </cell>
          <cell r="D66">
            <v>2133412</v>
          </cell>
        </row>
        <row r="68">
          <cell r="A68">
            <v>34700</v>
          </cell>
          <cell r="B68">
            <v>98955</v>
          </cell>
          <cell r="C68">
            <v>3678095</v>
          </cell>
          <cell r="D68" t="str">
            <v>190,514     37170       65.81     163</v>
          </cell>
        </row>
        <row r="69">
          <cell r="A69">
            <v>34731</v>
          </cell>
          <cell r="B69">
            <v>85150</v>
          </cell>
          <cell r="C69">
            <v>3158128</v>
          </cell>
          <cell r="D69" t="str">
            <v>167,878     37089       66.35     158</v>
          </cell>
        </row>
        <row r="70">
          <cell r="A70">
            <v>34759</v>
          </cell>
          <cell r="B70">
            <v>94061</v>
          </cell>
          <cell r="C70">
            <v>3392917</v>
          </cell>
          <cell r="D70" t="str">
            <v>199,077     36072       67.91     161</v>
          </cell>
        </row>
        <row r="71">
          <cell r="A71">
            <v>34790</v>
          </cell>
          <cell r="B71">
            <v>89160</v>
          </cell>
          <cell r="C71">
            <v>3277013</v>
          </cell>
          <cell r="D71" t="str">
            <v>204,724     36755       69.66     157</v>
          </cell>
        </row>
        <row r="72">
          <cell r="A72">
            <v>34820</v>
          </cell>
          <cell r="B72">
            <v>80538</v>
          </cell>
          <cell r="C72">
            <v>3344168</v>
          </cell>
          <cell r="D72" t="str">
            <v>166,329     41523       67.38     154</v>
          </cell>
        </row>
        <row r="73">
          <cell r="A73">
            <v>34851</v>
          </cell>
          <cell r="B73">
            <v>74081</v>
          </cell>
          <cell r="C73">
            <v>3076564</v>
          </cell>
          <cell r="D73" t="str">
            <v>177,616     41530       70.57     151</v>
          </cell>
        </row>
        <row r="74">
          <cell r="A74">
            <v>34881</v>
          </cell>
          <cell r="B74">
            <v>74450</v>
          </cell>
          <cell r="C74">
            <v>2893278</v>
          </cell>
          <cell r="D74" t="str">
            <v>176,542     38863       70.34     150</v>
          </cell>
        </row>
        <row r="75">
          <cell r="A75">
            <v>34912</v>
          </cell>
          <cell r="B75">
            <v>66341</v>
          </cell>
          <cell r="C75">
            <v>2838901</v>
          </cell>
          <cell r="D75" t="str">
            <v>162,763     42793       71.04     149</v>
          </cell>
        </row>
        <row r="76">
          <cell r="A76">
            <v>34943</v>
          </cell>
          <cell r="B76">
            <v>54450</v>
          </cell>
          <cell r="C76">
            <v>2543057</v>
          </cell>
          <cell r="D76" t="str">
            <v>161,807     46705       74.82     144</v>
          </cell>
        </row>
        <row r="77">
          <cell r="A77">
            <v>34973</v>
          </cell>
          <cell r="B77">
            <v>55556</v>
          </cell>
          <cell r="C77">
            <v>2523757</v>
          </cell>
          <cell r="D77" t="str">
            <v>178,925     45428       76.31     143</v>
          </cell>
        </row>
        <row r="78">
          <cell r="A78">
            <v>35004</v>
          </cell>
          <cell r="B78">
            <v>51543</v>
          </cell>
          <cell r="C78">
            <v>2385869</v>
          </cell>
          <cell r="D78" t="str">
            <v>181,162     46289       77.85     143</v>
          </cell>
        </row>
        <row r="79">
          <cell r="A79">
            <v>35034</v>
          </cell>
          <cell r="B79">
            <v>48500</v>
          </cell>
          <cell r="C79">
            <v>2379440</v>
          </cell>
          <cell r="D79" t="str">
            <v>164,863     49061       77.27     142</v>
          </cell>
        </row>
        <row r="80">
          <cell r="A80" t="str">
            <v>Totals: _</v>
          </cell>
          <cell r="B80" t="str">
            <v>_________</v>
          </cell>
          <cell r="C80" t="str">
            <v>__________</v>
          </cell>
          <cell r="D80" t="str">
            <v>__________</v>
          </cell>
        </row>
        <row r="81">
          <cell r="A81">
            <v>1995</v>
          </cell>
          <cell r="B81">
            <v>872785</v>
          </cell>
          <cell r="C81">
            <v>35491187</v>
          </cell>
          <cell r="D81">
            <v>2132200</v>
          </cell>
        </row>
        <row r="83">
          <cell r="A83">
            <v>35065</v>
          </cell>
          <cell r="B83">
            <v>53693</v>
          </cell>
          <cell r="C83">
            <v>2453604</v>
          </cell>
          <cell r="D83" t="str">
            <v>159,464     45697       74.81     142</v>
          </cell>
        </row>
        <row r="84">
          <cell r="A84">
            <v>35096</v>
          </cell>
          <cell r="B84">
            <v>46860</v>
          </cell>
          <cell r="C84">
            <v>2165930</v>
          </cell>
          <cell r="D84" t="str">
            <v>157,620     46222       77.08     140</v>
          </cell>
        </row>
        <row r="85">
          <cell r="A85">
            <v>35125</v>
          </cell>
          <cell r="B85">
            <v>52788</v>
          </cell>
          <cell r="C85">
            <v>2330827</v>
          </cell>
          <cell r="D85" t="str">
            <v>179,501     44155       77.27     137</v>
          </cell>
        </row>
        <row r="86">
          <cell r="A86">
            <v>35156</v>
          </cell>
          <cell r="B86">
            <v>50636</v>
          </cell>
          <cell r="C86">
            <v>2106048</v>
          </cell>
          <cell r="D86" t="str">
            <v>161,466     41592       76.13     137</v>
          </cell>
        </row>
        <row r="87">
          <cell r="A87">
            <v>35186</v>
          </cell>
          <cell r="B87">
            <v>45459</v>
          </cell>
          <cell r="C87">
            <v>2069890</v>
          </cell>
          <cell r="D87" t="str">
            <v>167,808     45534       78.68     133</v>
          </cell>
        </row>
        <row r="88">
          <cell r="A88">
            <v>35217</v>
          </cell>
          <cell r="B88">
            <v>47233</v>
          </cell>
          <cell r="C88">
            <v>1948648</v>
          </cell>
          <cell r="D88" t="str">
            <v>183,306     41257       79.51     134</v>
          </cell>
        </row>
        <row r="89">
          <cell r="A89">
            <v>35247</v>
          </cell>
          <cell r="B89">
            <v>49494</v>
          </cell>
          <cell r="C89">
            <v>1935607</v>
          </cell>
          <cell r="D89" t="str">
            <v>163,013     39108       76.71     132</v>
          </cell>
        </row>
        <row r="90">
          <cell r="A90">
            <v>35278</v>
          </cell>
          <cell r="B90">
            <v>48353</v>
          </cell>
          <cell r="C90">
            <v>1897551</v>
          </cell>
          <cell r="D90" t="str">
            <v>200,476     39244       80.57     132</v>
          </cell>
        </row>
        <row r="91">
          <cell r="A91">
            <v>35309</v>
          </cell>
          <cell r="B91">
            <v>44922</v>
          </cell>
          <cell r="C91">
            <v>1888546</v>
          </cell>
          <cell r="D91" t="str">
            <v>205,316     42041       82.05     129</v>
          </cell>
        </row>
        <row r="92">
          <cell r="A92">
            <v>35339</v>
          </cell>
          <cell r="B92">
            <v>43879</v>
          </cell>
          <cell r="C92">
            <v>1946820</v>
          </cell>
          <cell r="D92" t="str">
            <v>270,670     44368       86.05     130</v>
          </cell>
        </row>
        <row r="93">
          <cell r="A93">
            <v>35370</v>
          </cell>
          <cell r="B93">
            <v>41675</v>
          </cell>
          <cell r="C93">
            <v>1807540</v>
          </cell>
          <cell r="D93" t="str">
            <v>191,590     43373       82.13     126</v>
          </cell>
        </row>
        <row r="94">
          <cell r="A94">
            <v>35400</v>
          </cell>
          <cell r="B94">
            <v>37881</v>
          </cell>
          <cell r="C94">
            <v>1765519</v>
          </cell>
          <cell r="D94" t="str">
            <v>150,294     46607       79.87     125</v>
          </cell>
        </row>
        <row r="95">
          <cell r="A95" t="str">
            <v>Totals: _</v>
          </cell>
          <cell r="B95" t="str">
            <v>_________</v>
          </cell>
          <cell r="C95" t="str">
            <v>__________</v>
          </cell>
          <cell r="D95" t="str">
            <v>__________</v>
          </cell>
        </row>
        <row r="96">
          <cell r="A96">
            <v>1996</v>
          </cell>
          <cell r="B96">
            <v>562873</v>
          </cell>
          <cell r="C96">
            <v>24316530</v>
          </cell>
          <cell r="D96">
            <v>2190524</v>
          </cell>
        </row>
        <row r="98">
          <cell r="A98">
            <v>35431</v>
          </cell>
          <cell r="B98">
            <v>32190</v>
          </cell>
          <cell r="C98">
            <v>1589619</v>
          </cell>
          <cell r="D98" t="str">
            <v>107,199     49383       76.91     122</v>
          </cell>
        </row>
        <row r="99">
          <cell r="A99">
            <v>35462</v>
          </cell>
          <cell r="B99">
            <v>29808</v>
          </cell>
          <cell r="C99">
            <v>1415523</v>
          </cell>
          <cell r="D99" t="str">
            <v>187,196     47489       86.26     124</v>
          </cell>
        </row>
        <row r="100">
          <cell r="A100">
            <v>35490</v>
          </cell>
          <cell r="B100">
            <v>34719</v>
          </cell>
          <cell r="C100">
            <v>1524295</v>
          </cell>
          <cell r="D100" t="str">
            <v>182,447     43904       84.01     121</v>
          </cell>
        </row>
        <row r="101">
          <cell r="A101">
            <v>35521</v>
          </cell>
          <cell r="B101">
            <v>32111</v>
          </cell>
          <cell r="C101">
            <v>1409580</v>
          </cell>
          <cell r="D101" t="str">
            <v>179,806     43898       84.85     117</v>
          </cell>
        </row>
        <row r="102">
          <cell r="A102">
            <v>35551</v>
          </cell>
          <cell r="B102">
            <v>30347</v>
          </cell>
          <cell r="C102">
            <v>1315901</v>
          </cell>
          <cell r="D102" t="str">
            <v>164,386     43362       84.42     118</v>
          </cell>
        </row>
        <row r="103">
          <cell r="A103">
            <v>35582</v>
          </cell>
          <cell r="B103">
            <v>26724</v>
          </cell>
          <cell r="C103">
            <v>1212784</v>
          </cell>
          <cell r="D103" t="str">
            <v>186,629     45382       87.47     114</v>
          </cell>
        </row>
        <row r="104">
          <cell r="A104">
            <v>35612</v>
          </cell>
          <cell r="B104">
            <v>24207</v>
          </cell>
          <cell r="C104">
            <v>1216502</v>
          </cell>
          <cell r="D104" t="str">
            <v>202,112     50255       89.30     112</v>
          </cell>
        </row>
        <row r="105">
          <cell r="A105">
            <v>35643</v>
          </cell>
          <cell r="B105">
            <v>25336</v>
          </cell>
          <cell r="C105">
            <v>1171503</v>
          </cell>
          <cell r="D105" t="str">
            <v>148,867     46239       85.46     108</v>
          </cell>
        </row>
        <row r="106">
          <cell r="A106">
            <v>35674</v>
          </cell>
          <cell r="B106">
            <v>20498</v>
          </cell>
          <cell r="C106">
            <v>1072501</v>
          </cell>
          <cell r="D106" t="str">
            <v>142,988     52323       87.46     109</v>
          </cell>
        </row>
        <row r="107">
          <cell r="A107">
            <v>35704</v>
          </cell>
          <cell r="B107">
            <v>22376</v>
          </cell>
          <cell r="C107">
            <v>1089652</v>
          </cell>
          <cell r="D107" t="str">
            <v>137,319     48698       85.99     108</v>
          </cell>
        </row>
        <row r="108">
          <cell r="A108">
            <v>35735</v>
          </cell>
          <cell r="B108">
            <v>19510</v>
          </cell>
          <cell r="C108">
            <v>987941</v>
          </cell>
          <cell r="D108" t="str">
            <v>139,483     50638       87.73     108</v>
          </cell>
        </row>
        <row r="109">
          <cell r="A109">
            <v>35765</v>
          </cell>
          <cell r="B109">
            <v>22068</v>
          </cell>
          <cell r="C109">
            <v>952937</v>
          </cell>
          <cell r="D109" t="str">
            <v>126,590     43182       85.16     106</v>
          </cell>
        </row>
        <row r="110">
          <cell r="A110" t="str">
            <v>Totals: _</v>
          </cell>
          <cell r="B110" t="str">
            <v>_________</v>
          </cell>
          <cell r="C110" t="str">
            <v>__________</v>
          </cell>
          <cell r="D110" t="str">
            <v>__________</v>
          </cell>
        </row>
        <row r="111">
          <cell r="A111">
            <v>1997</v>
          </cell>
          <cell r="B111">
            <v>319894</v>
          </cell>
          <cell r="C111">
            <v>14958738</v>
          </cell>
          <cell r="D111">
            <v>1905022</v>
          </cell>
        </row>
        <row r="113">
          <cell r="A113">
            <v>35796</v>
          </cell>
          <cell r="B113">
            <v>21965</v>
          </cell>
          <cell r="C113">
            <v>946965</v>
          </cell>
          <cell r="D113" t="str">
            <v>122,302     43113       84.77     107</v>
          </cell>
        </row>
        <row r="114">
          <cell r="A114">
            <v>35827</v>
          </cell>
          <cell r="B114">
            <v>17872</v>
          </cell>
          <cell r="C114">
            <v>839856</v>
          </cell>
          <cell r="D114" t="str">
            <v>112,641     46993       86.31     103</v>
          </cell>
        </row>
        <row r="115">
          <cell r="A115">
            <v>35855</v>
          </cell>
          <cell r="B115">
            <v>23262</v>
          </cell>
          <cell r="C115">
            <v>947124</v>
          </cell>
          <cell r="D115" t="str">
            <v>811,473     40716       97.21     105</v>
          </cell>
        </row>
        <row r="116">
          <cell r="A116">
            <v>35886</v>
          </cell>
          <cell r="B116">
            <v>21777</v>
          </cell>
          <cell r="C116">
            <v>855018</v>
          </cell>
          <cell r="D116" t="str">
            <v>115,642     39263       84.15     106</v>
          </cell>
        </row>
        <row r="117">
          <cell r="A117">
            <v>35916</v>
          </cell>
          <cell r="B117">
            <v>20460</v>
          </cell>
          <cell r="C117">
            <v>831394</v>
          </cell>
          <cell r="D117" t="str">
            <v>126,752     40636       86.10     105</v>
          </cell>
        </row>
        <row r="118">
          <cell r="A118">
            <v>35947</v>
          </cell>
          <cell r="B118">
            <v>18075</v>
          </cell>
          <cell r="C118">
            <v>771981</v>
          </cell>
          <cell r="D118" t="str">
            <v>142,940     42710       88.77     104</v>
          </cell>
        </row>
        <row r="119">
          <cell r="A119">
            <v>35977</v>
          </cell>
          <cell r="B119">
            <v>15985</v>
          </cell>
          <cell r="C119">
            <v>759406</v>
          </cell>
          <cell r="D119" t="str">
            <v>190,621     47508       92.26     103</v>
          </cell>
        </row>
        <row r="120">
          <cell r="A120">
            <v>36008</v>
          </cell>
          <cell r="B120">
            <v>18294</v>
          </cell>
          <cell r="C120">
            <v>744109</v>
          </cell>
          <cell r="D120" t="str">
            <v>208,203     40676       91.92      99</v>
          </cell>
        </row>
        <row r="121">
          <cell r="A121">
            <v>36039</v>
          </cell>
          <cell r="B121">
            <v>15409</v>
          </cell>
          <cell r="C121">
            <v>686050</v>
          </cell>
          <cell r="D121" t="str">
            <v>199,259     44523       92.82     102</v>
          </cell>
        </row>
        <row r="122">
          <cell r="A122">
            <v>36069</v>
          </cell>
          <cell r="B122">
            <v>17364</v>
          </cell>
          <cell r="C122">
            <v>704546</v>
          </cell>
          <cell r="D122" t="str">
            <v>192,030     40576       91.71     106</v>
          </cell>
        </row>
        <row r="123">
          <cell r="A123">
            <v>36100</v>
          </cell>
          <cell r="B123">
            <v>15509</v>
          </cell>
          <cell r="C123">
            <v>648790</v>
          </cell>
          <cell r="D123" t="str">
            <v>197,491     41834       92.72     100</v>
          </cell>
        </row>
        <row r="124">
          <cell r="A124">
            <v>36130</v>
          </cell>
          <cell r="B124">
            <v>14841</v>
          </cell>
          <cell r="C124">
            <v>651017</v>
          </cell>
          <cell r="D124" t="str">
            <v>178,265     43867       92.31     101</v>
          </cell>
        </row>
        <row r="125">
          <cell r="A125" t="str">
            <v>Totals: _</v>
          </cell>
          <cell r="B125" t="str">
            <v>_________</v>
          </cell>
          <cell r="C125" t="str">
            <v>__________</v>
          </cell>
          <cell r="D125" t="str">
            <v>__________</v>
          </cell>
        </row>
        <row r="126">
          <cell r="A126">
            <v>1998</v>
          </cell>
          <cell r="B126">
            <v>220813</v>
          </cell>
          <cell r="C126">
            <v>9386256</v>
          </cell>
          <cell r="D126">
            <v>2597619</v>
          </cell>
        </row>
        <row r="128">
          <cell r="A128">
            <v>36161</v>
          </cell>
          <cell r="B128">
            <v>15170</v>
          </cell>
          <cell r="C128">
            <v>684746</v>
          </cell>
          <cell r="D128" t="str">
            <v>176,492     45139       92.09     100</v>
          </cell>
        </row>
        <row r="129">
          <cell r="A129">
            <v>36192</v>
          </cell>
          <cell r="B129">
            <v>14381</v>
          </cell>
          <cell r="C129">
            <v>610737</v>
          </cell>
          <cell r="D129" t="str">
            <v>140,590     42469       90.72     100</v>
          </cell>
        </row>
        <row r="130">
          <cell r="A130">
            <v>36220</v>
          </cell>
          <cell r="B130">
            <v>15255</v>
          </cell>
          <cell r="C130">
            <v>719869</v>
          </cell>
          <cell r="D130" t="str">
            <v>158,494     47190       91.22      96</v>
          </cell>
        </row>
        <row r="131">
          <cell r="A131">
            <v>36251</v>
          </cell>
          <cell r="B131">
            <v>12824</v>
          </cell>
          <cell r="C131">
            <v>665638</v>
          </cell>
          <cell r="D131" t="str">
            <v>156,304     51906       92.42      96</v>
          </cell>
        </row>
        <row r="132">
          <cell r="A132">
            <v>36281</v>
          </cell>
          <cell r="B132">
            <v>12982</v>
          </cell>
          <cell r="C132">
            <v>664725</v>
          </cell>
          <cell r="D132" t="str">
            <v>163,995     51204       92.66      98</v>
          </cell>
        </row>
        <row r="133">
          <cell r="A133">
            <v>36312</v>
          </cell>
          <cell r="B133">
            <v>12292</v>
          </cell>
          <cell r="C133">
            <v>591072</v>
          </cell>
          <cell r="D133" t="str">
            <v>146,677     48086       92.27      95</v>
          </cell>
        </row>
        <row r="134">
          <cell r="A134">
            <v>36342</v>
          </cell>
          <cell r="B134">
            <v>12250</v>
          </cell>
          <cell r="C134">
            <v>592092</v>
          </cell>
          <cell r="D134" t="str">
            <v>147,752     48335       92.34      96</v>
          </cell>
        </row>
        <row r="135">
          <cell r="A135">
            <v>36373</v>
          </cell>
          <cell r="B135">
            <v>11004</v>
          </cell>
          <cell r="C135">
            <v>568160</v>
          </cell>
          <cell r="D135" t="str">
            <v>127,690     51633       92.07      96</v>
          </cell>
        </row>
        <row r="136">
          <cell r="A136">
            <v>36404</v>
          </cell>
          <cell r="B136">
            <v>9666</v>
          </cell>
          <cell r="C136">
            <v>534982</v>
          </cell>
          <cell r="D136" t="str">
            <v>130,448     55347       93.10      95</v>
          </cell>
        </row>
        <row r="137">
          <cell r="A137">
            <v>36434</v>
          </cell>
          <cell r="B137">
            <v>10471</v>
          </cell>
          <cell r="C137">
            <v>542450</v>
          </cell>
          <cell r="D137" t="str">
            <v>130,691     51805       92.58      96</v>
          </cell>
        </row>
        <row r="138">
          <cell r="A138">
            <v>36465</v>
          </cell>
          <cell r="B138">
            <v>8968</v>
          </cell>
          <cell r="C138">
            <v>544809</v>
          </cell>
          <cell r="D138" t="str">
            <v>116,820     60751       92.87      95</v>
          </cell>
        </row>
        <row r="139">
          <cell r="A139">
            <v>36495</v>
          </cell>
          <cell r="B139">
            <v>9989</v>
          </cell>
          <cell r="C139">
            <v>496580</v>
          </cell>
          <cell r="D139" t="str">
            <v>102,853     49713       91.15      94</v>
          </cell>
        </row>
        <row r="140">
          <cell r="A140" t="str">
            <v>Totals: _</v>
          </cell>
          <cell r="B140" t="str">
            <v>_________</v>
          </cell>
          <cell r="C140" t="str">
            <v>__________</v>
          </cell>
          <cell r="D140" t="str">
            <v>__________</v>
          </cell>
        </row>
        <row r="141">
          <cell r="A141">
            <v>1999</v>
          </cell>
          <cell r="B141">
            <v>145252</v>
          </cell>
          <cell r="C141">
            <v>7215860</v>
          </cell>
          <cell r="D141">
            <v>1698806</v>
          </cell>
        </row>
        <row r="143">
          <cell r="A143">
            <v>36526</v>
          </cell>
          <cell r="B143">
            <v>11066</v>
          </cell>
          <cell r="C143">
            <v>497480</v>
          </cell>
          <cell r="D143" t="str">
            <v>132,772     44956       92.31      93</v>
          </cell>
        </row>
        <row r="144">
          <cell r="A144">
            <v>36557</v>
          </cell>
          <cell r="B144">
            <v>10058</v>
          </cell>
          <cell r="C144">
            <v>454062</v>
          </cell>
          <cell r="D144" t="str">
            <v>107,008     45145       91.41      91</v>
          </cell>
        </row>
        <row r="145">
          <cell r="A145">
            <v>36586</v>
          </cell>
          <cell r="B145">
            <v>10271</v>
          </cell>
          <cell r="C145">
            <v>508068</v>
          </cell>
          <cell r="D145" t="str">
            <v>108,899     49467       91.38      90</v>
          </cell>
        </row>
        <row r="146">
          <cell r="A146">
            <v>36617</v>
          </cell>
          <cell r="B146">
            <v>9424</v>
          </cell>
          <cell r="C146">
            <v>447065</v>
          </cell>
          <cell r="D146" t="str">
            <v>99,868     47439       91.38      90</v>
          </cell>
        </row>
        <row r="147">
          <cell r="A147">
            <v>36647</v>
          </cell>
          <cell r="B147">
            <v>8567</v>
          </cell>
          <cell r="C147">
            <v>483473</v>
          </cell>
          <cell r="D147" t="str">
            <v>108,654     56435       92.69      87</v>
          </cell>
        </row>
        <row r="148">
          <cell r="A148">
            <v>36678</v>
          </cell>
          <cell r="B148">
            <v>9023</v>
          </cell>
          <cell r="C148">
            <v>420482</v>
          </cell>
          <cell r="D148" t="str">
            <v>93,689     46602       91.22      83</v>
          </cell>
        </row>
        <row r="149">
          <cell r="A149">
            <v>36708</v>
          </cell>
          <cell r="B149">
            <v>10588</v>
          </cell>
          <cell r="C149">
            <v>464391</v>
          </cell>
          <cell r="D149" t="str">
            <v>53,880     43861       83.58      83</v>
          </cell>
        </row>
        <row r="150">
          <cell r="A150">
            <v>36739</v>
          </cell>
          <cell r="B150">
            <v>10413</v>
          </cell>
          <cell r="C150">
            <v>476491</v>
          </cell>
          <cell r="D150" t="str">
            <v>68,816     45760       86.86      82</v>
          </cell>
        </row>
        <row r="151">
          <cell r="A151">
            <v>36770</v>
          </cell>
          <cell r="B151">
            <v>9648</v>
          </cell>
          <cell r="C151">
            <v>436206</v>
          </cell>
          <cell r="D151" t="str">
            <v>62,990     45213       86.72      84</v>
          </cell>
        </row>
        <row r="152">
          <cell r="A152">
            <v>36800</v>
          </cell>
          <cell r="B152">
            <v>13920</v>
          </cell>
          <cell r="C152">
            <v>413099</v>
          </cell>
          <cell r="D152" t="str">
            <v>66,389     29677       82.67      83</v>
          </cell>
        </row>
        <row r="153">
          <cell r="A153">
            <v>36831</v>
          </cell>
          <cell r="B153">
            <v>13588</v>
          </cell>
          <cell r="C153">
            <v>417189</v>
          </cell>
          <cell r="D153" t="str">
            <v>55,325     30703       80.28      81</v>
          </cell>
        </row>
        <row r="154">
          <cell r="A154">
            <v>36861</v>
          </cell>
          <cell r="B154">
            <v>19257</v>
          </cell>
          <cell r="C154">
            <v>535425</v>
          </cell>
          <cell r="D154" t="str">
            <v>73,492     27805       79.24      82</v>
          </cell>
        </row>
        <row r="155">
          <cell r="A155" t="str">
            <v>Totals: _</v>
          </cell>
          <cell r="B155" t="str">
            <v>_________</v>
          </cell>
          <cell r="C155" t="str">
            <v>__________</v>
          </cell>
          <cell r="D155" t="str">
            <v>__________</v>
          </cell>
        </row>
        <row r="156">
          <cell r="A156">
            <v>2000</v>
          </cell>
          <cell r="B156">
            <v>135823</v>
          </cell>
          <cell r="C156">
            <v>5553431</v>
          </cell>
          <cell r="D156">
            <v>1031782</v>
          </cell>
        </row>
        <row r="158">
          <cell r="A158">
            <v>36892</v>
          </cell>
          <cell r="B158">
            <v>19412</v>
          </cell>
          <cell r="C158">
            <v>560871</v>
          </cell>
          <cell r="D158" t="str">
            <v>69,269     28894       78.11      81</v>
          </cell>
        </row>
        <row r="159">
          <cell r="A159">
            <v>36923</v>
          </cell>
          <cell r="B159">
            <v>14897</v>
          </cell>
          <cell r="C159">
            <v>441069</v>
          </cell>
          <cell r="D159" t="str">
            <v>52,872     29608       78.02      79</v>
          </cell>
        </row>
        <row r="160">
          <cell r="A160">
            <v>36951</v>
          </cell>
          <cell r="B160">
            <v>12872</v>
          </cell>
          <cell r="C160">
            <v>434652</v>
          </cell>
          <cell r="D160" t="str">
            <v>69,191     33768       84.31      82</v>
          </cell>
        </row>
        <row r="161">
          <cell r="A161">
            <v>36982</v>
          </cell>
          <cell r="B161">
            <v>10079</v>
          </cell>
          <cell r="C161">
            <v>395472</v>
          </cell>
          <cell r="D161" t="str">
            <v>56,539     39238       84.87      78</v>
          </cell>
        </row>
        <row r="162">
          <cell r="A162">
            <v>37012</v>
          </cell>
          <cell r="B162">
            <v>10694</v>
          </cell>
          <cell r="C162">
            <v>383272</v>
          </cell>
          <cell r="D162" t="str">
            <v>51,076     35840       82.69      79</v>
          </cell>
        </row>
        <row r="163">
          <cell r="A163" t="str">
            <v>Totals: _</v>
          </cell>
          <cell r="B163" t="str">
            <v>_________</v>
          </cell>
          <cell r="C163" t="str">
            <v>__________</v>
          </cell>
          <cell r="D163" t="str">
            <v>__________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oct94"/>
    </sheetNames>
    <sheetDataSet>
      <sheetData sheetId="0">
        <row r="49">
          <cell r="A49">
            <v>34608</v>
          </cell>
          <cell r="B49">
            <v>185175</v>
          </cell>
          <cell r="C49">
            <v>2852163</v>
          </cell>
          <cell r="D49" t="str">
            <v>551,616     15403       74.87     180</v>
          </cell>
        </row>
        <row r="50">
          <cell r="A50">
            <v>34639</v>
          </cell>
          <cell r="B50">
            <v>313981</v>
          </cell>
          <cell r="C50">
            <v>5772255</v>
          </cell>
          <cell r="D50" t="str">
            <v>627,648     18385       66.66     164</v>
          </cell>
        </row>
        <row r="51">
          <cell r="A51">
            <v>34669</v>
          </cell>
          <cell r="B51">
            <v>228440</v>
          </cell>
          <cell r="C51">
            <v>5382533</v>
          </cell>
          <cell r="D51" t="str">
            <v>547,573     23563       70.56     170</v>
          </cell>
        </row>
        <row r="52">
          <cell r="A52" t="str">
            <v>Totals: _</v>
          </cell>
          <cell r="B52" t="str">
            <v>_________</v>
          </cell>
          <cell r="C52" t="str">
            <v>__________</v>
          </cell>
          <cell r="D52" t="str">
            <v>__________</v>
          </cell>
        </row>
        <row r="53">
          <cell r="A53">
            <v>1994</v>
          </cell>
          <cell r="B53">
            <v>727596</v>
          </cell>
          <cell r="C53">
            <v>14006951</v>
          </cell>
          <cell r="D53">
            <v>1726837</v>
          </cell>
        </row>
        <row r="55">
          <cell r="A55">
            <v>34700</v>
          </cell>
          <cell r="B55">
            <v>193151</v>
          </cell>
          <cell r="C55">
            <v>5020510</v>
          </cell>
          <cell r="D55" t="str">
            <v>490,842     25993       71.76     166</v>
          </cell>
        </row>
        <row r="56">
          <cell r="A56">
            <v>34731</v>
          </cell>
          <cell r="B56">
            <v>152903</v>
          </cell>
          <cell r="C56">
            <v>4501989</v>
          </cell>
          <cell r="D56" t="str">
            <v>367,656     29444       70.63     162</v>
          </cell>
        </row>
        <row r="57">
          <cell r="A57">
            <v>34759</v>
          </cell>
          <cell r="B57">
            <v>147257</v>
          </cell>
          <cell r="C57">
            <v>4696900</v>
          </cell>
          <cell r="D57" t="str">
            <v>289,637     31896       66.29     156</v>
          </cell>
        </row>
        <row r="58">
          <cell r="A58">
            <v>34790</v>
          </cell>
          <cell r="B58">
            <v>132409</v>
          </cell>
          <cell r="C58">
            <v>4487864</v>
          </cell>
          <cell r="D58" t="str">
            <v>388,164     33894       74.56     156</v>
          </cell>
        </row>
        <row r="59">
          <cell r="A59">
            <v>34820</v>
          </cell>
          <cell r="B59">
            <v>124163</v>
          </cell>
          <cell r="C59">
            <v>4354167</v>
          </cell>
          <cell r="D59" t="str">
            <v>319,249     35069       72.00     149</v>
          </cell>
        </row>
        <row r="60">
          <cell r="A60">
            <v>34851</v>
          </cell>
          <cell r="B60">
            <v>102775</v>
          </cell>
          <cell r="C60">
            <v>3994119</v>
          </cell>
          <cell r="D60" t="str">
            <v>309,786     38863       75.09     149</v>
          </cell>
        </row>
        <row r="61">
          <cell r="A61">
            <v>34881</v>
          </cell>
          <cell r="B61">
            <v>87876</v>
          </cell>
          <cell r="C61">
            <v>3748187</v>
          </cell>
          <cell r="D61" t="str">
            <v>307,478     42654       77.77     146</v>
          </cell>
        </row>
        <row r="62">
          <cell r="A62">
            <v>34912</v>
          </cell>
          <cell r="B62">
            <v>92712</v>
          </cell>
          <cell r="C62">
            <v>3586089</v>
          </cell>
          <cell r="D62" t="str">
            <v>312,990     38680       77.15     146</v>
          </cell>
        </row>
        <row r="63">
          <cell r="A63">
            <v>34943</v>
          </cell>
          <cell r="B63">
            <v>71229</v>
          </cell>
          <cell r="C63">
            <v>3399143</v>
          </cell>
          <cell r="D63" t="str">
            <v>315,447     47722       81.58     144</v>
          </cell>
        </row>
        <row r="64">
          <cell r="A64">
            <v>34973</v>
          </cell>
          <cell r="B64">
            <v>74169</v>
          </cell>
          <cell r="C64">
            <v>3091476</v>
          </cell>
          <cell r="D64" t="str">
            <v>286,605     41682       79.44     137</v>
          </cell>
        </row>
        <row r="65">
          <cell r="A65">
            <v>35004</v>
          </cell>
          <cell r="B65">
            <v>69317</v>
          </cell>
          <cell r="C65">
            <v>2797376</v>
          </cell>
          <cell r="D65" t="str">
            <v>257,343     40357       78.78     136</v>
          </cell>
        </row>
        <row r="66">
          <cell r="A66">
            <v>35034</v>
          </cell>
          <cell r="B66">
            <v>63591</v>
          </cell>
          <cell r="C66">
            <v>2718019</v>
          </cell>
          <cell r="D66" t="str">
            <v>234,679     42743       78.68     135</v>
          </cell>
        </row>
        <row r="67">
          <cell r="A67" t="str">
            <v>Totals: _</v>
          </cell>
          <cell r="B67" t="str">
            <v>_________</v>
          </cell>
          <cell r="C67" t="str">
            <v>__________</v>
          </cell>
          <cell r="D67" t="str">
            <v>__________</v>
          </cell>
        </row>
        <row r="68">
          <cell r="A68">
            <v>1995</v>
          </cell>
          <cell r="B68">
            <v>1311552</v>
          </cell>
          <cell r="C68">
            <v>46395839</v>
          </cell>
          <cell r="D68">
            <v>3879876</v>
          </cell>
        </row>
        <row r="70">
          <cell r="A70">
            <v>35065</v>
          </cell>
          <cell r="B70">
            <v>59644</v>
          </cell>
          <cell r="C70">
            <v>2554588</v>
          </cell>
          <cell r="D70" t="str">
            <v>208,122     42831       77.73     133</v>
          </cell>
        </row>
        <row r="71">
          <cell r="A71">
            <v>35096</v>
          </cell>
          <cell r="B71">
            <v>50453</v>
          </cell>
          <cell r="C71">
            <v>2250418</v>
          </cell>
          <cell r="D71" t="str">
            <v>290,798     44605       85.22     130</v>
          </cell>
        </row>
        <row r="72">
          <cell r="A72">
            <v>35125</v>
          </cell>
          <cell r="B72">
            <v>55184</v>
          </cell>
          <cell r="C72">
            <v>2432056</v>
          </cell>
          <cell r="D72" t="str">
            <v>265,436     44072       82.79     128</v>
          </cell>
        </row>
        <row r="73">
          <cell r="A73">
            <v>35156</v>
          </cell>
          <cell r="B73">
            <v>50142</v>
          </cell>
          <cell r="C73">
            <v>2341718</v>
          </cell>
          <cell r="D73" t="str">
            <v>271,862     46702       84.43     125</v>
          </cell>
        </row>
        <row r="74">
          <cell r="A74">
            <v>35186</v>
          </cell>
          <cell r="B74">
            <v>48563</v>
          </cell>
          <cell r="C74">
            <v>2307057</v>
          </cell>
          <cell r="D74" t="str">
            <v>353,382     47507       87.92     124</v>
          </cell>
        </row>
        <row r="75">
          <cell r="A75">
            <v>35217</v>
          </cell>
          <cell r="B75">
            <v>45342</v>
          </cell>
          <cell r="C75">
            <v>2082890</v>
          </cell>
          <cell r="D75" t="str">
            <v>238,569     45938       84.03     123</v>
          </cell>
        </row>
        <row r="76">
          <cell r="A76">
            <v>35247</v>
          </cell>
          <cell r="B76">
            <v>46558</v>
          </cell>
          <cell r="C76">
            <v>2201504</v>
          </cell>
          <cell r="D76" t="str">
            <v>220,261     47286       82.55     122</v>
          </cell>
        </row>
        <row r="77">
          <cell r="A77">
            <v>35278</v>
          </cell>
          <cell r="B77">
            <v>45580</v>
          </cell>
          <cell r="C77">
            <v>2063757</v>
          </cell>
          <cell r="D77" t="str">
            <v>241,979     45278       84.15     123</v>
          </cell>
        </row>
        <row r="78">
          <cell r="A78">
            <v>35309</v>
          </cell>
          <cell r="B78">
            <v>43211</v>
          </cell>
          <cell r="C78">
            <v>1868481</v>
          </cell>
          <cell r="D78" t="str">
            <v>189,826     43241       81.46     125</v>
          </cell>
        </row>
        <row r="79">
          <cell r="A79">
            <v>35339</v>
          </cell>
          <cell r="B79">
            <v>40488</v>
          </cell>
          <cell r="C79">
            <v>2008185</v>
          </cell>
          <cell r="D79" t="str">
            <v>155,345     49600       79.33     122</v>
          </cell>
        </row>
        <row r="80">
          <cell r="A80">
            <v>35370</v>
          </cell>
          <cell r="B80">
            <v>37752</v>
          </cell>
          <cell r="C80">
            <v>1918378</v>
          </cell>
          <cell r="D80" t="str">
            <v>135,166     50816       78.17     123</v>
          </cell>
        </row>
        <row r="81">
          <cell r="A81">
            <v>35400</v>
          </cell>
          <cell r="B81">
            <v>35834</v>
          </cell>
          <cell r="C81">
            <v>1895048</v>
          </cell>
          <cell r="D81" t="str">
            <v>150,700     52885       80.79     124</v>
          </cell>
        </row>
        <row r="82">
          <cell r="A82" t="str">
            <v>Totals: _</v>
          </cell>
          <cell r="B82" t="str">
            <v>_________</v>
          </cell>
          <cell r="C82" t="str">
            <v>__________</v>
          </cell>
          <cell r="D82" t="str">
            <v>__________</v>
          </cell>
        </row>
        <row r="83">
          <cell r="A83">
            <v>1996</v>
          </cell>
          <cell r="B83">
            <v>558751</v>
          </cell>
          <cell r="C83">
            <v>25924080</v>
          </cell>
          <cell r="D83">
            <v>2721446</v>
          </cell>
        </row>
        <row r="85">
          <cell r="A85">
            <v>35431</v>
          </cell>
          <cell r="B85">
            <v>30662</v>
          </cell>
          <cell r="C85">
            <v>1786292</v>
          </cell>
          <cell r="D85" t="str">
            <v>163,554     58258       84.21     126</v>
          </cell>
        </row>
        <row r="86">
          <cell r="A86">
            <v>35462</v>
          </cell>
          <cell r="B86">
            <v>31173</v>
          </cell>
          <cell r="C86">
            <v>1523581</v>
          </cell>
          <cell r="D86" t="str">
            <v>212,276     48876       87.20     123</v>
          </cell>
        </row>
        <row r="87">
          <cell r="A87">
            <v>35490</v>
          </cell>
          <cell r="B87">
            <v>32554</v>
          </cell>
          <cell r="C87">
            <v>1621279</v>
          </cell>
          <cell r="D87" t="str">
            <v>244,691     49803       88.26     118</v>
          </cell>
        </row>
        <row r="88">
          <cell r="A88">
            <v>35521</v>
          </cell>
          <cell r="B88">
            <v>30196</v>
          </cell>
          <cell r="C88">
            <v>1812630</v>
          </cell>
          <cell r="D88" t="str">
            <v>221,647     60029       88.01     117</v>
          </cell>
        </row>
        <row r="89">
          <cell r="A89">
            <v>35551</v>
          </cell>
          <cell r="B89">
            <v>28407</v>
          </cell>
          <cell r="C89">
            <v>1730702</v>
          </cell>
          <cell r="D89" t="str">
            <v>208,569     60926       88.01     113</v>
          </cell>
        </row>
        <row r="90">
          <cell r="A90">
            <v>35582</v>
          </cell>
          <cell r="B90">
            <v>25394</v>
          </cell>
          <cell r="C90">
            <v>1628281</v>
          </cell>
          <cell r="D90" t="str">
            <v>199,593     64121       88.71     113</v>
          </cell>
        </row>
        <row r="91">
          <cell r="A91">
            <v>35612</v>
          </cell>
          <cell r="B91">
            <v>26145</v>
          </cell>
          <cell r="C91">
            <v>1530427</v>
          </cell>
          <cell r="D91" t="str">
            <v>214,095     58537       89.12     112</v>
          </cell>
        </row>
        <row r="92">
          <cell r="A92">
            <v>35643</v>
          </cell>
          <cell r="B92">
            <v>28608</v>
          </cell>
          <cell r="C92">
            <v>1424618</v>
          </cell>
          <cell r="D92" t="str">
            <v>230,674     49798       88.97     111</v>
          </cell>
        </row>
        <row r="93">
          <cell r="A93">
            <v>35674</v>
          </cell>
          <cell r="B93">
            <v>26189</v>
          </cell>
          <cell r="C93">
            <v>1427916</v>
          </cell>
          <cell r="D93" t="str">
            <v>195,135     54524       88.17     109</v>
          </cell>
        </row>
        <row r="94">
          <cell r="A94">
            <v>35704</v>
          </cell>
          <cell r="B94">
            <v>26810</v>
          </cell>
          <cell r="C94">
            <v>1454930</v>
          </cell>
          <cell r="D94" t="str">
            <v>217,849     54269       89.04     112</v>
          </cell>
        </row>
        <row r="95">
          <cell r="A95">
            <v>35735</v>
          </cell>
          <cell r="B95">
            <v>26291</v>
          </cell>
          <cell r="C95">
            <v>1359849</v>
          </cell>
          <cell r="D95" t="str">
            <v>208,342     51723       88.79     110</v>
          </cell>
        </row>
        <row r="96">
          <cell r="A96">
            <v>35765</v>
          </cell>
          <cell r="B96">
            <v>25531</v>
          </cell>
          <cell r="C96">
            <v>1315909</v>
          </cell>
          <cell r="D96" t="str">
            <v>203,527     51542       88.85     110</v>
          </cell>
        </row>
        <row r="97">
          <cell r="A97" t="str">
            <v>Totals: _</v>
          </cell>
          <cell r="B97" t="str">
            <v>_________</v>
          </cell>
          <cell r="C97" t="str">
            <v>__________</v>
          </cell>
          <cell r="D97" t="str">
            <v>__________</v>
          </cell>
        </row>
        <row r="98">
          <cell r="A98">
            <v>1997</v>
          </cell>
          <cell r="B98">
            <v>337960</v>
          </cell>
          <cell r="C98">
            <v>18616414</v>
          </cell>
          <cell r="D98">
            <v>2519952</v>
          </cell>
        </row>
        <row r="100">
          <cell r="A100">
            <v>35796</v>
          </cell>
          <cell r="B100">
            <v>21721</v>
          </cell>
          <cell r="C100">
            <v>1241101</v>
          </cell>
          <cell r="D100" t="str">
            <v>175,271     57139       88.97     106</v>
          </cell>
        </row>
        <row r="101">
          <cell r="A101">
            <v>35827</v>
          </cell>
          <cell r="B101">
            <v>18784</v>
          </cell>
          <cell r="C101">
            <v>1079171</v>
          </cell>
          <cell r="D101" t="str">
            <v>155,381     57452       89.21     106</v>
          </cell>
        </row>
        <row r="102">
          <cell r="A102">
            <v>35855</v>
          </cell>
          <cell r="B102">
            <v>20544</v>
          </cell>
          <cell r="C102">
            <v>1133736</v>
          </cell>
          <cell r="D102" t="str">
            <v>154,626     55186       88.27     105</v>
          </cell>
        </row>
        <row r="103">
          <cell r="A103">
            <v>35886</v>
          </cell>
          <cell r="B103">
            <v>18904</v>
          </cell>
          <cell r="C103">
            <v>1075865</v>
          </cell>
          <cell r="D103" t="str">
            <v>159,461     56913       89.40     106</v>
          </cell>
        </row>
        <row r="104">
          <cell r="A104">
            <v>35916</v>
          </cell>
          <cell r="B104">
            <v>21139</v>
          </cell>
          <cell r="C104">
            <v>1154445</v>
          </cell>
          <cell r="D104" t="str">
            <v>180,464     54613       89.51     105</v>
          </cell>
        </row>
        <row r="105">
          <cell r="A105">
            <v>35947</v>
          </cell>
          <cell r="B105">
            <v>19180</v>
          </cell>
          <cell r="C105">
            <v>1048162</v>
          </cell>
          <cell r="D105" t="str">
            <v>165,973     54649       89.64     104</v>
          </cell>
        </row>
        <row r="106">
          <cell r="A106">
            <v>35977</v>
          </cell>
          <cell r="B106">
            <v>18181</v>
          </cell>
          <cell r="C106">
            <v>969090</v>
          </cell>
          <cell r="D106" t="str">
            <v>147,478     53303       89.03     104</v>
          </cell>
        </row>
        <row r="107">
          <cell r="A107">
            <v>36008</v>
          </cell>
          <cell r="B107">
            <v>17911</v>
          </cell>
          <cell r="C107">
            <v>957095</v>
          </cell>
          <cell r="D107" t="str">
            <v>129,444     53437       87.85     100</v>
          </cell>
        </row>
        <row r="108">
          <cell r="A108">
            <v>36039</v>
          </cell>
          <cell r="B108">
            <v>18051</v>
          </cell>
          <cell r="C108">
            <v>896266</v>
          </cell>
          <cell r="D108" t="str">
            <v>129,788     49652       87.79     100</v>
          </cell>
        </row>
        <row r="109">
          <cell r="A109">
            <v>36069</v>
          </cell>
          <cell r="B109">
            <v>17768</v>
          </cell>
          <cell r="C109">
            <v>924049</v>
          </cell>
          <cell r="D109" t="str">
            <v>141,077     52007       88.81      99</v>
          </cell>
        </row>
        <row r="110">
          <cell r="A110">
            <v>36100</v>
          </cell>
          <cell r="B110">
            <v>22554</v>
          </cell>
          <cell r="C110">
            <v>879356</v>
          </cell>
          <cell r="D110" t="str">
            <v>149,730     38989       86.91     100</v>
          </cell>
        </row>
        <row r="111">
          <cell r="A111">
            <v>36130</v>
          </cell>
          <cell r="B111">
            <v>23068</v>
          </cell>
          <cell r="C111">
            <v>868736</v>
          </cell>
          <cell r="D111" t="str">
            <v>149,953     37660       86.67     101</v>
          </cell>
        </row>
        <row r="112">
          <cell r="A112" t="str">
            <v>Totals: _</v>
          </cell>
          <cell r="B112" t="str">
            <v>_________</v>
          </cell>
          <cell r="C112" t="str">
            <v>__________</v>
          </cell>
          <cell r="D112" t="str">
            <v>__________</v>
          </cell>
        </row>
        <row r="113">
          <cell r="A113">
            <v>1998</v>
          </cell>
          <cell r="B113">
            <v>237805</v>
          </cell>
          <cell r="C113">
            <v>12227072</v>
          </cell>
          <cell r="D113">
            <v>1838646</v>
          </cell>
        </row>
        <row r="115">
          <cell r="A115">
            <v>36161</v>
          </cell>
          <cell r="B115">
            <v>17625</v>
          </cell>
          <cell r="C115">
            <v>914698</v>
          </cell>
          <cell r="D115" t="str">
            <v>107,563     51898       85.92      99</v>
          </cell>
        </row>
        <row r="116">
          <cell r="A116">
            <v>36192</v>
          </cell>
          <cell r="B116">
            <v>16160</v>
          </cell>
          <cell r="C116">
            <v>828078</v>
          </cell>
          <cell r="D116" t="str">
            <v>79,824     51243       83.16      97</v>
          </cell>
        </row>
        <row r="117">
          <cell r="A117">
            <v>36220</v>
          </cell>
          <cell r="B117">
            <v>18909</v>
          </cell>
          <cell r="C117">
            <v>897279</v>
          </cell>
          <cell r="D117" t="str">
            <v>105,965     47453       84.86      94</v>
          </cell>
        </row>
        <row r="118">
          <cell r="A118">
            <v>36251</v>
          </cell>
          <cell r="B118">
            <v>15607</v>
          </cell>
          <cell r="C118">
            <v>778426</v>
          </cell>
          <cell r="D118" t="str">
            <v>70,203     49877       81.81      93</v>
          </cell>
        </row>
        <row r="119">
          <cell r="A119">
            <v>36281</v>
          </cell>
          <cell r="B119">
            <v>15224</v>
          </cell>
          <cell r="C119">
            <v>814748</v>
          </cell>
          <cell r="D119" t="str">
            <v>85,584     53518       84.90      92</v>
          </cell>
        </row>
        <row r="120">
          <cell r="A120">
            <v>36312</v>
          </cell>
          <cell r="B120">
            <v>14207</v>
          </cell>
          <cell r="C120">
            <v>759046</v>
          </cell>
          <cell r="D120" t="str">
            <v>83,062     53428       85.39      92</v>
          </cell>
        </row>
        <row r="121">
          <cell r="A121">
            <v>36342</v>
          </cell>
          <cell r="B121">
            <v>13336</v>
          </cell>
          <cell r="C121">
            <v>737231</v>
          </cell>
          <cell r="D121" t="str">
            <v>84,608     55282       86.38      92</v>
          </cell>
        </row>
        <row r="122">
          <cell r="A122">
            <v>36373</v>
          </cell>
          <cell r="B122">
            <v>13541</v>
          </cell>
          <cell r="C122">
            <v>724995</v>
          </cell>
          <cell r="D122" t="str">
            <v>98,477     53541       87.91      94</v>
          </cell>
        </row>
        <row r="123">
          <cell r="A123">
            <v>36404</v>
          </cell>
          <cell r="B123">
            <v>11974</v>
          </cell>
          <cell r="C123">
            <v>766133</v>
          </cell>
          <cell r="D123" t="str">
            <v>87,584     63984       87.97      93</v>
          </cell>
        </row>
        <row r="124">
          <cell r="A124">
            <v>36434</v>
          </cell>
          <cell r="B124">
            <v>11870</v>
          </cell>
          <cell r="C124">
            <v>809199</v>
          </cell>
          <cell r="D124" t="str">
            <v>84,596     68172       87.70      92</v>
          </cell>
        </row>
        <row r="125">
          <cell r="A125">
            <v>36465</v>
          </cell>
          <cell r="B125">
            <v>10238</v>
          </cell>
          <cell r="C125">
            <v>749166</v>
          </cell>
          <cell r="D125" t="str">
            <v>82,004     73176       88.90      91</v>
          </cell>
        </row>
        <row r="126">
          <cell r="A126">
            <v>36495</v>
          </cell>
          <cell r="B126">
            <v>9846</v>
          </cell>
          <cell r="C126">
            <v>734729</v>
          </cell>
          <cell r="D126" t="str">
            <v>70,882     74623       87.80      92</v>
          </cell>
        </row>
        <row r="127">
          <cell r="A127" t="str">
            <v>Totals: _</v>
          </cell>
          <cell r="B127" t="str">
            <v>_________</v>
          </cell>
          <cell r="C127" t="str">
            <v>__________</v>
          </cell>
          <cell r="D127" t="str">
            <v>__________</v>
          </cell>
        </row>
        <row r="128">
          <cell r="A128">
            <v>1999</v>
          </cell>
          <cell r="B128">
            <v>168537</v>
          </cell>
          <cell r="C128">
            <v>9513728</v>
          </cell>
          <cell r="D128">
            <v>1040352</v>
          </cell>
        </row>
        <row r="130">
          <cell r="A130">
            <v>36526</v>
          </cell>
          <cell r="B130">
            <v>9249</v>
          </cell>
          <cell r="C130">
            <v>816079</v>
          </cell>
          <cell r="D130" t="str">
            <v>72,069     88235       88.63      90</v>
          </cell>
        </row>
        <row r="131">
          <cell r="A131">
            <v>36557</v>
          </cell>
          <cell r="B131">
            <v>8348</v>
          </cell>
          <cell r="C131">
            <v>750317</v>
          </cell>
          <cell r="D131" t="str">
            <v>151,917     89880       94.79      89</v>
          </cell>
        </row>
        <row r="132">
          <cell r="A132">
            <v>36586</v>
          </cell>
          <cell r="B132">
            <v>8552</v>
          </cell>
          <cell r="C132">
            <v>771387</v>
          </cell>
          <cell r="D132" t="str">
            <v>144,125     90200       94.40      92</v>
          </cell>
        </row>
        <row r="133">
          <cell r="A133">
            <v>36617</v>
          </cell>
          <cell r="B133">
            <v>9190</v>
          </cell>
          <cell r="C133">
            <v>688946</v>
          </cell>
          <cell r="D133" t="str">
            <v>131,920     74967       93.49      90</v>
          </cell>
        </row>
        <row r="134">
          <cell r="A134">
            <v>36647</v>
          </cell>
          <cell r="B134">
            <v>11403</v>
          </cell>
          <cell r="C134">
            <v>737116</v>
          </cell>
          <cell r="D134" t="str">
            <v>74,672     64643       86.75      89</v>
          </cell>
        </row>
        <row r="135">
          <cell r="A135">
            <v>36678</v>
          </cell>
          <cell r="B135">
            <v>11127</v>
          </cell>
          <cell r="C135">
            <v>639517</v>
          </cell>
          <cell r="D135" t="str">
            <v>71,917     57475       86.60      88</v>
          </cell>
        </row>
        <row r="136">
          <cell r="A136">
            <v>36708</v>
          </cell>
          <cell r="B136">
            <v>9623</v>
          </cell>
          <cell r="C136">
            <v>650492</v>
          </cell>
          <cell r="D136" t="str">
            <v>71,281     67598       88.11      85</v>
          </cell>
        </row>
        <row r="137">
          <cell r="A137">
            <v>36739</v>
          </cell>
          <cell r="B137">
            <v>10541</v>
          </cell>
          <cell r="C137">
            <v>626104</v>
          </cell>
          <cell r="D137" t="str">
            <v>80,884     59398       88.47      83</v>
          </cell>
        </row>
        <row r="138">
          <cell r="A138">
            <v>36770</v>
          </cell>
          <cell r="B138">
            <v>10891</v>
          </cell>
          <cell r="C138">
            <v>601020</v>
          </cell>
          <cell r="D138" t="str">
            <v>59,592     55186       84.55      82</v>
          </cell>
        </row>
        <row r="139">
          <cell r="A139">
            <v>36800</v>
          </cell>
          <cell r="B139">
            <v>15814</v>
          </cell>
          <cell r="C139">
            <v>613610</v>
          </cell>
          <cell r="D139" t="str">
            <v>76,100     38802       82.79      85</v>
          </cell>
        </row>
        <row r="140">
          <cell r="A140">
            <v>36831</v>
          </cell>
          <cell r="B140">
            <v>14618</v>
          </cell>
          <cell r="C140">
            <v>582781</v>
          </cell>
          <cell r="D140" t="str">
            <v>70,858     39868       82.90      83</v>
          </cell>
        </row>
        <row r="141">
          <cell r="A141">
            <v>36861</v>
          </cell>
          <cell r="B141">
            <v>13300</v>
          </cell>
          <cell r="C141">
            <v>577194</v>
          </cell>
          <cell r="D141" t="str">
            <v>92,844     43399       87.47      84</v>
          </cell>
        </row>
        <row r="142">
          <cell r="A142" t="str">
            <v>Totals: _</v>
          </cell>
          <cell r="B142" t="str">
            <v>_________</v>
          </cell>
          <cell r="C142" t="str">
            <v>__________</v>
          </cell>
          <cell r="D142" t="str">
            <v>__________</v>
          </cell>
        </row>
        <row r="143">
          <cell r="A143">
            <v>2000</v>
          </cell>
          <cell r="B143">
            <v>132656</v>
          </cell>
          <cell r="C143">
            <v>8054563</v>
          </cell>
          <cell r="D143">
            <v>1098179</v>
          </cell>
        </row>
        <row r="145">
          <cell r="A145">
            <v>36892</v>
          </cell>
          <cell r="B145">
            <v>11802</v>
          </cell>
          <cell r="C145">
            <v>539495</v>
          </cell>
          <cell r="D145" t="str">
            <v>90,753     45713       88.49      86</v>
          </cell>
        </row>
        <row r="146">
          <cell r="A146">
            <v>36923</v>
          </cell>
          <cell r="B146">
            <v>10227</v>
          </cell>
          <cell r="C146">
            <v>477756</v>
          </cell>
          <cell r="D146" t="str">
            <v>64,078     46716       86.24      83</v>
          </cell>
        </row>
        <row r="147">
          <cell r="A147">
            <v>36951</v>
          </cell>
          <cell r="B147">
            <v>11197</v>
          </cell>
          <cell r="C147">
            <v>487811</v>
          </cell>
          <cell r="D147" t="str">
            <v>61,409     43567       84.58      83</v>
          </cell>
        </row>
        <row r="148">
          <cell r="A148">
            <v>36982</v>
          </cell>
          <cell r="B148">
            <v>10581</v>
          </cell>
          <cell r="C148">
            <v>446847</v>
          </cell>
          <cell r="D148" t="str">
            <v>92,946     42232       89.78      86</v>
          </cell>
        </row>
        <row r="149">
          <cell r="A149">
            <v>37012</v>
          </cell>
          <cell r="B149">
            <v>10532</v>
          </cell>
          <cell r="C149">
            <v>458784</v>
          </cell>
          <cell r="D149" t="str">
            <v>78,339     43561       88.15      85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nov94"/>
    </sheetNames>
    <sheetDataSet>
      <sheetData sheetId="0">
        <row r="38">
          <cell r="A38">
            <v>34639</v>
          </cell>
          <cell r="B38">
            <v>206543</v>
          </cell>
          <cell r="C38">
            <v>4205083</v>
          </cell>
          <cell r="D38" t="str">
            <v>45,137     20360       17.93     190</v>
          </cell>
        </row>
        <row r="39">
          <cell r="A39">
            <v>34669</v>
          </cell>
          <cell r="B39">
            <v>303519</v>
          </cell>
          <cell r="C39">
            <v>7591380</v>
          </cell>
          <cell r="D39" t="str">
            <v>557,765     25012       64.76     172</v>
          </cell>
        </row>
        <row r="40">
          <cell r="A40" t="str">
            <v>Totals:</v>
          </cell>
          <cell r="B40" t="str">
            <v>__________</v>
          </cell>
          <cell r="C40" t="str">
            <v>__________</v>
          </cell>
          <cell r="D40" t="str">
            <v>__________</v>
          </cell>
        </row>
        <row r="41">
          <cell r="A41">
            <v>1994</v>
          </cell>
          <cell r="B41">
            <v>510062</v>
          </cell>
          <cell r="C41">
            <v>11796463</v>
          </cell>
          <cell r="D41">
            <v>602902</v>
          </cell>
        </row>
        <row r="43">
          <cell r="A43">
            <v>34700</v>
          </cell>
          <cell r="B43">
            <v>212924</v>
          </cell>
          <cell r="C43">
            <v>6895835</v>
          </cell>
          <cell r="D43" t="str">
            <v>261,325     32387       55.10     177</v>
          </cell>
        </row>
        <row r="44">
          <cell r="A44">
            <v>34731</v>
          </cell>
          <cell r="B44">
            <v>162083</v>
          </cell>
          <cell r="C44">
            <v>5502133</v>
          </cell>
          <cell r="D44" t="str">
            <v>145,534     33947       47.31     169</v>
          </cell>
        </row>
        <row r="45">
          <cell r="A45">
            <v>34759</v>
          </cell>
          <cell r="B45">
            <v>164705</v>
          </cell>
          <cell r="C45">
            <v>5306868</v>
          </cell>
          <cell r="D45" t="str">
            <v>108,736     32221       39.77     166</v>
          </cell>
        </row>
        <row r="46">
          <cell r="A46">
            <v>34790</v>
          </cell>
          <cell r="B46">
            <v>141026</v>
          </cell>
          <cell r="C46">
            <v>4956970</v>
          </cell>
          <cell r="D46" t="str">
            <v>156,963     35150       52.67     164</v>
          </cell>
        </row>
        <row r="47">
          <cell r="A47">
            <v>34820</v>
          </cell>
          <cell r="B47">
            <v>122201</v>
          </cell>
          <cell r="C47">
            <v>5135898</v>
          </cell>
          <cell r="D47" t="str">
            <v>220,075     42029       64.30     157</v>
          </cell>
        </row>
        <row r="48">
          <cell r="A48">
            <v>34851</v>
          </cell>
          <cell r="B48">
            <v>102322</v>
          </cell>
          <cell r="C48">
            <v>4702446</v>
          </cell>
          <cell r="D48" t="str">
            <v>184,805     45958       64.36     157</v>
          </cell>
        </row>
        <row r="49">
          <cell r="A49">
            <v>34881</v>
          </cell>
          <cell r="B49">
            <v>93311</v>
          </cell>
          <cell r="C49">
            <v>4615674</v>
          </cell>
          <cell r="D49" t="str">
            <v>377,755     49466       80.19     158</v>
          </cell>
        </row>
        <row r="50">
          <cell r="A50">
            <v>34912</v>
          </cell>
          <cell r="B50">
            <v>84850</v>
          </cell>
          <cell r="C50">
            <v>4280018</v>
          </cell>
          <cell r="D50" t="str">
            <v>235,861     50443       73.54     155</v>
          </cell>
        </row>
        <row r="51">
          <cell r="A51">
            <v>34943</v>
          </cell>
          <cell r="B51">
            <v>76133</v>
          </cell>
          <cell r="C51">
            <v>4078990</v>
          </cell>
          <cell r="D51" t="str">
            <v>201,015     53578       72.53     155</v>
          </cell>
        </row>
        <row r="52">
          <cell r="A52">
            <v>34973</v>
          </cell>
          <cell r="B52">
            <v>68612</v>
          </cell>
          <cell r="C52">
            <v>3970817</v>
          </cell>
          <cell r="D52" t="str">
            <v>186,487     57874       73.10     153</v>
          </cell>
        </row>
        <row r="53">
          <cell r="A53">
            <v>35004</v>
          </cell>
          <cell r="B53">
            <v>56747</v>
          </cell>
          <cell r="C53">
            <v>3216669</v>
          </cell>
          <cell r="D53" t="str">
            <v>161,731     56685       74.03     149</v>
          </cell>
        </row>
        <row r="54">
          <cell r="A54">
            <v>35034</v>
          </cell>
          <cell r="B54">
            <v>65509</v>
          </cell>
          <cell r="C54">
            <v>3461783</v>
          </cell>
          <cell r="D54" t="str">
            <v>180,027     52845       73.32     148</v>
          </cell>
        </row>
        <row r="55">
          <cell r="A55" t="str">
            <v>Totals:</v>
          </cell>
          <cell r="B55" t="str">
            <v>__________</v>
          </cell>
          <cell r="C55" t="str">
            <v>__________</v>
          </cell>
          <cell r="D55" t="str">
            <v>__________</v>
          </cell>
        </row>
        <row r="56">
          <cell r="A56">
            <v>1995</v>
          </cell>
          <cell r="B56">
            <v>1350423</v>
          </cell>
          <cell r="C56">
            <v>56124101</v>
          </cell>
          <cell r="D56">
            <v>2420314</v>
          </cell>
        </row>
        <row r="58">
          <cell r="A58">
            <v>35065</v>
          </cell>
          <cell r="B58">
            <v>60687</v>
          </cell>
          <cell r="C58">
            <v>3457887</v>
          </cell>
          <cell r="D58" t="str">
            <v>145,027     56980       70.50     150</v>
          </cell>
        </row>
        <row r="59">
          <cell r="A59">
            <v>35096</v>
          </cell>
          <cell r="B59">
            <v>66530</v>
          </cell>
          <cell r="C59">
            <v>3072808</v>
          </cell>
          <cell r="D59" t="str">
            <v>143,836     46187       68.37     144</v>
          </cell>
        </row>
        <row r="60">
          <cell r="A60">
            <v>35125</v>
          </cell>
          <cell r="B60">
            <v>67376</v>
          </cell>
          <cell r="C60">
            <v>3120991</v>
          </cell>
          <cell r="D60" t="str">
            <v>150,165     46322       69.03     141</v>
          </cell>
        </row>
        <row r="61">
          <cell r="A61">
            <v>35156</v>
          </cell>
          <cell r="B61">
            <v>62985</v>
          </cell>
          <cell r="C61">
            <v>2876763</v>
          </cell>
          <cell r="D61" t="str">
            <v>107,203     45674       62.99     138</v>
          </cell>
        </row>
        <row r="62">
          <cell r="A62">
            <v>35186</v>
          </cell>
          <cell r="B62">
            <v>58376</v>
          </cell>
          <cell r="C62">
            <v>2816062</v>
          </cell>
          <cell r="D62" t="str">
            <v>95,188     48241       61.99     138</v>
          </cell>
        </row>
        <row r="63">
          <cell r="A63">
            <v>35217</v>
          </cell>
          <cell r="B63">
            <v>52361</v>
          </cell>
          <cell r="C63">
            <v>2546007</v>
          </cell>
          <cell r="D63" t="str">
            <v>73,729     48625       58.47     132</v>
          </cell>
        </row>
        <row r="64">
          <cell r="A64">
            <v>35247</v>
          </cell>
          <cell r="B64">
            <v>49134</v>
          </cell>
          <cell r="C64">
            <v>2554967</v>
          </cell>
          <cell r="D64" t="str">
            <v>99,030     52000       66.84     130</v>
          </cell>
        </row>
        <row r="65">
          <cell r="A65">
            <v>35278</v>
          </cell>
          <cell r="B65">
            <v>48569</v>
          </cell>
          <cell r="C65">
            <v>2382917</v>
          </cell>
          <cell r="D65" t="str">
            <v>97,957     49063       66.85     128</v>
          </cell>
        </row>
        <row r="66">
          <cell r="A66">
            <v>35309</v>
          </cell>
          <cell r="B66">
            <v>43643</v>
          </cell>
          <cell r="C66">
            <v>2120597</v>
          </cell>
          <cell r="D66" t="str">
            <v>69,333     48590       61.37     128</v>
          </cell>
        </row>
        <row r="67">
          <cell r="A67">
            <v>35339</v>
          </cell>
          <cell r="B67">
            <v>35761</v>
          </cell>
          <cell r="C67">
            <v>2063741</v>
          </cell>
          <cell r="D67" t="str">
            <v>67,391     57710       65.33     127</v>
          </cell>
        </row>
        <row r="68">
          <cell r="A68">
            <v>35370</v>
          </cell>
          <cell r="B68">
            <v>37778</v>
          </cell>
          <cell r="C68">
            <v>1941239</v>
          </cell>
          <cell r="D68" t="str">
            <v>73,342     51386       66.00     122</v>
          </cell>
        </row>
        <row r="69">
          <cell r="A69">
            <v>35400</v>
          </cell>
          <cell r="B69">
            <v>42857</v>
          </cell>
          <cell r="C69">
            <v>2035711</v>
          </cell>
          <cell r="D69" t="str">
            <v>96,301     47501       69.20     124</v>
          </cell>
        </row>
        <row r="70">
          <cell r="A70" t="str">
            <v>Totals:</v>
          </cell>
          <cell r="B70" t="str">
            <v>__________</v>
          </cell>
          <cell r="C70" t="str">
            <v>__________</v>
          </cell>
          <cell r="D70" t="str">
            <v>__________</v>
          </cell>
        </row>
        <row r="71">
          <cell r="A71">
            <v>1996</v>
          </cell>
          <cell r="B71">
            <v>626057</v>
          </cell>
          <cell r="C71">
            <v>30989690</v>
          </cell>
          <cell r="D71">
            <v>1218502</v>
          </cell>
        </row>
        <row r="73">
          <cell r="A73">
            <v>35431</v>
          </cell>
          <cell r="B73">
            <v>41553</v>
          </cell>
          <cell r="C73">
            <v>2011658</v>
          </cell>
          <cell r="D73" t="str">
            <v>94,177     48412       69.39     123</v>
          </cell>
        </row>
        <row r="74">
          <cell r="A74">
            <v>35462</v>
          </cell>
          <cell r="B74">
            <v>32343</v>
          </cell>
          <cell r="C74">
            <v>1758550</v>
          </cell>
          <cell r="D74" t="str">
            <v>83,256     54372       72.02     122</v>
          </cell>
        </row>
        <row r="75">
          <cell r="A75">
            <v>35490</v>
          </cell>
          <cell r="B75">
            <v>35975</v>
          </cell>
          <cell r="C75">
            <v>1912607</v>
          </cell>
          <cell r="D75" t="str">
            <v>101,106     53165       73.76     119</v>
          </cell>
        </row>
        <row r="76">
          <cell r="A76">
            <v>35521</v>
          </cell>
          <cell r="B76">
            <v>33721</v>
          </cell>
          <cell r="C76">
            <v>1767616</v>
          </cell>
          <cell r="D76" t="str">
            <v>99,479     52419       74.68     118</v>
          </cell>
        </row>
        <row r="77">
          <cell r="A77">
            <v>35551</v>
          </cell>
          <cell r="B77">
            <v>31534</v>
          </cell>
          <cell r="C77">
            <v>1709095</v>
          </cell>
          <cell r="D77" t="str">
            <v>102,911     54199       76.55     115</v>
          </cell>
        </row>
        <row r="78">
          <cell r="A78">
            <v>35582</v>
          </cell>
          <cell r="B78">
            <v>28028</v>
          </cell>
          <cell r="C78">
            <v>1448527</v>
          </cell>
          <cell r="D78" t="str">
            <v>122,807     51682       81.42     113</v>
          </cell>
        </row>
        <row r="79">
          <cell r="A79">
            <v>35612</v>
          </cell>
          <cell r="B79">
            <v>27366</v>
          </cell>
          <cell r="C79">
            <v>1539623</v>
          </cell>
          <cell r="D79" t="str">
            <v>138,940     56261       83.54     118</v>
          </cell>
        </row>
        <row r="80">
          <cell r="A80">
            <v>35643</v>
          </cell>
          <cell r="B80">
            <v>27003</v>
          </cell>
          <cell r="C80">
            <v>1514154</v>
          </cell>
          <cell r="D80" t="str">
            <v>188,777     56074       87.49     119</v>
          </cell>
        </row>
        <row r="81">
          <cell r="A81">
            <v>35674</v>
          </cell>
          <cell r="B81">
            <v>25352</v>
          </cell>
          <cell r="C81">
            <v>1365185</v>
          </cell>
          <cell r="D81" t="str">
            <v>185,962     53850       88.00     119</v>
          </cell>
        </row>
        <row r="82">
          <cell r="A82">
            <v>35704</v>
          </cell>
          <cell r="B82">
            <v>25326</v>
          </cell>
          <cell r="C82">
            <v>1360054</v>
          </cell>
          <cell r="D82" t="str">
            <v>112,218     53702       81.59     118</v>
          </cell>
        </row>
        <row r="83">
          <cell r="A83">
            <v>35735</v>
          </cell>
          <cell r="B83">
            <v>23247</v>
          </cell>
          <cell r="C83">
            <v>1212705</v>
          </cell>
          <cell r="D83" t="str">
            <v>89,746     52167       79.43     115</v>
          </cell>
        </row>
        <row r="84">
          <cell r="A84">
            <v>35765</v>
          </cell>
          <cell r="B84">
            <v>23920</v>
          </cell>
          <cell r="C84">
            <v>1192326</v>
          </cell>
          <cell r="D84" t="str">
            <v>59,949     49847       71.48     113</v>
          </cell>
        </row>
        <row r="85">
          <cell r="A85" t="str">
            <v>Totals:</v>
          </cell>
          <cell r="B85" t="str">
            <v>__________</v>
          </cell>
          <cell r="C85" t="str">
            <v>__________</v>
          </cell>
          <cell r="D85" t="str">
            <v>__________</v>
          </cell>
        </row>
        <row r="86">
          <cell r="A86">
            <v>1997</v>
          </cell>
          <cell r="B86">
            <v>355368</v>
          </cell>
          <cell r="C86">
            <v>18792100</v>
          </cell>
          <cell r="D86">
            <v>1379328</v>
          </cell>
        </row>
        <row r="88">
          <cell r="A88">
            <v>35796</v>
          </cell>
          <cell r="B88">
            <v>20609</v>
          </cell>
          <cell r="C88">
            <v>1242447</v>
          </cell>
          <cell r="D88" t="str">
            <v>64,824     60287       75.88     108</v>
          </cell>
        </row>
        <row r="89">
          <cell r="A89">
            <v>35827</v>
          </cell>
          <cell r="B89">
            <v>17736</v>
          </cell>
          <cell r="C89">
            <v>1119008</v>
          </cell>
          <cell r="D89" t="str">
            <v>38,663     63093       68.55     108</v>
          </cell>
        </row>
        <row r="90">
          <cell r="A90">
            <v>35855</v>
          </cell>
          <cell r="B90">
            <v>18386</v>
          </cell>
          <cell r="C90">
            <v>1192127</v>
          </cell>
          <cell r="D90" t="str">
            <v>35,300     64839       65.75     108</v>
          </cell>
        </row>
        <row r="91">
          <cell r="A91">
            <v>35886</v>
          </cell>
          <cell r="B91">
            <v>17363</v>
          </cell>
          <cell r="C91">
            <v>1165651</v>
          </cell>
          <cell r="D91" t="str">
            <v>48,181     67135       73.51     104</v>
          </cell>
        </row>
        <row r="92">
          <cell r="A92">
            <v>35916</v>
          </cell>
          <cell r="B92">
            <v>16488</v>
          </cell>
          <cell r="C92">
            <v>1129069</v>
          </cell>
          <cell r="D92" t="str">
            <v>137,430     68479       89.29     105</v>
          </cell>
        </row>
        <row r="93">
          <cell r="A93">
            <v>35947</v>
          </cell>
          <cell r="B93">
            <v>16086</v>
          </cell>
          <cell r="C93">
            <v>1046446</v>
          </cell>
          <cell r="D93" t="str">
            <v>120,104     65054       88.19     103</v>
          </cell>
        </row>
        <row r="94">
          <cell r="A94">
            <v>35977</v>
          </cell>
          <cell r="B94">
            <v>14989</v>
          </cell>
          <cell r="C94">
            <v>1058894</v>
          </cell>
          <cell r="D94" t="str">
            <v>169,837     70645       91.89     102</v>
          </cell>
        </row>
        <row r="95">
          <cell r="A95">
            <v>36008</v>
          </cell>
          <cell r="B95">
            <v>15756</v>
          </cell>
          <cell r="C95">
            <v>1036441</v>
          </cell>
          <cell r="D95" t="str">
            <v>208,519     65781       92.97      98</v>
          </cell>
        </row>
        <row r="96">
          <cell r="A96">
            <v>36039</v>
          </cell>
          <cell r="B96">
            <v>13425</v>
          </cell>
          <cell r="C96">
            <v>953829</v>
          </cell>
          <cell r="D96" t="str">
            <v>209,080     71049       93.97      97</v>
          </cell>
        </row>
        <row r="97">
          <cell r="A97">
            <v>36069</v>
          </cell>
          <cell r="B97">
            <v>12997</v>
          </cell>
          <cell r="C97">
            <v>974476</v>
          </cell>
          <cell r="D97" t="str">
            <v>210,628     74977       94.19      95</v>
          </cell>
        </row>
        <row r="98">
          <cell r="A98">
            <v>36100</v>
          </cell>
          <cell r="B98">
            <v>21212</v>
          </cell>
          <cell r="C98">
            <v>960969</v>
          </cell>
          <cell r="D98" t="str">
            <v>235,390     45304       91.73      94</v>
          </cell>
        </row>
        <row r="99">
          <cell r="A99">
            <v>36130</v>
          </cell>
          <cell r="B99">
            <v>15294</v>
          </cell>
          <cell r="C99">
            <v>966299</v>
          </cell>
          <cell r="D99" t="str">
            <v>256,536     63182       94.37      95</v>
          </cell>
        </row>
        <row r="100">
          <cell r="A100" t="str">
            <v>Totals:</v>
          </cell>
          <cell r="B100" t="str">
            <v>__________</v>
          </cell>
          <cell r="C100" t="str">
            <v>__________</v>
          </cell>
          <cell r="D100" t="str">
            <v>__________</v>
          </cell>
        </row>
        <row r="101">
          <cell r="A101">
            <v>1998</v>
          </cell>
          <cell r="B101">
            <v>200341</v>
          </cell>
          <cell r="C101">
            <v>12845656</v>
          </cell>
          <cell r="D101">
            <v>1734492</v>
          </cell>
        </row>
        <row r="103">
          <cell r="A103">
            <v>36161</v>
          </cell>
          <cell r="B103">
            <v>13533</v>
          </cell>
          <cell r="C103">
            <v>875814</v>
          </cell>
          <cell r="D103" t="str">
            <v>173,037     64717       92.75      95</v>
          </cell>
        </row>
        <row r="104">
          <cell r="A104">
            <v>36192</v>
          </cell>
          <cell r="B104">
            <v>12099</v>
          </cell>
          <cell r="C104">
            <v>746796</v>
          </cell>
          <cell r="D104" t="str">
            <v>160,101     61724       92.97      94</v>
          </cell>
        </row>
        <row r="105">
          <cell r="A105">
            <v>36220</v>
          </cell>
          <cell r="B105">
            <v>12158</v>
          </cell>
          <cell r="C105">
            <v>805849</v>
          </cell>
          <cell r="D105" t="str">
            <v>162,480     66282       93.04      91</v>
          </cell>
        </row>
        <row r="106">
          <cell r="A106">
            <v>36251</v>
          </cell>
          <cell r="B106">
            <v>12703</v>
          </cell>
          <cell r="C106">
            <v>815002</v>
          </cell>
          <cell r="D106" t="str">
            <v>163,516     64159       92.79      90</v>
          </cell>
        </row>
        <row r="107">
          <cell r="A107">
            <v>36281</v>
          </cell>
          <cell r="B107">
            <v>12102</v>
          </cell>
          <cell r="C107">
            <v>830067</v>
          </cell>
          <cell r="D107" t="str">
            <v>197,814     68590       94.23      91</v>
          </cell>
        </row>
        <row r="108">
          <cell r="A108">
            <v>36312</v>
          </cell>
          <cell r="B108">
            <v>11320</v>
          </cell>
          <cell r="C108">
            <v>778367</v>
          </cell>
          <cell r="D108" t="str">
            <v>163,161     68761       93.51      92</v>
          </cell>
        </row>
        <row r="109">
          <cell r="A109">
            <v>36342</v>
          </cell>
          <cell r="B109">
            <v>10597</v>
          </cell>
          <cell r="C109">
            <v>770210</v>
          </cell>
          <cell r="D109" t="str">
            <v>166,848     72682       94.03      94</v>
          </cell>
        </row>
        <row r="110">
          <cell r="A110">
            <v>36373</v>
          </cell>
          <cell r="B110">
            <v>10594</v>
          </cell>
          <cell r="C110">
            <v>792239</v>
          </cell>
          <cell r="D110" t="str">
            <v>188,729     74782       94.69      93</v>
          </cell>
        </row>
        <row r="111">
          <cell r="A111">
            <v>36404</v>
          </cell>
          <cell r="B111">
            <v>9610</v>
          </cell>
          <cell r="C111">
            <v>739217</v>
          </cell>
          <cell r="D111" t="str">
            <v>154,740     76922       94.15      88</v>
          </cell>
        </row>
        <row r="112">
          <cell r="A112">
            <v>36434</v>
          </cell>
          <cell r="B112">
            <v>9478</v>
          </cell>
          <cell r="C112">
            <v>698917</v>
          </cell>
          <cell r="D112" t="str">
            <v>145,096     73741       93.87      87</v>
          </cell>
        </row>
        <row r="113">
          <cell r="A113">
            <v>36465</v>
          </cell>
          <cell r="B113">
            <v>9179</v>
          </cell>
          <cell r="C113">
            <v>665297</v>
          </cell>
          <cell r="D113" t="str">
            <v>138,518     72481       93.79      84</v>
          </cell>
        </row>
        <row r="114">
          <cell r="A114">
            <v>36495</v>
          </cell>
          <cell r="B114">
            <v>8835</v>
          </cell>
          <cell r="C114">
            <v>643989</v>
          </cell>
          <cell r="D114" t="str">
            <v>123,973     72891       93.35      81</v>
          </cell>
        </row>
        <row r="115">
          <cell r="A115" t="str">
            <v>Totals:</v>
          </cell>
          <cell r="B115" t="str">
            <v>__________</v>
          </cell>
          <cell r="C115" t="str">
            <v>__________</v>
          </cell>
          <cell r="D115" t="str">
            <v>__________</v>
          </cell>
        </row>
        <row r="116">
          <cell r="A116">
            <v>1999</v>
          </cell>
          <cell r="B116">
            <v>132208</v>
          </cell>
          <cell r="C116">
            <v>9161764</v>
          </cell>
          <cell r="D116">
            <v>1938013</v>
          </cell>
        </row>
        <row r="118">
          <cell r="A118">
            <v>36526</v>
          </cell>
          <cell r="B118">
            <v>8761</v>
          </cell>
          <cell r="C118">
            <v>640987</v>
          </cell>
          <cell r="D118" t="str">
            <v>158,485     73164       94.76      83</v>
          </cell>
        </row>
        <row r="119">
          <cell r="A119">
            <v>36557</v>
          </cell>
          <cell r="B119">
            <v>8424</v>
          </cell>
          <cell r="C119">
            <v>592060</v>
          </cell>
          <cell r="D119" t="str">
            <v>142,140     70283       94.41      81</v>
          </cell>
        </row>
        <row r="120">
          <cell r="A120">
            <v>36586</v>
          </cell>
          <cell r="B120">
            <v>7560</v>
          </cell>
          <cell r="C120">
            <v>615035</v>
          </cell>
          <cell r="D120" t="str">
            <v>179,637     81354       95.96      79</v>
          </cell>
        </row>
        <row r="121">
          <cell r="A121">
            <v>36617</v>
          </cell>
          <cell r="B121">
            <v>7035</v>
          </cell>
          <cell r="C121">
            <v>542444</v>
          </cell>
          <cell r="D121" t="str">
            <v>114,930     77107       94.23      83</v>
          </cell>
        </row>
        <row r="122">
          <cell r="A122">
            <v>36647</v>
          </cell>
          <cell r="B122">
            <v>7361</v>
          </cell>
          <cell r="C122">
            <v>575392</v>
          </cell>
          <cell r="D122" t="str">
            <v>89,299     78168       92.38      80</v>
          </cell>
        </row>
        <row r="123">
          <cell r="A123">
            <v>36678</v>
          </cell>
          <cell r="B123">
            <v>8878</v>
          </cell>
          <cell r="C123">
            <v>535088</v>
          </cell>
          <cell r="D123" t="str">
            <v>120,942     60272       93.16      80</v>
          </cell>
        </row>
        <row r="124">
          <cell r="A124">
            <v>36708</v>
          </cell>
          <cell r="B124">
            <v>9620</v>
          </cell>
          <cell r="C124">
            <v>557857</v>
          </cell>
          <cell r="D124" t="str">
            <v>113,406     57990       92.18      82</v>
          </cell>
        </row>
        <row r="125">
          <cell r="A125">
            <v>36739</v>
          </cell>
          <cell r="B125">
            <v>10079</v>
          </cell>
          <cell r="C125">
            <v>489751</v>
          </cell>
          <cell r="D125" t="str">
            <v>209,907     48592       95.42      81</v>
          </cell>
        </row>
        <row r="126">
          <cell r="A126">
            <v>36770</v>
          </cell>
          <cell r="B126">
            <v>10140</v>
          </cell>
          <cell r="C126">
            <v>503348</v>
          </cell>
          <cell r="D126" t="str">
            <v>111,557     49640       91.67      80</v>
          </cell>
        </row>
        <row r="127">
          <cell r="A127">
            <v>36800</v>
          </cell>
          <cell r="B127">
            <v>9601</v>
          </cell>
          <cell r="C127">
            <v>513791</v>
          </cell>
          <cell r="D127" t="str">
            <v>143,566     53515       93.73      79</v>
          </cell>
        </row>
        <row r="128">
          <cell r="A128">
            <v>36831</v>
          </cell>
          <cell r="B128">
            <v>9149</v>
          </cell>
          <cell r="C128">
            <v>484712</v>
          </cell>
          <cell r="D128" t="str">
            <v>157,501     52980       94.51      79</v>
          </cell>
        </row>
        <row r="129">
          <cell r="A129">
            <v>36861</v>
          </cell>
          <cell r="B129">
            <v>10617</v>
          </cell>
          <cell r="C129">
            <v>517150</v>
          </cell>
          <cell r="D129" t="str">
            <v>180,441     48710       94.44      78</v>
          </cell>
        </row>
        <row r="130">
          <cell r="A130" t="str">
            <v>Totals:</v>
          </cell>
          <cell r="B130" t="str">
            <v>__________</v>
          </cell>
          <cell r="C130" t="str">
            <v>__________</v>
          </cell>
          <cell r="D130" t="str">
            <v>__________</v>
          </cell>
        </row>
        <row r="131">
          <cell r="A131">
            <v>2000</v>
          </cell>
          <cell r="B131">
            <v>107225</v>
          </cell>
          <cell r="C131">
            <v>6567615</v>
          </cell>
          <cell r="D131">
            <v>1721811</v>
          </cell>
        </row>
        <row r="133">
          <cell r="A133">
            <v>36892</v>
          </cell>
          <cell r="B133">
            <v>9092</v>
          </cell>
          <cell r="C133">
            <v>474146</v>
          </cell>
          <cell r="D133" t="str">
            <v>191,634     52150       95.47      77</v>
          </cell>
        </row>
        <row r="134">
          <cell r="A134">
            <v>36923</v>
          </cell>
          <cell r="B134">
            <v>8031</v>
          </cell>
          <cell r="C134">
            <v>437554</v>
          </cell>
          <cell r="D134" t="str">
            <v>101,418     54484       92.66      78</v>
          </cell>
        </row>
        <row r="135">
          <cell r="A135">
            <v>36951</v>
          </cell>
          <cell r="B135">
            <v>9051</v>
          </cell>
          <cell r="C135">
            <v>497895</v>
          </cell>
          <cell r="D135" t="str">
            <v>160,900     55010       94.67      78</v>
          </cell>
        </row>
        <row r="136">
          <cell r="A136">
            <v>36982</v>
          </cell>
          <cell r="B136">
            <v>8092</v>
          </cell>
          <cell r="C136">
            <v>453683</v>
          </cell>
          <cell r="D136" t="str">
            <v>143,043     56066       94.65      78</v>
          </cell>
        </row>
        <row r="137">
          <cell r="A137">
            <v>37012</v>
          </cell>
          <cell r="B137">
            <v>7377</v>
          </cell>
          <cell r="C137">
            <v>448070</v>
          </cell>
          <cell r="D137" t="str">
            <v>104,034     60739       93.38      73</v>
          </cell>
        </row>
        <row r="138">
          <cell r="A138" t="str">
            <v>Totals:</v>
          </cell>
          <cell r="B138" t="str">
            <v>__________</v>
          </cell>
          <cell r="C138" t="str">
            <v>__________</v>
          </cell>
          <cell r="D138" t="str">
            <v>__________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ec94"/>
    </sheetNames>
    <sheetDataSet>
      <sheetData sheetId="0">
        <row r="50">
          <cell r="A50">
            <v>34669</v>
          </cell>
          <cell r="B50">
            <v>239561</v>
          </cell>
          <cell r="C50">
            <v>4372550</v>
          </cell>
          <cell r="D50" t="str">
            <v>30,857     18253       11.41     192</v>
          </cell>
        </row>
        <row r="51">
          <cell r="A51" t="str">
            <v>Totals:</v>
          </cell>
          <cell r="B51" t="str">
            <v>__________</v>
          </cell>
          <cell r="C51" t="str">
            <v>__________</v>
          </cell>
          <cell r="D51" t="str">
            <v>__________</v>
          </cell>
        </row>
        <row r="52">
          <cell r="A52">
            <v>1994</v>
          </cell>
          <cell r="B52">
            <v>239561</v>
          </cell>
          <cell r="C52">
            <v>4372550</v>
          </cell>
          <cell r="D52">
            <v>30857</v>
          </cell>
        </row>
        <row r="54">
          <cell r="A54">
            <v>34700</v>
          </cell>
          <cell r="B54">
            <v>338813</v>
          </cell>
          <cell r="C54">
            <v>7504302</v>
          </cell>
          <cell r="D54" t="str">
            <v>85,084     22149       20.07     178</v>
          </cell>
        </row>
        <row r="55">
          <cell r="A55">
            <v>34731</v>
          </cell>
          <cell r="B55">
            <v>278728</v>
          </cell>
          <cell r="C55">
            <v>7034228</v>
          </cell>
          <cell r="D55" t="str">
            <v>70,972     25237       20.30     176</v>
          </cell>
        </row>
        <row r="56">
          <cell r="A56">
            <v>34759</v>
          </cell>
          <cell r="B56">
            <v>249693</v>
          </cell>
          <cell r="C56">
            <v>6659057</v>
          </cell>
          <cell r="D56" t="str">
            <v>72,711     26669       22.55     174</v>
          </cell>
        </row>
        <row r="57">
          <cell r="A57">
            <v>34790</v>
          </cell>
          <cell r="B57">
            <v>222124</v>
          </cell>
          <cell r="C57">
            <v>5910494</v>
          </cell>
          <cell r="D57" t="str">
            <v>82,048     26609       26.97     171</v>
          </cell>
        </row>
        <row r="58">
          <cell r="A58">
            <v>34820</v>
          </cell>
          <cell r="B58">
            <v>190602</v>
          </cell>
          <cell r="C58">
            <v>5952751</v>
          </cell>
          <cell r="D58" t="str">
            <v>101,563     31232       34.76     171</v>
          </cell>
        </row>
        <row r="59">
          <cell r="A59">
            <v>34851</v>
          </cell>
          <cell r="B59">
            <v>159462</v>
          </cell>
          <cell r="C59">
            <v>5057866</v>
          </cell>
          <cell r="D59" t="str">
            <v>4,329,805     31719       96.45     170</v>
          </cell>
        </row>
        <row r="60">
          <cell r="A60">
            <v>34881</v>
          </cell>
          <cell r="B60">
            <v>153706</v>
          </cell>
          <cell r="C60">
            <v>4736257</v>
          </cell>
          <cell r="D60" t="str">
            <v>2,049,092     30814       93.02     167</v>
          </cell>
        </row>
        <row r="61">
          <cell r="A61">
            <v>34912</v>
          </cell>
          <cell r="B61">
            <v>140264</v>
          </cell>
          <cell r="C61">
            <v>4625481</v>
          </cell>
          <cell r="D61" t="str">
            <v>1,730,057     32977       92.50     164</v>
          </cell>
        </row>
        <row r="62">
          <cell r="A62">
            <v>34943</v>
          </cell>
          <cell r="B62">
            <v>127234</v>
          </cell>
          <cell r="C62">
            <v>4194948</v>
          </cell>
          <cell r="D62" t="str">
            <v>130,702     32971       50.67     161</v>
          </cell>
        </row>
        <row r="63">
          <cell r="A63">
            <v>34973</v>
          </cell>
          <cell r="B63">
            <v>126189</v>
          </cell>
          <cell r="C63">
            <v>4191062</v>
          </cell>
          <cell r="D63" t="str">
            <v>180,574     33213       58.86     162</v>
          </cell>
        </row>
        <row r="64">
          <cell r="A64">
            <v>35004</v>
          </cell>
          <cell r="B64">
            <v>118314</v>
          </cell>
          <cell r="C64">
            <v>4041314</v>
          </cell>
          <cell r="D64" t="str">
            <v>136,786     34158       53.62     157</v>
          </cell>
        </row>
        <row r="65">
          <cell r="A65">
            <v>35034</v>
          </cell>
          <cell r="B65">
            <v>115279</v>
          </cell>
          <cell r="C65">
            <v>3780393</v>
          </cell>
          <cell r="D65" t="str">
            <v>155,441     32794       57.42     152</v>
          </cell>
        </row>
        <row r="66">
          <cell r="A66" t="str">
            <v>Totals:</v>
          </cell>
          <cell r="B66" t="str">
            <v>__________</v>
          </cell>
          <cell r="C66" t="str">
            <v>__________</v>
          </cell>
          <cell r="D66" t="str">
            <v>__________</v>
          </cell>
        </row>
        <row r="67">
          <cell r="A67">
            <v>1995</v>
          </cell>
          <cell r="B67">
            <v>2220408</v>
          </cell>
          <cell r="C67">
            <v>63688153</v>
          </cell>
          <cell r="D67">
            <v>9124835</v>
          </cell>
        </row>
        <row r="69">
          <cell r="A69">
            <v>35065</v>
          </cell>
          <cell r="B69">
            <v>107354</v>
          </cell>
          <cell r="C69">
            <v>3671687</v>
          </cell>
          <cell r="D69" t="str">
            <v>120,900     34202       52.97     153</v>
          </cell>
        </row>
        <row r="70">
          <cell r="A70">
            <v>35096</v>
          </cell>
          <cell r="B70">
            <v>92417</v>
          </cell>
          <cell r="C70">
            <v>3279110</v>
          </cell>
          <cell r="D70" t="str">
            <v>1,176,143     35482       92.71     150</v>
          </cell>
        </row>
        <row r="71">
          <cell r="A71">
            <v>35125</v>
          </cell>
          <cell r="B71">
            <v>96580</v>
          </cell>
          <cell r="C71">
            <v>3302298</v>
          </cell>
          <cell r="D71" t="str">
            <v>790,593     34193       89.11     148</v>
          </cell>
        </row>
        <row r="72">
          <cell r="A72">
            <v>35156</v>
          </cell>
          <cell r="B72">
            <v>89931</v>
          </cell>
          <cell r="C72">
            <v>2914660</v>
          </cell>
          <cell r="D72" t="str">
            <v>150,813     32410       62.64     145</v>
          </cell>
        </row>
        <row r="73">
          <cell r="A73">
            <v>35186</v>
          </cell>
          <cell r="B73">
            <v>90184</v>
          </cell>
          <cell r="C73">
            <v>2846724</v>
          </cell>
          <cell r="D73" t="str">
            <v>157,184     31566       63.54     143</v>
          </cell>
        </row>
        <row r="74">
          <cell r="A74">
            <v>35217</v>
          </cell>
          <cell r="B74">
            <v>79305</v>
          </cell>
          <cell r="C74">
            <v>2591488</v>
          </cell>
          <cell r="D74" t="str">
            <v>142,237     32678       64.20     142</v>
          </cell>
        </row>
        <row r="75">
          <cell r="A75">
            <v>35247</v>
          </cell>
          <cell r="B75">
            <v>75529</v>
          </cell>
          <cell r="C75">
            <v>2381326</v>
          </cell>
          <cell r="D75" t="str">
            <v>124,056     31529       62.16     137</v>
          </cell>
        </row>
        <row r="76">
          <cell r="A76">
            <v>35278</v>
          </cell>
          <cell r="B76">
            <v>69559</v>
          </cell>
          <cell r="C76">
            <v>2366092</v>
          </cell>
          <cell r="D76" t="str">
            <v>143,008     34016       67.28     135</v>
          </cell>
        </row>
        <row r="77">
          <cell r="A77">
            <v>35309</v>
          </cell>
          <cell r="B77">
            <v>64515</v>
          </cell>
          <cell r="C77">
            <v>2230288</v>
          </cell>
          <cell r="D77" t="str">
            <v>141,027     34571       68.61     135</v>
          </cell>
        </row>
        <row r="78">
          <cell r="A78">
            <v>35339</v>
          </cell>
          <cell r="B78">
            <v>64350</v>
          </cell>
          <cell r="C78">
            <v>2115226</v>
          </cell>
          <cell r="D78" t="str">
            <v>152,651     32871       70.35     135</v>
          </cell>
        </row>
        <row r="79">
          <cell r="A79">
            <v>35370</v>
          </cell>
          <cell r="B79">
            <v>60064</v>
          </cell>
          <cell r="C79">
            <v>2006922</v>
          </cell>
          <cell r="D79" t="str">
            <v>122,650     33414       67.13     136</v>
          </cell>
        </row>
        <row r="80">
          <cell r="A80">
            <v>35400</v>
          </cell>
          <cell r="B80">
            <v>58916</v>
          </cell>
          <cell r="C80">
            <v>2164883</v>
          </cell>
          <cell r="D80" t="str">
            <v>155,366     36746       72.51     137</v>
          </cell>
        </row>
        <row r="81">
          <cell r="A81" t="str">
            <v>Totals:</v>
          </cell>
          <cell r="B81" t="str">
            <v>__________</v>
          </cell>
          <cell r="C81" t="str">
            <v>__________</v>
          </cell>
          <cell r="D81" t="str">
            <v>__________</v>
          </cell>
        </row>
        <row r="82">
          <cell r="A82">
            <v>1996</v>
          </cell>
          <cell r="B82">
            <v>948704</v>
          </cell>
          <cell r="C82">
            <v>31870704</v>
          </cell>
          <cell r="D82">
            <v>3376628</v>
          </cell>
        </row>
        <row r="84">
          <cell r="A84">
            <v>35431</v>
          </cell>
          <cell r="B84">
            <v>57520</v>
          </cell>
          <cell r="C84">
            <v>2042089</v>
          </cell>
          <cell r="D84" t="str">
            <v>175,889     35503       75.36     136</v>
          </cell>
        </row>
        <row r="85">
          <cell r="A85">
            <v>35462</v>
          </cell>
          <cell r="B85">
            <v>50267</v>
          </cell>
          <cell r="C85">
            <v>1827998</v>
          </cell>
          <cell r="D85" t="str">
            <v>136,791     36366       73.13     132</v>
          </cell>
        </row>
        <row r="86">
          <cell r="A86">
            <v>35490</v>
          </cell>
          <cell r="B86">
            <v>53440</v>
          </cell>
          <cell r="C86">
            <v>2102794</v>
          </cell>
          <cell r="D86" t="str">
            <v>146,904     39349       73.33     132</v>
          </cell>
        </row>
        <row r="87">
          <cell r="A87">
            <v>35521</v>
          </cell>
          <cell r="B87">
            <v>50973</v>
          </cell>
          <cell r="C87">
            <v>1770542</v>
          </cell>
          <cell r="D87" t="str">
            <v>131,731     34735       72.10     133</v>
          </cell>
        </row>
        <row r="88">
          <cell r="A88">
            <v>35551</v>
          </cell>
          <cell r="B88">
            <v>45330</v>
          </cell>
          <cell r="C88">
            <v>1890889</v>
          </cell>
          <cell r="D88" t="str">
            <v>122,161     41714       72.94     133</v>
          </cell>
        </row>
        <row r="89">
          <cell r="A89">
            <v>35582</v>
          </cell>
          <cell r="B89">
            <v>42736</v>
          </cell>
          <cell r="C89">
            <v>1750484</v>
          </cell>
          <cell r="D89" t="str">
            <v>58,137     40961       57.63     125</v>
          </cell>
        </row>
        <row r="90">
          <cell r="A90">
            <v>35612</v>
          </cell>
          <cell r="B90">
            <v>39811</v>
          </cell>
          <cell r="C90">
            <v>1685909</v>
          </cell>
          <cell r="D90" t="str">
            <v>74,523     42348       65.18     128</v>
          </cell>
        </row>
        <row r="91">
          <cell r="A91">
            <v>35643</v>
          </cell>
          <cell r="B91">
            <v>37996</v>
          </cell>
          <cell r="C91">
            <v>1659222</v>
          </cell>
          <cell r="D91" t="str">
            <v>318,044     43669       89.33     124</v>
          </cell>
        </row>
        <row r="92">
          <cell r="A92">
            <v>35674</v>
          </cell>
          <cell r="B92">
            <v>37042</v>
          </cell>
          <cell r="C92">
            <v>1566797</v>
          </cell>
          <cell r="D92" t="str">
            <v>51,286     42298       58.06     124</v>
          </cell>
        </row>
        <row r="93">
          <cell r="A93">
            <v>35704</v>
          </cell>
          <cell r="B93">
            <v>36823</v>
          </cell>
          <cell r="C93">
            <v>1513845</v>
          </cell>
          <cell r="D93" t="str">
            <v>50,905     41112       58.03     122</v>
          </cell>
        </row>
        <row r="94">
          <cell r="A94">
            <v>35735</v>
          </cell>
          <cell r="B94">
            <v>35056</v>
          </cell>
          <cell r="C94">
            <v>1432612</v>
          </cell>
          <cell r="D94" t="str">
            <v>49,419     40867       58.50     123</v>
          </cell>
        </row>
        <row r="95">
          <cell r="A95">
            <v>35765</v>
          </cell>
          <cell r="B95">
            <v>34096</v>
          </cell>
          <cell r="C95">
            <v>1379664</v>
          </cell>
          <cell r="D95" t="str">
            <v>53,162     40465       60.93     119</v>
          </cell>
        </row>
        <row r="96">
          <cell r="A96" t="str">
            <v>Totals:</v>
          </cell>
          <cell r="B96" t="str">
            <v>__________</v>
          </cell>
          <cell r="C96" t="str">
            <v>__________</v>
          </cell>
          <cell r="D96" t="str">
            <v>__________</v>
          </cell>
        </row>
        <row r="97">
          <cell r="A97">
            <v>1997</v>
          </cell>
          <cell r="B97">
            <v>521090</v>
          </cell>
          <cell r="C97">
            <v>20622845</v>
          </cell>
          <cell r="D97">
            <v>1368952</v>
          </cell>
        </row>
        <row r="99">
          <cell r="A99">
            <v>35796</v>
          </cell>
          <cell r="B99">
            <v>33068</v>
          </cell>
          <cell r="C99">
            <v>1277421</v>
          </cell>
          <cell r="D99" t="str">
            <v>58,049     38631       63.71     118</v>
          </cell>
        </row>
        <row r="100">
          <cell r="A100">
            <v>35827</v>
          </cell>
          <cell r="B100">
            <v>28412</v>
          </cell>
          <cell r="C100">
            <v>1152319</v>
          </cell>
          <cell r="D100" t="str">
            <v>57,034     40558       66.75     118</v>
          </cell>
        </row>
        <row r="101">
          <cell r="A101">
            <v>35855</v>
          </cell>
          <cell r="B101">
            <v>32063</v>
          </cell>
          <cell r="C101">
            <v>1250852</v>
          </cell>
          <cell r="D101" t="str">
            <v>58,022     39013       64.41     114</v>
          </cell>
        </row>
        <row r="102">
          <cell r="A102">
            <v>35886</v>
          </cell>
          <cell r="B102">
            <v>28461</v>
          </cell>
          <cell r="C102">
            <v>1177955</v>
          </cell>
          <cell r="D102" t="str">
            <v>48,582     41389       63.06     114</v>
          </cell>
        </row>
        <row r="103">
          <cell r="A103">
            <v>35916</v>
          </cell>
          <cell r="B103">
            <v>26876</v>
          </cell>
          <cell r="C103">
            <v>1132453</v>
          </cell>
          <cell r="D103" t="str">
            <v>74,865     42137       73.58     111</v>
          </cell>
        </row>
        <row r="104">
          <cell r="A104">
            <v>35947</v>
          </cell>
          <cell r="B104">
            <v>24687</v>
          </cell>
          <cell r="C104">
            <v>1094801</v>
          </cell>
          <cell r="D104" t="str">
            <v>34,808     44348       58.51     110</v>
          </cell>
        </row>
        <row r="105">
          <cell r="A105">
            <v>35977</v>
          </cell>
          <cell r="B105">
            <v>24131</v>
          </cell>
          <cell r="C105">
            <v>1108561</v>
          </cell>
          <cell r="D105" t="str">
            <v>33,920     45940       58.43     112</v>
          </cell>
        </row>
        <row r="106">
          <cell r="A106">
            <v>36008</v>
          </cell>
          <cell r="B106">
            <v>25657</v>
          </cell>
          <cell r="C106">
            <v>1119384</v>
          </cell>
          <cell r="D106" t="str">
            <v>36,119     43629       58.47     113</v>
          </cell>
        </row>
        <row r="107">
          <cell r="A107">
            <v>36039</v>
          </cell>
          <cell r="B107">
            <v>21709</v>
          </cell>
          <cell r="C107">
            <v>1033337</v>
          </cell>
          <cell r="D107" t="str">
            <v>34,607     47600       61.45     108</v>
          </cell>
        </row>
        <row r="108">
          <cell r="A108">
            <v>36069</v>
          </cell>
          <cell r="B108">
            <v>21087</v>
          </cell>
          <cell r="C108">
            <v>1016571</v>
          </cell>
          <cell r="D108" t="str">
            <v>34,852     48209       62.30     108</v>
          </cell>
        </row>
        <row r="109">
          <cell r="A109">
            <v>36100</v>
          </cell>
          <cell r="B109">
            <v>21151</v>
          </cell>
          <cell r="C109">
            <v>952120</v>
          </cell>
          <cell r="D109" t="str">
            <v>34,106     45016       61.72     108</v>
          </cell>
        </row>
        <row r="110">
          <cell r="A110">
            <v>36130</v>
          </cell>
          <cell r="B110">
            <v>21613</v>
          </cell>
          <cell r="C110">
            <v>950290</v>
          </cell>
          <cell r="D110" t="str">
            <v>42,767     43969       66.43     104</v>
          </cell>
        </row>
        <row r="111">
          <cell r="A111" t="str">
            <v>Totals:</v>
          </cell>
          <cell r="B111" t="str">
            <v>__________</v>
          </cell>
          <cell r="C111" t="str">
            <v>__________</v>
          </cell>
          <cell r="D111" t="str">
            <v>__________</v>
          </cell>
        </row>
        <row r="112">
          <cell r="A112">
            <v>1998</v>
          </cell>
          <cell r="B112">
            <v>308915</v>
          </cell>
          <cell r="C112">
            <v>13266064</v>
          </cell>
          <cell r="D112">
            <v>547731</v>
          </cell>
        </row>
        <row r="114">
          <cell r="A114">
            <v>36161</v>
          </cell>
          <cell r="B114">
            <v>22145</v>
          </cell>
          <cell r="C114">
            <v>952912</v>
          </cell>
          <cell r="D114" t="str">
            <v>37,530     43031       62.89     105</v>
          </cell>
        </row>
        <row r="115">
          <cell r="A115">
            <v>36192</v>
          </cell>
          <cell r="B115">
            <v>19388</v>
          </cell>
          <cell r="C115">
            <v>846187</v>
          </cell>
          <cell r="D115" t="str">
            <v>24,238     43645       55.56     103</v>
          </cell>
        </row>
        <row r="116">
          <cell r="A116">
            <v>36220</v>
          </cell>
          <cell r="B116">
            <v>19050</v>
          </cell>
          <cell r="C116">
            <v>909380</v>
          </cell>
          <cell r="D116" t="str">
            <v>23,714     47737       55.45     108</v>
          </cell>
        </row>
        <row r="117">
          <cell r="A117">
            <v>36251</v>
          </cell>
          <cell r="B117">
            <v>17927</v>
          </cell>
          <cell r="C117">
            <v>881023</v>
          </cell>
          <cell r="D117" t="str">
            <v>24,672     49146       57.92     109</v>
          </cell>
        </row>
        <row r="118">
          <cell r="A118">
            <v>36281</v>
          </cell>
          <cell r="B118">
            <v>17320</v>
          </cell>
          <cell r="C118">
            <v>868817</v>
          </cell>
          <cell r="D118" t="str">
            <v>42,107     50163       70.85     106</v>
          </cell>
        </row>
        <row r="119">
          <cell r="A119">
            <v>36312</v>
          </cell>
          <cell r="B119">
            <v>16784</v>
          </cell>
          <cell r="C119">
            <v>806045</v>
          </cell>
          <cell r="D119" t="str">
            <v>18,567     48025       52.52     102</v>
          </cell>
        </row>
        <row r="120">
          <cell r="A120">
            <v>36342</v>
          </cell>
          <cell r="B120">
            <v>17940</v>
          </cell>
          <cell r="C120">
            <v>898675</v>
          </cell>
          <cell r="D120" t="str">
            <v>27,629     50094       60.63     104</v>
          </cell>
        </row>
        <row r="121">
          <cell r="A121">
            <v>36373</v>
          </cell>
          <cell r="B121">
            <v>17324</v>
          </cell>
          <cell r="C121">
            <v>813648</v>
          </cell>
          <cell r="D121" t="str">
            <v>35,419     46967       67.15     101</v>
          </cell>
        </row>
        <row r="122">
          <cell r="A122">
            <v>36404</v>
          </cell>
          <cell r="B122">
            <v>17344</v>
          </cell>
          <cell r="C122">
            <v>786257</v>
          </cell>
          <cell r="D122" t="str">
            <v>37,249     45334       68.23     102</v>
          </cell>
        </row>
        <row r="123">
          <cell r="A123">
            <v>36434</v>
          </cell>
          <cell r="B123">
            <v>19498</v>
          </cell>
          <cell r="C123">
            <v>805604</v>
          </cell>
          <cell r="D123" t="str">
            <v>36,944     41318       65.45     100</v>
          </cell>
        </row>
        <row r="124">
          <cell r="A124">
            <v>36465</v>
          </cell>
          <cell r="B124">
            <v>17067</v>
          </cell>
          <cell r="C124">
            <v>757546</v>
          </cell>
          <cell r="D124" t="str">
            <v>28,366     44387       62.43      98</v>
          </cell>
        </row>
        <row r="125">
          <cell r="A125">
            <v>36495</v>
          </cell>
          <cell r="B125">
            <v>17256</v>
          </cell>
          <cell r="C125">
            <v>783347</v>
          </cell>
          <cell r="D125" t="str">
            <v>29,227     45396       62.88      99</v>
          </cell>
        </row>
        <row r="126">
          <cell r="A126" t="str">
            <v>Totals:</v>
          </cell>
          <cell r="B126" t="str">
            <v>__________</v>
          </cell>
          <cell r="C126" t="str">
            <v>__________</v>
          </cell>
          <cell r="D126" t="str">
            <v>__________</v>
          </cell>
        </row>
        <row r="127">
          <cell r="A127">
            <v>1999</v>
          </cell>
          <cell r="B127">
            <v>219043</v>
          </cell>
          <cell r="C127">
            <v>10109441</v>
          </cell>
          <cell r="D127">
            <v>365662</v>
          </cell>
        </row>
        <row r="129">
          <cell r="A129">
            <v>36526</v>
          </cell>
          <cell r="B129">
            <v>15986</v>
          </cell>
          <cell r="C129">
            <v>721821</v>
          </cell>
          <cell r="D129" t="str">
            <v>26,744     45154       62.59      95</v>
          </cell>
        </row>
        <row r="130">
          <cell r="A130">
            <v>36557</v>
          </cell>
          <cell r="B130">
            <v>15444</v>
          </cell>
          <cell r="C130">
            <v>666291</v>
          </cell>
          <cell r="D130" t="str">
            <v>27,219     43143       63.80      95</v>
          </cell>
        </row>
        <row r="131">
          <cell r="A131">
            <v>36586</v>
          </cell>
          <cell r="B131">
            <v>15064</v>
          </cell>
          <cell r="C131">
            <v>729671</v>
          </cell>
          <cell r="D131" t="str">
            <v>27,080     48439       64.26      90</v>
          </cell>
        </row>
        <row r="132">
          <cell r="A132">
            <v>36617</v>
          </cell>
          <cell r="B132">
            <v>15310</v>
          </cell>
          <cell r="C132">
            <v>728730</v>
          </cell>
          <cell r="D132" t="str">
            <v>23,170     47599       60.21      94</v>
          </cell>
        </row>
        <row r="133">
          <cell r="A133">
            <v>36647</v>
          </cell>
          <cell r="B133">
            <v>15118</v>
          </cell>
          <cell r="C133">
            <v>710322</v>
          </cell>
          <cell r="D133" t="str">
            <v>27,058     46986       64.15      91</v>
          </cell>
        </row>
        <row r="134">
          <cell r="A134">
            <v>36678</v>
          </cell>
          <cell r="B134">
            <v>13889</v>
          </cell>
          <cell r="C134">
            <v>669578</v>
          </cell>
          <cell r="D134" t="str">
            <v>23,643     48210       62.99      89</v>
          </cell>
        </row>
        <row r="135">
          <cell r="A135">
            <v>36708</v>
          </cell>
          <cell r="B135">
            <v>14242</v>
          </cell>
          <cell r="C135">
            <v>672161</v>
          </cell>
          <cell r="D135" t="str">
            <v>22,145     47196       60.86      96</v>
          </cell>
        </row>
        <row r="136">
          <cell r="A136">
            <v>36739</v>
          </cell>
          <cell r="B136">
            <v>13633</v>
          </cell>
          <cell r="C136">
            <v>696394</v>
          </cell>
          <cell r="D136" t="str">
            <v>21,826     51082       61.55      95</v>
          </cell>
        </row>
        <row r="137">
          <cell r="A137">
            <v>36770</v>
          </cell>
          <cell r="B137">
            <v>13005</v>
          </cell>
          <cell r="C137">
            <v>679845</v>
          </cell>
          <cell r="D137" t="str">
            <v>19,918     52276       60.50      91</v>
          </cell>
        </row>
        <row r="138">
          <cell r="A138">
            <v>36800</v>
          </cell>
          <cell r="B138">
            <v>12782</v>
          </cell>
          <cell r="C138">
            <v>674040</v>
          </cell>
          <cell r="D138" t="str">
            <v>24,139     52734       65.38      94</v>
          </cell>
        </row>
        <row r="139">
          <cell r="A139">
            <v>36831</v>
          </cell>
          <cell r="B139">
            <v>11038</v>
          </cell>
          <cell r="C139">
            <v>659115</v>
          </cell>
          <cell r="D139" t="str">
            <v>26,171     59714       70.34      92</v>
          </cell>
        </row>
        <row r="140">
          <cell r="A140">
            <v>36861</v>
          </cell>
          <cell r="B140">
            <v>12303</v>
          </cell>
          <cell r="C140">
            <v>684484</v>
          </cell>
          <cell r="D140" t="str">
            <v>28,414     55636       69.78      94</v>
          </cell>
        </row>
        <row r="141">
          <cell r="A141" t="str">
            <v>Totals:</v>
          </cell>
          <cell r="B141" t="str">
            <v>__________</v>
          </cell>
          <cell r="C141" t="str">
            <v>__________</v>
          </cell>
          <cell r="D141" t="str">
            <v>__________</v>
          </cell>
        </row>
        <row r="142">
          <cell r="A142">
            <v>2000</v>
          </cell>
          <cell r="B142">
            <v>167814</v>
          </cell>
          <cell r="C142">
            <v>8292452</v>
          </cell>
          <cell r="D142">
            <v>297527</v>
          </cell>
        </row>
        <row r="144">
          <cell r="A144">
            <v>36892</v>
          </cell>
          <cell r="B144">
            <v>12082</v>
          </cell>
          <cell r="C144">
            <v>684550</v>
          </cell>
          <cell r="D144" t="str">
            <v>29,319     56659       70.82      93</v>
          </cell>
        </row>
        <row r="145">
          <cell r="A145">
            <v>36923</v>
          </cell>
          <cell r="B145">
            <v>10429</v>
          </cell>
          <cell r="C145">
            <v>637985</v>
          </cell>
          <cell r="D145" t="str">
            <v>27,259     61175       72.33      91</v>
          </cell>
        </row>
        <row r="146">
          <cell r="A146">
            <v>36951</v>
          </cell>
          <cell r="B146">
            <v>11343</v>
          </cell>
          <cell r="C146">
            <v>692811</v>
          </cell>
          <cell r="D146" t="str">
            <v>30,244     61079       72.72      91</v>
          </cell>
        </row>
        <row r="147">
          <cell r="A147">
            <v>36982</v>
          </cell>
          <cell r="B147">
            <v>9370</v>
          </cell>
          <cell r="C147">
            <v>655344</v>
          </cell>
          <cell r="D147" t="str">
            <v>22,004     69941       70.13      91</v>
          </cell>
        </row>
        <row r="148">
          <cell r="A148">
            <v>37012</v>
          </cell>
          <cell r="B148">
            <v>10157</v>
          </cell>
          <cell r="C148">
            <v>660522</v>
          </cell>
          <cell r="D148" t="str">
            <v>22,387     65032       68.79      86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jan95"/>
    </sheetNames>
    <sheetDataSet>
      <sheetData sheetId="0">
        <row r="63">
          <cell r="A63">
            <v>34700</v>
          </cell>
          <cell r="B63">
            <v>158940</v>
          </cell>
          <cell r="C63">
            <v>3611623</v>
          </cell>
          <cell r="D63" t="str">
            <v>129,184     22724       44.84     188</v>
          </cell>
        </row>
        <row r="64">
          <cell r="A64">
            <v>34731</v>
          </cell>
          <cell r="B64">
            <v>223755</v>
          </cell>
          <cell r="C64">
            <v>6928990</v>
          </cell>
          <cell r="D64" t="str">
            <v>97,018     30967       30.25     181</v>
          </cell>
        </row>
        <row r="65">
          <cell r="A65">
            <v>34759</v>
          </cell>
          <cell r="B65">
            <v>218525</v>
          </cell>
          <cell r="C65">
            <v>6728262</v>
          </cell>
          <cell r="D65" t="str">
            <v>91,400     30790       29.49     177</v>
          </cell>
        </row>
        <row r="66">
          <cell r="A66">
            <v>34790</v>
          </cell>
          <cell r="B66">
            <v>186399</v>
          </cell>
          <cell r="C66">
            <v>6651215</v>
          </cell>
          <cell r="D66" t="str">
            <v>83,454     35683       30.93     177</v>
          </cell>
        </row>
        <row r="67">
          <cell r="A67">
            <v>34820</v>
          </cell>
          <cell r="B67">
            <v>157879</v>
          </cell>
          <cell r="C67">
            <v>6025996</v>
          </cell>
          <cell r="D67" t="str">
            <v>125,802     38169       44.35     170</v>
          </cell>
        </row>
        <row r="68">
          <cell r="A68">
            <v>34851</v>
          </cell>
          <cell r="B68">
            <v>133492</v>
          </cell>
          <cell r="C68">
            <v>5063007</v>
          </cell>
          <cell r="D68" t="str">
            <v>126,785     37928       48.71     169</v>
          </cell>
        </row>
        <row r="69">
          <cell r="A69">
            <v>34881</v>
          </cell>
          <cell r="B69">
            <v>112298</v>
          </cell>
          <cell r="C69">
            <v>4435316</v>
          </cell>
          <cell r="D69" t="str">
            <v>113,190     39496       50.20     165</v>
          </cell>
        </row>
        <row r="70">
          <cell r="A70">
            <v>34912</v>
          </cell>
          <cell r="B70">
            <v>106109</v>
          </cell>
          <cell r="C70">
            <v>4122318</v>
          </cell>
          <cell r="D70" t="str">
            <v>90,349     38850       45.99     160</v>
          </cell>
        </row>
        <row r="71">
          <cell r="A71">
            <v>34943</v>
          </cell>
          <cell r="B71">
            <v>96005</v>
          </cell>
          <cell r="C71">
            <v>3566502</v>
          </cell>
          <cell r="D71" t="str">
            <v>78,267     37150       44.91     157</v>
          </cell>
        </row>
        <row r="72">
          <cell r="A72">
            <v>34973</v>
          </cell>
          <cell r="B72">
            <v>87968</v>
          </cell>
          <cell r="C72">
            <v>3568121</v>
          </cell>
          <cell r="D72" t="str">
            <v>92,104     40562       51.15     157</v>
          </cell>
        </row>
        <row r="73">
          <cell r="A73">
            <v>35004</v>
          </cell>
          <cell r="B73">
            <v>81724</v>
          </cell>
          <cell r="C73">
            <v>3310108</v>
          </cell>
          <cell r="D73" t="str">
            <v>114,151     40504       58.28     155</v>
          </cell>
        </row>
        <row r="74">
          <cell r="A74">
            <v>35034</v>
          </cell>
          <cell r="B74">
            <v>81912</v>
          </cell>
          <cell r="C74">
            <v>3160147</v>
          </cell>
          <cell r="D74" t="str">
            <v>143,439     38580       63.65     152</v>
          </cell>
        </row>
        <row r="75">
          <cell r="A75" t="str">
            <v>Totals:</v>
          </cell>
          <cell r="B75" t="str">
            <v>__________</v>
          </cell>
          <cell r="C75" t="str">
            <v>__________</v>
          </cell>
          <cell r="D75" t="str">
            <v>__________</v>
          </cell>
        </row>
        <row r="76">
          <cell r="A76">
            <v>1995</v>
          </cell>
          <cell r="B76">
            <v>1645006</v>
          </cell>
          <cell r="C76">
            <v>57171605</v>
          </cell>
          <cell r="D76">
            <v>1285143</v>
          </cell>
        </row>
        <row r="78">
          <cell r="A78">
            <v>35065</v>
          </cell>
          <cell r="B78">
            <v>77958</v>
          </cell>
          <cell r="C78">
            <v>3002914</v>
          </cell>
          <cell r="D78" t="str">
            <v>122,019     38520       61.02     152</v>
          </cell>
        </row>
        <row r="79">
          <cell r="A79">
            <v>35096</v>
          </cell>
          <cell r="B79">
            <v>65587</v>
          </cell>
          <cell r="C79">
            <v>2628270</v>
          </cell>
          <cell r="D79" t="str">
            <v>107,640     40074       62.14     151</v>
          </cell>
        </row>
        <row r="80">
          <cell r="A80">
            <v>35125</v>
          </cell>
          <cell r="B80">
            <v>67006</v>
          </cell>
          <cell r="C80">
            <v>2685423</v>
          </cell>
          <cell r="D80" t="str">
            <v>112,928     40078       62.76     150</v>
          </cell>
        </row>
        <row r="81">
          <cell r="A81">
            <v>35156</v>
          </cell>
          <cell r="B81">
            <v>59605</v>
          </cell>
          <cell r="C81">
            <v>2344151</v>
          </cell>
          <cell r="D81" t="str">
            <v>91,472     39329       60.55     147</v>
          </cell>
        </row>
        <row r="82">
          <cell r="A82">
            <v>35186</v>
          </cell>
          <cell r="B82">
            <v>57398</v>
          </cell>
          <cell r="C82">
            <v>2449971</v>
          </cell>
          <cell r="D82" t="str">
            <v>88,928     42684       60.77     145</v>
          </cell>
        </row>
        <row r="83">
          <cell r="A83">
            <v>35217</v>
          </cell>
          <cell r="B83">
            <v>60600</v>
          </cell>
          <cell r="C83">
            <v>2328518</v>
          </cell>
          <cell r="D83" t="str">
            <v>106,979     38425       63.84     141</v>
          </cell>
        </row>
        <row r="84">
          <cell r="A84">
            <v>35247</v>
          </cell>
          <cell r="B84">
            <v>58360</v>
          </cell>
          <cell r="C84">
            <v>2459637</v>
          </cell>
          <cell r="D84" t="str">
            <v>109,148     42146       65.16     138</v>
          </cell>
        </row>
        <row r="85">
          <cell r="A85">
            <v>35278</v>
          </cell>
          <cell r="B85">
            <v>54998</v>
          </cell>
          <cell r="C85">
            <v>2412916</v>
          </cell>
          <cell r="D85" t="str">
            <v>90,613     43873       62.23     133</v>
          </cell>
        </row>
        <row r="86">
          <cell r="A86">
            <v>35309</v>
          </cell>
          <cell r="B86">
            <v>49819</v>
          </cell>
          <cell r="C86">
            <v>2209658</v>
          </cell>
          <cell r="D86" t="str">
            <v>99,584     44354       66.65     134</v>
          </cell>
        </row>
        <row r="87">
          <cell r="A87">
            <v>35339</v>
          </cell>
          <cell r="B87">
            <v>50758</v>
          </cell>
          <cell r="C87">
            <v>2233773</v>
          </cell>
          <cell r="D87" t="str">
            <v>116,091     44009       69.58     127</v>
          </cell>
        </row>
        <row r="88">
          <cell r="A88">
            <v>35370</v>
          </cell>
          <cell r="B88">
            <v>41989</v>
          </cell>
          <cell r="C88">
            <v>2023380</v>
          </cell>
          <cell r="D88" t="str">
            <v>99,885     48189       70.40     124</v>
          </cell>
        </row>
        <row r="89">
          <cell r="A89">
            <v>35400</v>
          </cell>
          <cell r="B89">
            <v>40230</v>
          </cell>
          <cell r="C89">
            <v>2163325</v>
          </cell>
          <cell r="D89" t="str">
            <v>103,701     53774       72.05     124</v>
          </cell>
        </row>
        <row r="90">
          <cell r="A90" t="str">
            <v>Totals:</v>
          </cell>
          <cell r="B90" t="str">
            <v>__________</v>
          </cell>
          <cell r="C90" t="str">
            <v>__________</v>
          </cell>
          <cell r="D90" t="str">
            <v>__________</v>
          </cell>
        </row>
        <row r="91">
          <cell r="A91">
            <v>1996</v>
          </cell>
          <cell r="B91">
            <v>684308</v>
          </cell>
          <cell r="C91">
            <v>28941936</v>
          </cell>
          <cell r="D91">
            <v>1248988</v>
          </cell>
        </row>
        <row r="93">
          <cell r="A93">
            <v>35431</v>
          </cell>
          <cell r="B93">
            <v>37587</v>
          </cell>
          <cell r="C93">
            <v>2006848</v>
          </cell>
          <cell r="D93" t="str">
            <v>90,463     53393       70.65     122</v>
          </cell>
        </row>
        <row r="94">
          <cell r="A94">
            <v>35462</v>
          </cell>
          <cell r="B94">
            <v>33362</v>
          </cell>
          <cell r="C94">
            <v>1803584</v>
          </cell>
          <cell r="D94" t="str">
            <v>108,222     54062       76.44     123</v>
          </cell>
        </row>
        <row r="95">
          <cell r="A95">
            <v>35490</v>
          </cell>
          <cell r="B95">
            <v>35644</v>
          </cell>
          <cell r="C95">
            <v>1917959</v>
          </cell>
          <cell r="D95" t="str">
            <v>115,744     53809       76.46     123</v>
          </cell>
        </row>
        <row r="96">
          <cell r="A96">
            <v>35521</v>
          </cell>
          <cell r="B96">
            <v>35266</v>
          </cell>
          <cell r="C96">
            <v>1753421</v>
          </cell>
          <cell r="D96" t="str">
            <v>136,421     49720       79.46     125</v>
          </cell>
        </row>
        <row r="97">
          <cell r="A97">
            <v>35551</v>
          </cell>
          <cell r="B97">
            <v>33116</v>
          </cell>
          <cell r="C97">
            <v>1685339</v>
          </cell>
          <cell r="D97" t="str">
            <v>145,125     50892       81.42     124</v>
          </cell>
        </row>
        <row r="98">
          <cell r="A98">
            <v>35582</v>
          </cell>
          <cell r="B98">
            <v>28734</v>
          </cell>
          <cell r="C98">
            <v>1568145</v>
          </cell>
          <cell r="D98" t="str">
            <v>174,786     54575       85.88     122</v>
          </cell>
        </row>
        <row r="99">
          <cell r="A99">
            <v>35612</v>
          </cell>
          <cell r="B99">
            <v>29635</v>
          </cell>
          <cell r="C99">
            <v>1612054</v>
          </cell>
          <cell r="D99" t="str">
            <v>167,394     54397       84.96     123</v>
          </cell>
        </row>
        <row r="100">
          <cell r="A100">
            <v>35643</v>
          </cell>
          <cell r="B100">
            <v>27450</v>
          </cell>
          <cell r="C100">
            <v>1490745</v>
          </cell>
          <cell r="D100" t="str">
            <v>144,459     54308       84.03     122</v>
          </cell>
        </row>
        <row r="101">
          <cell r="A101">
            <v>35674</v>
          </cell>
          <cell r="B101">
            <v>26682</v>
          </cell>
          <cell r="C101">
            <v>1458030</v>
          </cell>
          <cell r="D101" t="str">
            <v>105,807     54645       79.86     122</v>
          </cell>
        </row>
        <row r="102">
          <cell r="A102">
            <v>35704</v>
          </cell>
          <cell r="B102">
            <v>30424</v>
          </cell>
          <cell r="C102">
            <v>1388608</v>
          </cell>
          <cell r="D102" t="str">
            <v>108,406     45642       78.09     119</v>
          </cell>
        </row>
        <row r="103">
          <cell r="A103">
            <v>35735</v>
          </cell>
          <cell r="B103">
            <v>27296</v>
          </cell>
          <cell r="C103">
            <v>1383043</v>
          </cell>
          <cell r="D103" t="str">
            <v>170,860     50669       86.22     121</v>
          </cell>
        </row>
        <row r="104">
          <cell r="A104">
            <v>35765</v>
          </cell>
          <cell r="B104">
            <v>27557</v>
          </cell>
          <cell r="C104">
            <v>1455872</v>
          </cell>
          <cell r="D104" t="str">
            <v>120,028     52832       81.33     122</v>
          </cell>
        </row>
        <row r="105">
          <cell r="A105" t="str">
            <v>Totals:</v>
          </cell>
          <cell r="B105" t="str">
            <v>__________</v>
          </cell>
          <cell r="C105" t="str">
            <v>__________</v>
          </cell>
          <cell r="D105" t="str">
            <v>__________</v>
          </cell>
        </row>
        <row r="106">
          <cell r="A106">
            <v>1997</v>
          </cell>
          <cell r="B106">
            <v>372753</v>
          </cell>
          <cell r="C106">
            <v>19523648</v>
          </cell>
          <cell r="D106">
            <v>1587715</v>
          </cell>
        </row>
        <row r="108">
          <cell r="A108">
            <v>35796</v>
          </cell>
          <cell r="B108">
            <v>28955</v>
          </cell>
          <cell r="C108">
            <v>1325445</v>
          </cell>
          <cell r="D108" t="str">
            <v>92,969     45777       76.25     118</v>
          </cell>
        </row>
        <row r="109">
          <cell r="A109">
            <v>35827</v>
          </cell>
          <cell r="B109">
            <v>24584</v>
          </cell>
          <cell r="C109">
            <v>1232044</v>
          </cell>
          <cell r="D109" t="str">
            <v>85,121     50116       77.59     118</v>
          </cell>
        </row>
        <row r="110">
          <cell r="A110">
            <v>35855</v>
          </cell>
          <cell r="B110">
            <v>25835</v>
          </cell>
          <cell r="C110">
            <v>1330792</v>
          </cell>
          <cell r="D110" t="str">
            <v>100,780     51512       79.60     118</v>
          </cell>
        </row>
        <row r="111">
          <cell r="A111">
            <v>35886</v>
          </cell>
          <cell r="B111">
            <v>26294</v>
          </cell>
          <cell r="C111">
            <v>1351981</v>
          </cell>
          <cell r="D111" t="str">
            <v>106,044     51418       80.13     115</v>
          </cell>
        </row>
        <row r="112">
          <cell r="A112">
            <v>35916</v>
          </cell>
          <cell r="B112">
            <v>25825</v>
          </cell>
          <cell r="C112">
            <v>1353425</v>
          </cell>
          <cell r="D112" t="str">
            <v>109,649     52408       80.94     115</v>
          </cell>
        </row>
        <row r="113">
          <cell r="A113">
            <v>35947</v>
          </cell>
          <cell r="B113">
            <v>24254</v>
          </cell>
          <cell r="C113">
            <v>1244628</v>
          </cell>
          <cell r="D113" t="str">
            <v>110,550     51317       82.01     115</v>
          </cell>
        </row>
        <row r="114">
          <cell r="A114">
            <v>35977</v>
          </cell>
          <cell r="B114">
            <v>23173</v>
          </cell>
          <cell r="C114">
            <v>1396898</v>
          </cell>
          <cell r="D114" t="str">
            <v>116,634     60282       83.43     115</v>
          </cell>
        </row>
        <row r="115">
          <cell r="A115">
            <v>36008</v>
          </cell>
          <cell r="B115">
            <v>22513</v>
          </cell>
          <cell r="C115">
            <v>1276810</v>
          </cell>
          <cell r="D115" t="str">
            <v>100,760     56715       81.74     113</v>
          </cell>
        </row>
        <row r="116">
          <cell r="A116">
            <v>36039</v>
          </cell>
          <cell r="B116">
            <v>19120</v>
          </cell>
          <cell r="C116">
            <v>1163738</v>
          </cell>
          <cell r="D116" t="str">
            <v>84,848     60865       81.61     112</v>
          </cell>
        </row>
        <row r="117">
          <cell r="A117">
            <v>36069</v>
          </cell>
          <cell r="B117">
            <v>17560</v>
          </cell>
          <cell r="C117">
            <v>1091232</v>
          </cell>
          <cell r="D117" t="str">
            <v>85,829     62144       83.02     108</v>
          </cell>
        </row>
        <row r="118">
          <cell r="A118">
            <v>36100</v>
          </cell>
          <cell r="B118">
            <v>18485</v>
          </cell>
          <cell r="C118">
            <v>1027214</v>
          </cell>
          <cell r="D118" t="str">
            <v>96,771     55571       83.96     108</v>
          </cell>
        </row>
        <row r="119">
          <cell r="A119">
            <v>36130</v>
          </cell>
          <cell r="B119">
            <v>15828</v>
          </cell>
          <cell r="C119">
            <v>961415</v>
          </cell>
          <cell r="D119" t="str">
            <v>124,089     60742       88.69     107</v>
          </cell>
        </row>
        <row r="120">
          <cell r="A120" t="str">
            <v>Totals:</v>
          </cell>
          <cell r="B120" t="str">
            <v>__________</v>
          </cell>
          <cell r="C120" t="str">
            <v>__________</v>
          </cell>
          <cell r="D120" t="str">
            <v>__________</v>
          </cell>
        </row>
        <row r="121">
          <cell r="A121">
            <v>1998</v>
          </cell>
          <cell r="B121">
            <v>272426</v>
          </cell>
          <cell r="C121">
            <v>14755622</v>
          </cell>
          <cell r="D121">
            <v>1214044</v>
          </cell>
        </row>
        <row r="123">
          <cell r="A123">
            <v>36161</v>
          </cell>
          <cell r="B123">
            <v>14676</v>
          </cell>
          <cell r="C123">
            <v>887171</v>
          </cell>
          <cell r="D123" t="str">
            <v>87,395     60451       85.62     104</v>
          </cell>
        </row>
        <row r="124">
          <cell r="A124">
            <v>36192</v>
          </cell>
          <cell r="B124">
            <v>12874</v>
          </cell>
          <cell r="C124">
            <v>794891</v>
          </cell>
          <cell r="D124" t="str">
            <v>64,420     61744       83.34     105</v>
          </cell>
        </row>
        <row r="125">
          <cell r="A125">
            <v>36220</v>
          </cell>
          <cell r="B125">
            <v>14678</v>
          </cell>
          <cell r="C125">
            <v>771564</v>
          </cell>
          <cell r="D125" t="str">
            <v>91,196     52567       86.14     102</v>
          </cell>
        </row>
        <row r="126">
          <cell r="A126">
            <v>36251</v>
          </cell>
          <cell r="B126">
            <v>14709</v>
          </cell>
          <cell r="C126">
            <v>734447</v>
          </cell>
          <cell r="D126" t="str">
            <v>94,924     49932       86.58     101</v>
          </cell>
        </row>
        <row r="127">
          <cell r="A127">
            <v>36281</v>
          </cell>
          <cell r="B127">
            <v>14542</v>
          </cell>
          <cell r="C127">
            <v>751229</v>
          </cell>
          <cell r="D127" t="str">
            <v>70,108     51660       82.82     100</v>
          </cell>
        </row>
        <row r="128">
          <cell r="A128">
            <v>36312</v>
          </cell>
          <cell r="B128">
            <v>13212</v>
          </cell>
          <cell r="C128">
            <v>711716</v>
          </cell>
          <cell r="D128" t="str">
            <v>78,594     53869       85.61     101</v>
          </cell>
        </row>
        <row r="129">
          <cell r="A129">
            <v>36342</v>
          </cell>
          <cell r="B129">
            <v>16333</v>
          </cell>
          <cell r="C129">
            <v>685572</v>
          </cell>
          <cell r="D129" t="str">
            <v>87,869     41975       84.33     101</v>
          </cell>
        </row>
        <row r="130">
          <cell r="A130">
            <v>36373</v>
          </cell>
          <cell r="B130">
            <v>16855</v>
          </cell>
          <cell r="C130">
            <v>676178</v>
          </cell>
          <cell r="D130" t="str">
            <v>85,515     40118       83.54      98</v>
          </cell>
        </row>
        <row r="131">
          <cell r="A131">
            <v>36404</v>
          </cell>
          <cell r="B131">
            <v>16187</v>
          </cell>
          <cell r="C131">
            <v>622759</v>
          </cell>
          <cell r="D131" t="str">
            <v>71,114     38473       81.46      98</v>
          </cell>
        </row>
        <row r="132">
          <cell r="A132">
            <v>36434</v>
          </cell>
          <cell r="B132">
            <v>16358</v>
          </cell>
          <cell r="C132">
            <v>613034</v>
          </cell>
          <cell r="D132" t="str">
            <v>63,428     37477       79.50      99</v>
          </cell>
        </row>
        <row r="133">
          <cell r="A133">
            <v>36465</v>
          </cell>
          <cell r="B133">
            <v>14365</v>
          </cell>
          <cell r="C133">
            <v>553497</v>
          </cell>
          <cell r="D133" t="str">
            <v>50,952     38531       78.01      96</v>
          </cell>
        </row>
        <row r="134">
          <cell r="A134">
            <v>36495</v>
          </cell>
          <cell r="B134">
            <v>15136</v>
          </cell>
          <cell r="C134">
            <v>546023</v>
          </cell>
          <cell r="D134" t="str">
            <v>62,112     36075       80.41      94</v>
          </cell>
        </row>
        <row r="135">
          <cell r="A135" t="str">
            <v>Totals:</v>
          </cell>
          <cell r="B135" t="str">
            <v>__________</v>
          </cell>
          <cell r="C135" t="str">
            <v>__________</v>
          </cell>
          <cell r="D135" t="str">
            <v>__________</v>
          </cell>
        </row>
        <row r="136">
          <cell r="A136">
            <v>1999</v>
          </cell>
          <cell r="B136">
            <v>179925</v>
          </cell>
          <cell r="C136">
            <v>8348081</v>
          </cell>
          <cell r="D136">
            <v>907627</v>
          </cell>
        </row>
        <row r="138">
          <cell r="A138">
            <v>36526</v>
          </cell>
          <cell r="B138">
            <v>17772</v>
          </cell>
          <cell r="C138">
            <v>598014</v>
          </cell>
          <cell r="D138" t="str">
            <v>47,886     33650       72.93      93</v>
          </cell>
        </row>
        <row r="139">
          <cell r="A139">
            <v>36557</v>
          </cell>
          <cell r="B139">
            <v>15341</v>
          </cell>
          <cell r="C139">
            <v>563681</v>
          </cell>
          <cell r="D139" t="str">
            <v>39,222     36744       71.88      92</v>
          </cell>
        </row>
        <row r="140">
          <cell r="A140">
            <v>36586</v>
          </cell>
          <cell r="B140">
            <v>22243</v>
          </cell>
          <cell r="C140">
            <v>608012</v>
          </cell>
          <cell r="D140" t="str">
            <v>62,591     27335       73.78      94</v>
          </cell>
        </row>
        <row r="141">
          <cell r="A141">
            <v>36617</v>
          </cell>
          <cell r="B141">
            <v>23524</v>
          </cell>
          <cell r="C141">
            <v>541168</v>
          </cell>
          <cell r="D141" t="str">
            <v>55,577     23005       70.26      93</v>
          </cell>
        </row>
        <row r="142">
          <cell r="A142">
            <v>36647</v>
          </cell>
          <cell r="B142">
            <v>20782</v>
          </cell>
          <cell r="C142">
            <v>525496</v>
          </cell>
          <cell r="D142" t="str">
            <v>52,861     25287       71.78      94</v>
          </cell>
        </row>
        <row r="143">
          <cell r="A143">
            <v>36678</v>
          </cell>
          <cell r="B143">
            <v>19797</v>
          </cell>
          <cell r="C143">
            <v>499995</v>
          </cell>
          <cell r="D143" t="str">
            <v>50,006     25257       71.64      92</v>
          </cell>
        </row>
        <row r="144">
          <cell r="A144">
            <v>36708</v>
          </cell>
          <cell r="B144">
            <v>17572</v>
          </cell>
          <cell r="C144">
            <v>505413</v>
          </cell>
          <cell r="D144" t="str">
            <v>50,522     28763       74.19      91</v>
          </cell>
        </row>
        <row r="145">
          <cell r="A145">
            <v>36739</v>
          </cell>
          <cell r="B145">
            <v>18669</v>
          </cell>
          <cell r="C145">
            <v>520432</v>
          </cell>
          <cell r="D145" t="str">
            <v>51,628     27877       73.44      87</v>
          </cell>
        </row>
        <row r="146">
          <cell r="A146">
            <v>36770</v>
          </cell>
          <cell r="B146">
            <v>17693</v>
          </cell>
          <cell r="C146">
            <v>459137</v>
          </cell>
          <cell r="D146" t="str">
            <v>46,398     25951       72.39      86</v>
          </cell>
        </row>
        <row r="147">
          <cell r="A147">
            <v>36800</v>
          </cell>
          <cell r="B147">
            <v>18641</v>
          </cell>
          <cell r="C147">
            <v>483646</v>
          </cell>
          <cell r="D147" t="str">
            <v>39,010     25946       67.67      84</v>
          </cell>
        </row>
        <row r="148">
          <cell r="A148">
            <v>36831</v>
          </cell>
          <cell r="B148">
            <v>16411</v>
          </cell>
          <cell r="C148">
            <v>445983</v>
          </cell>
          <cell r="D148" t="str">
            <v>60,349     27176       78.62      85</v>
          </cell>
        </row>
        <row r="149">
          <cell r="A149">
            <v>36861</v>
          </cell>
          <cell r="B149">
            <v>12955</v>
          </cell>
          <cell r="C149">
            <v>424795</v>
          </cell>
          <cell r="D149" t="str">
            <v>55,835     32791       81.17      87</v>
          </cell>
        </row>
        <row r="150">
          <cell r="A150" t="str">
            <v>Totals:</v>
          </cell>
          <cell r="B150" t="str">
            <v>__________</v>
          </cell>
          <cell r="C150" t="str">
            <v>__________</v>
          </cell>
          <cell r="D150" t="str">
            <v>__________</v>
          </cell>
        </row>
        <row r="151">
          <cell r="A151">
            <v>2000</v>
          </cell>
          <cell r="B151">
            <v>221400</v>
          </cell>
          <cell r="C151">
            <v>6175772</v>
          </cell>
          <cell r="D151">
            <v>611885</v>
          </cell>
        </row>
        <row r="153">
          <cell r="A153">
            <v>36892</v>
          </cell>
          <cell r="B153">
            <v>12758</v>
          </cell>
          <cell r="C153">
            <v>458041</v>
          </cell>
          <cell r="D153" t="str">
            <v>54,549     35903       81.05      87</v>
          </cell>
        </row>
        <row r="154">
          <cell r="A154">
            <v>36923</v>
          </cell>
          <cell r="B154">
            <v>13816</v>
          </cell>
          <cell r="C154">
            <v>395748</v>
          </cell>
          <cell r="D154" t="str">
            <v>65,617     28645       82.61      88</v>
          </cell>
        </row>
        <row r="155">
          <cell r="A155">
            <v>36951</v>
          </cell>
          <cell r="B155">
            <v>15425</v>
          </cell>
          <cell r="C155">
            <v>425296</v>
          </cell>
          <cell r="D155" t="str">
            <v>57,519     27572       78.85      86</v>
          </cell>
        </row>
        <row r="156">
          <cell r="A156">
            <v>36982</v>
          </cell>
          <cell r="B156">
            <v>14286</v>
          </cell>
          <cell r="C156">
            <v>385563</v>
          </cell>
          <cell r="D156" t="str">
            <v>71,791     26989       83.40      86</v>
          </cell>
        </row>
        <row r="157">
          <cell r="A157">
            <v>37012</v>
          </cell>
          <cell r="B157">
            <v>12955</v>
          </cell>
          <cell r="C157">
            <v>400611</v>
          </cell>
          <cell r="D157" t="str">
            <v>63,026     30924       82.95      76</v>
          </cell>
        </row>
        <row r="158">
          <cell r="A158" t="str">
            <v>Totals:</v>
          </cell>
          <cell r="B158" t="str">
            <v>__________</v>
          </cell>
          <cell r="C158" t="str">
            <v>__________</v>
          </cell>
          <cell r="D158" t="str">
            <v>__________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eb95"/>
    </sheetNames>
    <sheetDataSet>
      <sheetData sheetId="0">
        <row r="50">
          <cell r="A50">
            <v>34731</v>
          </cell>
          <cell r="B50">
            <v>166182</v>
          </cell>
          <cell r="C50">
            <v>3450422</v>
          </cell>
          <cell r="D50" t="str">
            <v>31,665     20763       16.00     173</v>
          </cell>
        </row>
        <row r="51">
          <cell r="A51">
            <v>34759</v>
          </cell>
          <cell r="B51">
            <v>271892</v>
          </cell>
          <cell r="C51">
            <v>8262538</v>
          </cell>
          <cell r="D51" t="str">
            <v>68,684     30390       20.17     165</v>
          </cell>
        </row>
        <row r="52">
          <cell r="A52">
            <v>34790</v>
          </cell>
          <cell r="B52">
            <v>211479</v>
          </cell>
          <cell r="C52">
            <v>7828377</v>
          </cell>
          <cell r="D52" t="str">
            <v>70,632     37018       25.04     164</v>
          </cell>
        </row>
        <row r="53">
          <cell r="A53">
            <v>34820</v>
          </cell>
          <cell r="B53">
            <v>166634</v>
          </cell>
          <cell r="C53">
            <v>7604425</v>
          </cell>
          <cell r="D53" t="str">
            <v>115,796     45636       41.00     163</v>
          </cell>
        </row>
        <row r="54">
          <cell r="A54">
            <v>34851</v>
          </cell>
          <cell r="B54">
            <v>124403</v>
          </cell>
          <cell r="C54">
            <v>6547299</v>
          </cell>
          <cell r="D54" t="str">
            <v>105,173     52630       45.81     160</v>
          </cell>
        </row>
        <row r="55">
          <cell r="A55">
            <v>34881</v>
          </cell>
          <cell r="B55">
            <v>116547</v>
          </cell>
          <cell r="C55">
            <v>6044574</v>
          </cell>
          <cell r="D55" t="str">
            <v>114,339     51864       49.52     152</v>
          </cell>
        </row>
        <row r="56">
          <cell r="A56">
            <v>34912</v>
          </cell>
          <cell r="B56">
            <v>101036</v>
          </cell>
          <cell r="C56">
            <v>5485922</v>
          </cell>
          <cell r="D56" t="str">
            <v>88,420     54297       46.67     156</v>
          </cell>
        </row>
        <row r="57">
          <cell r="A57">
            <v>34943</v>
          </cell>
          <cell r="B57">
            <v>83865</v>
          </cell>
          <cell r="C57">
            <v>5071716</v>
          </cell>
          <cell r="D57" t="str">
            <v>81,217     60475       49.20     149</v>
          </cell>
        </row>
        <row r="58">
          <cell r="A58">
            <v>34973</v>
          </cell>
          <cell r="B58">
            <v>85229</v>
          </cell>
          <cell r="C58">
            <v>5298567</v>
          </cell>
          <cell r="D58" t="str">
            <v>95,605     62169       52.87     148</v>
          </cell>
        </row>
        <row r="59">
          <cell r="A59">
            <v>35004</v>
          </cell>
          <cell r="B59">
            <v>78301</v>
          </cell>
          <cell r="C59">
            <v>4930814</v>
          </cell>
          <cell r="D59" t="str">
            <v>108,189     62973       58.01     147</v>
          </cell>
        </row>
        <row r="60">
          <cell r="A60">
            <v>35034</v>
          </cell>
          <cell r="B60">
            <v>70881</v>
          </cell>
          <cell r="C60">
            <v>4603966</v>
          </cell>
          <cell r="D60" t="str">
            <v>164,654     64954       69.91     142</v>
          </cell>
        </row>
        <row r="61">
          <cell r="A61" t="str">
            <v>Totals:</v>
          </cell>
          <cell r="B61" t="str">
            <v>__________</v>
          </cell>
          <cell r="C61" t="str">
            <v>__________</v>
          </cell>
          <cell r="D61" t="str">
            <v>__________</v>
          </cell>
        </row>
        <row r="62">
          <cell r="A62">
            <v>1995</v>
          </cell>
          <cell r="B62">
            <v>1476449</v>
          </cell>
          <cell r="C62">
            <v>65128620</v>
          </cell>
          <cell r="D62">
            <v>1044374</v>
          </cell>
        </row>
        <row r="64">
          <cell r="A64">
            <v>35065</v>
          </cell>
          <cell r="B64">
            <v>70457</v>
          </cell>
          <cell r="C64">
            <v>4266665</v>
          </cell>
          <cell r="D64" t="str">
            <v>154,952     60558       68.74     138</v>
          </cell>
        </row>
        <row r="65">
          <cell r="A65">
            <v>35096</v>
          </cell>
          <cell r="B65">
            <v>63429</v>
          </cell>
          <cell r="C65">
            <v>4198443</v>
          </cell>
          <cell r="D65" t="str">
            <v>156,362     66192       71.14     136</v>
          </cell>
        </row>
        <row r="66">
          <cell r="A66">
            <v>35125</v>
          </cell>
          <cell r="B66">
            <v>66469</v>
          </cell>
          <cell r="C66">
            <v>4313098</v>
          </cell>
          <cell r="D66" t="str">
            <v>156,096     64889       70.14     137</v>
          </cell>
        </row>
        <row r="67">
          <cell r="A67">
            <v>35156</v>
          </cell>
          <cell r="B67">
            <v>60191</v>
          </cell>
          <cell r="C67">
            <v>4020754</v>
          </cell>
          <cell r="D67" t="str">
            <v>165,894     66800       73.38     136</v>
          </cell>
        </row>
        <row r="68">
          <cell r="A68">
            <v>35186</v>
          </cell>
          <cell r="B68">
            <v>56008</v>
          </cell>
          <cell r="C68">
            <v>3728642</v>
          </cell>
          <cell r="D68" t="str">
            <v>172,230     66574       75.46     137</v>
          </cell>
        </row>
        <row r="69">
          <cell r="A69">
            <v>35217</v>
          </cell>
          <cell r="B69">
            <v>49952</v>
          </cell>
          <cell r="C69">
            <v>3324864</v>
          </cell>
          <cell r="D69" t="str">
            <v>348,142     66562       87.45     136</v>
          </cell>
        </row>
        <row r="70">
          <cell r="A70">
            <v>35247</v>
          </cell>
          <cell r="B70">
            <v>48692</v>
          </cell>
          <cell r="C70">
            <v>3137903</v>
          </cell>
          <cell r="D70" t="str">
            <v>307,267     64444       86.32     132</v>
          </cell>
        </row>
        <row r="71">
          <cell r="A71">
            <v>35278</v>
          </cell>
          <cell r="B71">
            <v>45658</v>
          </cell>
          <cell r="C71">
            <v>2915248</v>
          </cell>
          <cell r="D71" t="str">
            <v>269,903     63850       85.53     131</v>
          </cell>
        </row>
        <row r="72">
          <cell r="A72">
            <v>35309</v>
          </cell>
          <cell r="B72">
            <v>38301</v>
          </cell>
          <cell r="C72">
            <v>2461672</v>
          </cell>
          <cell r="D72" t="str">
            <v>231,876     64272       85.82     127</v>
          </cell>
        </row>
        <row r="73">
          <cell r="A73">
            <v>35339</v>
          </cell>
          <cell r="B73">
            <v>40447</v>
          </cell>
          <cell r="C73">
            <v>2421938</v>
          </cell>
          <cell r="D73" t="str">
            <v>227,902     59880       84.93     126</v>
          </cell>
        </row>
        <row r="74">
          <cell r="A74">
            <v>35370</v>
          </cell>
          <cell r="B74">
            <v>38622</v>
          </cell>
          <cell r="C74">
            <v>2228201</v>
          </cell>
          <cell r="D74" t="str">
            <v>90,061     57693       69.99     122</v>
          </cell>
        </row>
        <row r="75">
          <cell r="A75">
            <v>35400</v>
          </cell>
          <cell r="B75">
            <v>36268</v>
          </cell>
          <cell r="C75">
            <v>2198871</v>
          </cell>
          <cell r="D75" t="str">
            <v>94,425     60629       72.25     118</v>
          </cell>
        </row>
        <row r="76">
          <cell r="A76" t="str">
            <v>Totals:</v>
          </cell>
          <cell r="B76" t="str">
            <v>__________</v>
          </cell>
          <cell r="C76" t="str">
            <v>__________</v>
          </cell>
          <cell r="D76" t="str">
            <v>__________</v>
          </cell>
        </row>
        <row r="77">
          <cell r="A77">
            <v>1996</v>
          </cell>
          <cell r="B77">
            <v>614494</v>
          </cell>
          <cell r="C77">
            <v>39216299</v>
          </cell>
          <cell r="D77">
            <v>2375110</v>
          </cell>
        </row>
        <row r="79">
          <cell r="A79">
            <v>35431</v>
          </cell>
          <cell r="B79">
            <v>36420</v>
          </cell>
          <cell r="C79">
            <v>2068951</v>
          </cell>
          <cell r="D79" t="str">
            <v>81,533     56809       69.12     118</v>
          </cell>
        </row>
        <row r="80">
          <cell r="A80">
            <v>35462</v>
          </cell>
          <cell r="B80">
            <v>34029</v>
          </cell>
          <cell r="C80">
            <v>1760703</v>
          </cell>
          <cell r="D80" t="str">
            <v>80,299     51742       70.24     119</v>
          </cell>
        </row>
        <row r="81">
          <cell r="A81">
            <v>35490</v>
          </cell>
          <cell r="B81">
            <v>33708</v>
          </cell>
          <cell r="C81">
            <v>1945127</v>
          </cell>
          <cell r="D81" t="str">
            <v>85,097     57706       71.63     123</v>
          </cell>
        </row>
        <row r="82">
          <cell r="A82">
            <v>35521</v>
          </cell>
          <cell r="B82">
            <v>31081</v>
          </cell>
          <cell r="C82">
            <v>1788186</v>
          </cell>
          <cell r="D82" t="str">
            <v>73,759     57534       70.35     120</v>
          </cell>
        </row>
        <row r="83">
          <cell r="A83">
            <v>35551</v>
          </cell>
          <cell r="B83">
            <v>31163</v>
          </cell>
          <cell r="C83">
            <v>1669034</v>
          </cell>
          <cell r="D83" t="str">
            <v>66,541     53559       68.10     119</v>
          </cell>
        </row>
        <row r="84">
          <cell r="A84">
            <v>35582</v>
          </cell>
          <cell r="B84">
            <v>28330</v>
          </cell>
          <cell r="C84">
            <v>1509685</v>
          </cell>
          <cell r="D84" t="str">
            <v>96,753     53290       77.35     118</v>
          </cell>
        </row>
        <row r="85">
          <cell r="A85">
            <v>35612</v>
          </cell>
          <cell r="B85">
            <v>26432</v>
          </cell>
          <cell r="C85">
            <v>1604336</v>
          </cell>
          <cell r="D85" t="str">
            <v>65,349     60697       71.20     115</v>
          </cell>
        </row>
        <row r="86">
          <cell r="A86">
            <v>35643</v>
          </cell>
          <cell r="B86">
            <v>25535</v>
          </cell>
          <cell r="C86">
            <v>1560142</v>
          </cell>
          <cell r="D86" t="str">
            <v>66,151     61099       72.15     113</v>
          </cell>
        </row>
        <row r="87">
          <cell r="A87">
            <v>35674</v>
          </cell>
          <cell r="B87">
            <v>24580</v>
          </cell>
          <cell r="C87">
            <v>1454843</v>
          </cell>
          <cell r="D87" t="str">
            <v>65,098     59189       72.59     113</v>
          </cell>
        </row>
        <row r="88">
          <cell r="A88">
            <v>35704</v>
          </cell>
          <cell r="B88">
            <v>24799</v>
          </cell>
          <cell r="C88">
            <v>1420582</v>
          </cell>
          <cell r="D88" t="str">
            <v>74,143     57284       74.94     111</v>
          </cell>
        </row>
        <row r="89">
          <cell r="A89">
            <v>35735</v>
          </cell>
          <cell r="B89">
            <v>22146</v>
          </cell>
          <cell r="C89">
            <v>1305756</v>
          </cell>
          <cell r="D89" t="str">
            <v>135,057     58962       85.91     111</v>
          </cell>
        </row>
        <row r="90">
          <cell r="A90">
            <v>35765</v>
          </cell>
          <cell r="B90">
            <v>23655</v>
          </cell>
          <cell r="C90">
            <v>1286759</v>
          </cell>
          <cell r="D90" t="str">
            <v>110,035     54397       82.31     107</v>
          </cell>
        </row>
        <row r="91">
          <cell r="A91" t="str">
            <v>Totals:</v>
          </cell>
          <cell r="B91" t="str">
            <v>__________</v>
          </cell>
          <cell r="C91" t="str">
            <v>__________</v>
          </cell>
          <cell r="D91" t="str">
            <v>__________</v>
          </cell>
        </row>
        <row r="92">
          <cell r="A92">
            <v>1997</v>
          </cell>
          <cell r="B92">
            <v>341878</v>
          </cell>
          <cell r="C92">
            <v>19374104</v>
          </cell>
          <cell r="D92">
            <v>999815</v>
          </cell>
        </row>
        <row r="94">
          <cell r="A94">
            <v>35796</v>
          </cell>
          <cell r="B94">
            <v>23453</v>
          </cell>
          <cell r="C94">
            <v>1196977</v>
          </cell>
          <cell r="D94" t="str">
            <v>134,822     51038       85.18     106</v>
          </cell>
        </row>
        <row r="95">
          <cell r="A95">
            <v>35827</v>
          </cell>
          <cell r="B95">
            <v>19643</v>
          </cell>
          <cell r="C95">
            <v>1064950</v>
          </cell>
          <cell r="D95" t="str">
            <v>43,024     54216       68.65     106</v>
          </cell>
        </row>
        <row r="96">
          <cell r="A96">
            <v>35855</v>
          </cell>
          <cell r="B96">
            <v>23798</v>
          </cell>
          <cell r="C96">
            <v>1122576</v>
          </cell>
          <cell r="D96" t="str">
            <v>49,784     47172       67.66     105</v>
          </cell>
        </row>
        <row r="97">
          <cell r="A97">
            <v>35886</v>
          </cell>
          <cell r="B97">
            <v>22192</v>
          </cell>
          <cell r="C97">
            <v>1019237</v>
          </cell>
          <cell r="D97" t="str">
            <v>55,985     45929       71.61     102</v>
          </cell>
        </row>
        <row r="98">
          <cell r="A98">
            <v>35916</v>
          </cell>
          <cell r="B98">
            <v>22696</v>
          </cell>
          <cell r="C98">
            <v>1038781</v>
          </cell>
          <cell r="D98" t="str">
            <v>50,464     45770       68.98      99</v>
          </cell>
        </row>
        <row r="99">
          <cell r="A99">
            <v>35947</v>
          </cell>
          <cell r="B99">
            <v>21990</v>
          </cell>
          <cell r="C99">
            <v>1015728</v>
          </cell>
          <cell r="D99" t="str">
            <v>45,295     46191       67.32      98</v>
          </cell>
        </row>
        <row r="100">
          <cell r="A100">
            <v>35977</v>
          </cell>
          <cell r="B100">
            <v>20193</v>
          </cell>
          <cell r="C100">
            <v>996054</v>
          </cell>
          <cell r="D100" t="str">
            <v>46,924     49327       69.91      96</v>
          </cell>
        </row>
        <row r="101">
          <cell r="A101">
            <v>36008</v>
          </cell>
          <cell r="B101">
            <v>19382</v>
          </cell>
          <cell r="C101">
            <v>926692</v>
          </cell>
          <cell r="D101" t="str">
            <v>44,295     47812       69.56      97</v>
          </cell>
        </row>
        <row r="102">
          <cell r="A102">
            <v>36039</v>
          </cell>
          <cell r="B102">
            <v>17249</v>
          </cell>
          <cell r="C102">
            <v>861302</v>
          </cell>
          <cell r="D102" t="str">
            <v>43,741     49934       71.72      94</v>
          </cell>
        </row>
        <row r="103">
          <cell r="A103">
            <v>36069</v>
          </cell>
          <cell r="B103">
            <v>16773</v>
          </cell>
          <cell r="C103">
            <v>823227</v>
          </cell>
          <cell r="D103" t="str">
            <v>52,399     49081       75.75      94</v>
          </cell>
        </row>
        <row r="104">
          <cell r="A104">
            <v>36100</v>
          </cell>
          <cell r="B104">
            <v>15927</v>
          </cell>
          <cell r="C104">
            <v>764803</v>
          </cell>
          <cell r="D104" t="str">
            <v>44,539     48020       73.66      91</v>
          </cell>
        </row>
        <row r="105">
          <cell r="A105">
            <v>36130</v>
          </cell>
          <cell r="B105">
            <v>15385</v>
          </cell>
          <cell r="C105">
            <v>726277</v>
          </cell>
          <cell r="D105" t="str">
            <v>40,752     47207       72.59      92</v>
          </cell>
        </row>
        <row r="106">
          <cell r="A106" t="str">
            <v>Totals:</v>
          </cell>
          <cell r="B106" t="str">
            <v>__________</v>
          </cell>
          <cell r="C106" t="str">
            <v>__________</v>
          </cell>
          <cell r="D106" t="str">
            <v>__________</v>
          </cell>
        </row>
        <row r="107">
          <cell r="A107">
            <v>1998</v>
          </cell>
          <cell r="B107">
            <v>238681</v>
          </cell>
          <cell r="C107">
            <v>11556604</v>
          </cell>
          <cell r="D107">
            <v>652024</v>
          </cell>
        </row>
        <row r="109">
          <cell r="A109">
            <v>36161</v>
          </cell>
          <cell r="B109">
            <v>15276</v>
          </cell>
          <cell r="C109">
            <v>754990</v>
          </cell>
          <cell r="D109" t="str">
            <v>43,137     49424       73.85      87</v>
          </cell>
        </row>
        <row r="110">
          <cell r="A110">
            <v>36192</v>
          </cell>
          <cell r="B110">
            <v>14219</v>
          </cell>
          <cell r="C110">
            <v>648582</v>
          </cell>
          <cell r="D110" t="str">
            <v>31,026     45614       68.57      86</v>
          </cell>
        </row>
        <row r="111">
          <cell r="A111">
            <v>36220</v>
          </cell>
          <cell r="B111">
            <v>16062</v>
          </cell>
          <cell r="C111">
            <v>690848</v>
          </cell>
          <cell r="D111" t="str">
            <v>38,373     43012       70.49      88</v>
          </cell>
        </row>
        <row r="112">
          <cell r="A112">
            <v>36251</v>
          </cell>
          <cell r="B112">
            <v>14806</v>
          </cell>
          <cell r="C112">
            <v>686190</v>
          </cell>
          <cell r="D112" t="str">
            <v>33,205     46346       69.16      89</v>
          </cell>
        </row>
        <row r="113">
          <cell r="A113">
            <v>36281</v>
          </cell>
          <cell r="B113">
            <v>14885</v>
          </cell>
          <cell r="C113">
            <v>753379</v>
          </cell>
          <cell r="D113" t="str">
            <v>36,230     50614       70.88      87</v>
          </cell>
        </row>
        <row r="114">
          <cell r="A114">
            <v>36312</v>
          </cell>
          <cell r="B114">
            <v>13606</v>
          </cell>
          <cell r="C114">
            <v>660832</v>
          </cell>
          <cell r="D114" t="str">
            <v>31,930     48570       70.12      89</v>
          </cell>
        </row>
        <row r="115">
          <cell r="A115">
            <v>36342</v>
          </cell>
          <cell r="B115">
            <v>13635</v>
          </cell>
          <cell r="C115">
            <v>651057</v>
          </cell>
          <cell r="D115" t="str">
            <v>34,502     47749       71.67      89</v>
          </cell>
        </row>
        <row r="116">
          <cell r="A116">
            <v>36373</v>
          </cell>
          <cell r="B116">
            <v>13869</v>
          </cell>
          <cell r="C116">
            <v>631014</v>
          </cell>
          <cell r="D116" t="str">
            <v>29,114     45499       67.73      88</v>
          </cell>
        </row>
        <row r="117">
          <cell r="A117">
            <v>36404</v>
          </cell>
          <cell r="B117">
            <v>12508</v>
          </cell>
          <cell r="C117">
            <v>632368</v>
          </cell>
          <cell r="D117" t="str">
            <v>34,864     50558       73.60      88</v>
          </cell>
        </row>
        <row r="118">
          <cell r="A118">
            <v>36434</v>
          </cell>
          <cell r="B118">
            <v>12479</v>
          </cell>
          <cell r="C118">
            <v>628802</v>
          </cell>
          <cell r="D118" t="str">
            <v>36,348     50389       74.44      85</v>
          </cell>
        </row>
        <row r="119">
          <cell r="A119">
            <v>36465</v>
          </cell>
          <cell r="B119">
            <v>11270</v>
          </cell>
          <cell r="C119">
            <v>580244</v>
          </cell>
          <cell r="D119" t="str">
            <v>37,429     51486       76.86      86</v>
          </cell>
        </row>
        <row r="120">
          <cell r="A120">
            <v>36495</v>
          </cell>
          <cell r="B120">
            <v>12058</v>
          </cell>
          <cell r="C120">
            <v>567222</v>
          </cell>
          <cell r="D120" t="str">
            <v>36,642     47042       75.24      85</v>
          </cell>
        </row>
        <row r="121">
          <cell r="A121" t="str">
            <v>Totals:</v>
          </cell>
          <cell r="B121" t="str">
            <v>__________</v>
          </cell>
          <cell r="C121" t="str">
            <v>__________</v>
          </cell>
          <cell r="D121" t="str">
            <v>__________</v>
          </cell>
        </row>
        <row r="122">
          <cell r="A122">
            <v>1999</v>
          </cell>
          <cell r="B122">
            <v>164673</v>
          </cell>
          <cell r="C122">
            <v>7885528</v>
          </cell>
          <cell r="D122">
            <v>422800</v>
          </cell>
        </row>
        <row r="124">
          <cell r="A124">
            <v>36526</v>
          </cell>
          <cell r="B124">
            <v>11438</v>
          </cell>
          <cell r="C124">
            <v>570282</v>
          </cell>
          <cell r="D124" t="str">
            <v>36,409     49859       76.09      85</v>
          </cell>
        </row>
        <row r="125">
          <cell r="A125">
            <v>36557</v>
          </cell>
          <cell r="B125">
            <v>11994</v>
          </cell>
          <cell r="C125">
            <v>507082</v>
          </cell>
          <cell r="D125" t="str">
            <v>38,746     42278       76.36      87</v>
          </cell>
        </row>
        <row r="126">
          <cell r="A126">
            <v>36586</v>
          </cell>
          <cell r="B126">
            <v>11711</v>
          </cell>
          <cell r="C126">
            <v>513038</v>
          </cell>
          <cell r="D126" t="str">
            <v>57,207     43809       83.01      85</v>
          </cell>
        </row>
        <row r="127">
          <cell r="A127">
            <v>36617</v>
          </cell>
          <cell r="B127">
            <v>12275</v>
          </cell>
          <cell r="C127">
            <v>484680</v>
          </cell>
          <cell r="D127" t="str">
            <v>93,111     39486       88.35      83</v>
          </cell>
        </row>
        <row r="128">
          <cell r="A128">
            <v>36647</v>
          </cell>
          <cell r="B128">
            <v>11390</v>
          </cell>
          <cell r="C128">
            <v>512379</v>
          </cell>
          <cell r="D128" t="str">
            <v>76,619     44985       87.06      86</v>
          </cell>
        </row>
        <row r="129">
          <cell r="A129">
            <v>36678</v>
          </cell>
          <cell r="B129">
            <v>12002</v>
          </cell>
          <cell r="C129">
            <v>481230</v>
          </cell>
          <cell r="D129" t="str">
            <v>58,644     40096       83.01      86</v>
          </cell>
        </row>
        <row r="130">
          <cell r="A130">
            <v>36708</v>
          </cell>
          <cell r="B130">
            <v>14065</v>
          </cell>
          <cell r="C130">
            <v>507738</v>
          </cell>
          <cell r="D130" t="str">
            <v>89,700     36100       86.45      85</v>
          </cell>
        </row>
        <row r="131">
          <cell r="A131">
            <v>36739</v>
          </cell>
          <cell r="B131">
            <v>11603</v>
          </cell>
          <cell r="C131">
            <v>734586</v>
          </cell>
          <cell r="D131" t="str">
            <v>69,238     63311       85.65      85</v>
          </cell>
        </row>
        <row r="132">
          <cell r="A132">
            <v>36770</v>
          </cell>
          <cell r="B132">
            <v>10936</v>
          </cell>
          <cell r="C132">
            <v>441087</v>
          </cell>
          <cell r="D132" t="str">
            <v>58,064     40334       84.15      84</v>
          </cell>
        </row>
        <row r="133">
          <cell r="A133">
            <v>36800</v>
          </cell>
          <cell r="B133">
            <v>12446</v>
          </cell>
          <cell r="C133">
            <v>600915</v>
          </cell>
          <cell r="D133" t="str">
            <v>72,916     48282       85.42      82</v>
          </cell>
        </row>
        <row r="134">
          <cell r="A134">
            <v>36831</v>
          </cell>
          <cell r="B134">
            <v>13362</v>
          </cell>
          <cell r="C134">
            <v>568913</v>
          </cell>
          <cell r="D134" t="str">
            <v>55,622     42577       80.63      84</v>
          </cell>
        </row>
        <row r="135">
          <cell r="A135">
            <v>36861</v>
          </cell>
          <cell r="B135">
            <v>11621</v>
          </cell>
          <cell r="C135">
            <v>507982</v>
          </cell>
          <cell r="D135" t="str">
            <v>42,684     43713       78.60      82</v>
          </cell>
        </row>
        <row r="136">
          <cell r="A136" t="str">
            <v>Totals:</v>
          </cell>
          <cell r="B136" t="str">
            <v>__________</v>
          </cell>
          <cell r="C136" t="str">
            <v>__________</v>
          </cell>
          <cell r="D136" t="str">
            <v>__________</v>
          </cell>
        </row>
        <row r="137">
          <cell r="A137">
            <v>2000</v>
          </cell>
          <cell r="B137">
            <v>144843</v>
          </cell>
          <cell r="C137">
            <v>6429912</v>
          </cell>
          <cell r="D137">
            <v>748960</v>
          </cell>
        </row>
        <row r="139">
          <cell r="A139">
            <v>36892</v>
          </cell>
          <cell r="B139">
            <v>14692</v>
          </cell>
          <cell r="C139">
            <v>478039</v>
          </cell>
          <cell r="D139" t="str">
            <v>51,207     32538       77.71      81</v>
          </cell>
        </row>
        <row r="140">
          <cell r="A140">
            <v>36923</v>
          </cell>
          <cell r="B140">
            <v>11921</v>
          </cell>
          <cell r="C140">
            <v>448572</v>
          </cell>
          <cell r="D140" t="str">
            <v>38,430     37629       76.32      80</v>
          </cell>
        </row>
        <row r="141">
          <cell r="A141">
            <v>36951</v>
          </cell>
          <cell r="B141">
            <v>13103</v>
          </cell>
          <cell r="C141">
            <v>501498</v>
          </cell>
          <cell r="D141" t="str">
            <v>41,713     38274       76.10      82</v>
          </cell>
        </row>
        <row r="142">
          <cell r="A142">
            <v>36982</v>
          </cell>
          <cell r="B142">
            <v>11694</v>
          </cell>
          <cell r="C142">
            <v>483320</v>
          </cell>
          <cell r="D142" t="str">
            <v>41,545     41331       78.03      81</v>
          </cell>
        </row>
        <row r="143">
          <cell r="A143">
            <v>37012</v>
          </cell>
          <cell r="B143">
            <v>11323</v>
          </cell>
          <cell r="C143">
            <v>499363</v>
          </cell>
          <cell r="D143" t="str">
            <v>38,837     44102       77.43      81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mar95"/>
    </sheetNames>
    <sheetDataSet>
      <sheetData sheetId="0">
        <row r="37">
          <cell r="A37">
            <v>34759</v>
          </cell>
          <cell r="B37">
            <v>186614</v>
          </cell>
          <cell r="C37">
            <v>3334594</v>
          </cell>
          <cell r="D37" t="str">
            <v>72,979     17869       28.11     174</v>
          </cell>
        </row>
        <row r="38">
          <cell r="A38">
            <v>34790</v>
          </cell>
          <cell r="B38">
            <v>269881</v>
          </cell>
          <cell r="C38">
            <v>8245313</v>
          </cell>
          <cell r="D38" t="str">
            <v>66,635     30552       19.80     158</v>
          </cell>
        </row>
        <row r="39">
          <cell r="A39">
            <v>34820</v>
          </cell>
          <cell r="B39">
            <v>230975</v>
          </cell>
          <cell r="C39">
            <v>8114997</v>
          </cell>
          <cell r="D39" t="str">
            <v>170,518     35134       42.47     160</v>
          </cell>
        </row>
        <row r="40">
          <cell r="A40">
            <v>34851</v>
          </cell>
          <cell r="B40">
            <v>194942</v>
          </cell>
          <cell r="C40">
            <v>7308281</v>
          </cell>
          <cell r="D40" t="str">
            <v>53,035     37490       21.39     159</v>
          </cell>
        </row>
        <row r="41">
          <cell r="A41">
            <v>34881</v>
          </cell>
          <cell r="B41">
            <v>183667</v>
          </cell>
          <cell r="C41">
            <v>7798229</v>
          </cell>
          <cell r="D41" t="str">
            <v>64,881     42459       26.10     159</v>
          </cell>
        </row>
        <row r="42">
          <cell r="A42">
            <v>34912</v>
          </cell>
          <cell r="B42">
            <v>169344</v>
          </cell>
          <cell r="C42">
            <v>6931999</v>
          </cell>
          <cell r="D42" t="str">
            <v>292,868     40935       63.36     157</v>
          </cell>
        </row>
        <row r="43">
          <cell r="A43">
            <v>34943</v>
          </cell>
          <cell r="B43">
            <v>155845</v>
          </cell>
          <cell r="C43">
            <v>6000766</v>
          </cell>
          <cell r="D43" t="str">
            <v>216,286     38505       58.12     154</v>
          </cell>
        </row>
        <row r="44">
          <cell r="A44">
            <v>34973</v>
          </cell>
          <cell r="B44">
            <v>155882</v>
          </cell>
          <cell r="C44">
            <v>5714728</v>
          </cell>
          <cell r="D44" t="str">
            <v>131,202     36661       45.70     151</v>
          </cell>
        </row>
        <row r="45">
          <cell r="A45">
            <v>35004</v>
          </cell>
          <cell r="B45">
            <v>137202</v>
          </cell>
          <cell r="C45">
            <v>5778798</v>
          </cell>
          <cell r="D45" t="str">
            <v>68,851     42119       33.41     148</v>
          </cell>
        </row>
        <row r="46">
          <cell r="A46">
            <v>35034</v>
          </cell>
          <cell r="B46">
            <v>146270</v>
          </cell>
          <cell r="C46">
            <v>5801430</v>
          </cell>
          <cell r="D46" t="str">
            <v>112,980     39663       43.58     148</v>
          </cell>
        </row>
        <row r="47">
          <cell r="A47" t="str">
            <v>Totals:</v>
          </cell>
          <cell r="B47" t="str">
            <v>__________</v>
          </cell>
          <cell r="C47" t="str">
            <v>__________</v>
          </cell>
          <cell r="D47" t="str">
            <v>__________</v>
          </cell>
        </row>
        <row r="48">
          <cell r="A48">
            <v>1995</v>
          </cell>
          <cell r="B48">
            <v>1830622</v>
          </cell>
          <cell r="C48">
            <v>65029135</v>
          </cell>
          <cell r="D48">
            <v>1250235</v>
          </cell>
        </row>
        <row r="50">
          <cell r="A50">
            <v>35065</v>
          </cell>
          <cell r="B50">
            <v>148819</v>
          </cell>
          <cell r="C50">
            <v>5418729</v>
          </cell>
          <cell r="D50" t="str">
            <v>104,230     36412       41.19     140</v>
          </cell>
        </row>
        <row r="51">
          <cell r="A51">
            <v>35096</v>
          </cell>
          <cell r="B51">
            <v>124308</v>
          </cell>
          <cell r="C51">
            <v>4831014</v>
          </cell>
          <cell r="D51" t="str">
            <v>132,766     38864       51.65     140</v>
          </cell>
        </row>
        <row r="52">
          <cell r="A52">
            <v>35125</v>
          </cell>
          <cell r="B52">
            <v>117459</v>
          </cell>
          <cell r="C52">
            <v>4730214</v>
          </cell>
          <cell r="D52" t="str">
            <v>139,645     40272       54.31     137</v>
          </cell>
        </row>
        <row r="53">
          <cell r="A53">
            <v>35156</v>
          </cell>
          <cell r="B53">
            <v>104322</v>
          </cell>
          <cell r="C53">
            <v>4209648</v>
          </cell>
          <cell r="D53" t="str">
            <v>126,824     40353       54.87     137</v>
          </cell>
        </row>
        <row r="54">
          <cell r="A54">
            <v>35186</v>
          </cell>
          <cell r="B54">
            <v>105746</v>
          </cell>
          <cell r="C54">
            <v>4168502</v>
          </cell>
          <cell r="D54" t="str">
            <v>99,084     39420       48.37     134</v>
          </cell>
        </row>
        <row r="55">
          <cell r="A55">
            <v>35217</v>
          </cell>
          <cell r="B55">
            <v>94887</v>
          </cell>
          <cell r="C55">
            <v>3695262</v>
          </cell>
          <cell r="D55" t="str">
            <v>81,968     38944       46.35     132</v>
          </cell>
        </row>
        <row r="56">
          <cell r="A56">
            <v>35247</v>
          </cell>
          <cell r="B56">
            <v>88010</v>
          </cell>
          <cell r="C56">
            <v>3576720</v>
          </cell>
          <cell r="D56" t="str">
            <v>75,877     40640       46.30     129</v>
          </cell>
        </row>
        <row r="57">
          <cell r="A57">
            <v>35278</v>
          </cell>
          <cell r="B57">
            <v>82805</v>
          </cell>
          <cell r="C57">
            <v>3263784</v>
          </cell>
          <cell r="D57" t="str">
            <v>73,560     39416       47.04     128</v>
          </cell>
        </row>
        <row r="58">
          <cell r="A58">
            <v>35309</v>
          </cell>
          <cell r="B58">
            <v>80837</v>
          </cell>
          <cell r="C58">
            <v>3075731</v>
          </cell>
          <cell r="D58" t="str">
            <v>85,260     38049       51.33     123</v>
          </cell>
        </row>
        <row r="59">
          <cell r="A59">
            <v>35339</v>
          </cell>
          <cell r="B59">
            <v>88048</v>
          </cell>
          <cell r="C59">
            <v>2981656</v>
          </cell>
          <cell r="D59" t="str">
            <v>91,559     33864       50.98     124</v>
          </cell>
        </row>
        <row r="60">
          <cell r="A60">
            <v>35370</v>
          </cell>
          <cell r="B60">
            <v>85851</v>
          </cell>
          <cell r="C60">
            <v>2795641</v>
          </cell>
          <cell r="D60" t="str">
            <v>89,551     32564       51.05     124</v>
          </cell>
        </row>
        <row r="61">
          <cell r="A61">
            <v>35400</v>
          </cell>
          <cell r="B61">
            <v>81268</v>
          </cell>
          <cell r="C61">
            <v>2907497</v>
          </cell>
          <cell r="D61" t="str">
            <v>81,778     35777       50.16     122</v>
          </cell>
        </row>
        <row r="62">
          <cell r="A62" t="str">
            <v>Totals:</v>
          </cell>
          <cell r="B62" t="str">
            <v>__________</v>
          </cell>
          <cell r="C62" t="str">
            <v>__________</v>
          </cell>
          <cell r="D62" t="str">
            <v>__________</v>
          </cell>
        </row>
        <row r="63">
          <cell r="A63">
            <v>1996</v>
          </cell>
          <cell r="B63">
            <v>1202360</v>
          </cell>
          <cell r="C63">
            <v>45654398</v>
          </cell>
          <cell r="D63">
            <v>1182102</v>
          </cell>
        </row>
        <row r="65">
          <cell r="A65">
            <v>35431</v>
          </cell>
          <cell r="B65">
            <v>88108</v>
          </cell>
          <cell r="C65">
            <v>2904479</v>
          </cell>
          <cell r="D65" t="str">
            <v>94,166     32965       51.66     116</v>
          </cell>
        </row>
        <row r="66">
          <cell r="A66">
            <v>35462</v>
          </cell>
          <cell r="B66">
            <v>73870</v>
          </cell>
          <cell r="C66">
            <v>2610162</v>
          </cell>
          <cell r="D66" t="str">
            <v>84,386     35335       53.32     118</v>
          </cell>
        </row>
        <row r="67">
          <cell r="A67">
            <v>35490</v>
          </cell>
          <cell r="B67">
            <v>75553</v>
          </cell>
          <cell r="C67">
            <v>2694019</v>
          </cell>
          <cell r="D67" t="str">
            <v>79,267     35658       51.20     119</v>
          </cell>
        </row>
        <row r="68">
          <cell r="A68">
            <v>35521</v>
          </cell>
          <cell r="B68">
            <v>69837</v>
          </cell>
          <cell r="C68">
            <v>2631309</v>
          </cell>
          <cell r="D68" t="str">
            <v>73,762     37678       51.37     116</v>
          </cell>
        </row>
        <row r="69">
          <cell r="A69">
            <v>35551</v>
          </cell>
          <cell r="B69">
            <v>62751</v>
          </cell>
          <cell r="C69">
            <v>2509991</v>
          </cell>
          <cell r="D69" t="str">
            <v>72,305     40000       53.54     117</v>
          </cell>
        </row>
        <row r="70">
          <cell r="A70">
            <v>35582</v>
          </cell>
          <cell r="B70">
            <v>61914</v>
          </cell>
          <cell r="C70">
            <v>2378457</v>
          </cell>
          <cell r="D70" t="str">
            <v>84,729     38416       57.78     119</v>
          </cell>
        </row>
        <row r="71">
          <cell r="A71">
            <v>35612</v>
          </cell>
          <cell r="B71">
            <v>61665</v>
          </cell>
          <cell r="C71">
            <v>2359629</v>
          </cell>
          <cell r="D71" t="str">
            <v>78,028     38266       55.86     114</v>
          </cell>
        </row>
        <row r="72">
          <cell r="A72">
            <v>35643</v>
          </cell>
          <cell r="B72">
            <v>57620</v>
          </cell>
          <cell r="C72">
            <v>2239346</v>
          </cell>
          <cell r="D72" t="str">
            <v>75,019     38865       56.56     111</v>
          </cell>
        </row>
        <row r="73">
          <cell r="A73">
            <v>35674</v>
          </cell>
          <cell r="B73">
            <v>52043</v>
          </cell>
          <cell r="C73">
            <v>1993000</v>
          </cell>
          <cell r="D73" t="str">
            <v>66,008     38296       55.91     114</v>
          </cell>
        </row>
        <row r="74">
          <cell r="A74">
            <v>35704</v>
          </cell>
          <cell r="B74">
            <v>54637</v>
          </cell>
          <cell r="C74">
            <v>2069789</v>
          </cell>
          <cell r="D74" t="str">
            <v>64,917     37883       54.30     110</v>
          </cell>
        </row>
        <row r="75">
          <cell r="A75">
            <v>35735</v>
          </cell>
          <cell r="B75">
            <v>55880</v>
          </cell>
          <cell r="C75">
            <v>1965360</v>
          </cell>
          <cell r="D75" t="str">
            <v>67,179     35172       54.59     110</v>
          </cell>
        </row>
        <row r="76">
          <cell r="A76">
            <v>35765</v>
          </cell>
          <cell r="B76">
            <v>51388</v>
          </cell>
          <cell r="C76">
            <v>1942460</v>
          </cell>
          <cell r="D76" t="str">
            <v>73,091     37800       58.72     108</v>
          </cell>
        </row>
        <row r="77">
          <cell r="A77" t="str">
            <v>Totals:</v>
          </cell>
          <cell r="B77" t="str">
            <v>__________</v>
          </cell>
          <cell r="C77" t="str">
            <v>__________</v>
          </cell>
          <cell r="D77" t="str">
            <v>__________</v>
          </cell>
        </row>
        <row r="78">
          <cell r="A78">
            <v>1997</v>
          </cell>
          <cell r="B78">
            <v>765266</v>
          </cell>
          <cell r="C78">
            <v>28298001</v>
          </cell>
          <cell r="D78">
            <v>912857</v>
          </cell>
        </row>
        <row r="80">
          <cell r="A80">
            <v>35796</v>
          </cell>
          <cell r="B80">
            <v>51079</v>
          </cell>
          <cell r="C80">
            <v>1856650</v>
          </cell>
          <cell r="D80" t="str">
            <v>80,035     36349       61.04     109</v>
          </cell>
        </row>
        <row r="81">
          <cell r="A81">
            <v>35827</v>
          </cell>
          <cell r="B81">
            <v>44164</v>
          </cell>
          <cell r="C81">
            <v>1641462</v>
          </cell>
          <cell r="D81" t="str">
            <v>68,003     37168       60.63     106</v>
          </cell>
        </row>
        <row r="82">
          <cell r="A82">
            <v>35855</v>
          </cell>
          <cell r="B82">
            <v>43784</v>
          </cell>
          <cell r="C82">
            <v>1631425</v>
          </cell>
          <cell r="D82" t="str">
            <v>63,679     37261       59.26     106</v>
          </cell>
        </row>
        <row r="83">
          <cell r="A83">
            <v>35886</v>
          </cell>
          <cell r="B83">
            <v>41351</v>
          </cell>
          <cell r="C83">
            <v>1600101</v>
          </cell>
          <cell r="D83" t="str">
            <v>73,352     38696       63.95     106</v>
          </cell>
        </row>
        <row r="84">
          <cell r="A84">
            <v>35916</v>
          </cell>
          <cell r="B84">
            <v>43992</v>
          </cell>
          <cell r="C84">
            <v>1613137</v>
          </cell>
          <cell r="D84" t="str">
            <v>72,289     36669       62.17     103</v>
          </cell>
        </row>
        <row r="85">
          <cell r="A85">
            <v>35947</v>
          </cell>
          <cell r="B85">
            <v>44087</v>
          </cell>
          <cell r="C85">
            <v>1495430</v>
          </cell>
          <cell r="D85" t="str">
            <v>64,647     33920       59.45     102</v>
          </cell>
        </row>
        <row r="86">
          <cell r="A86">
            <v>35977</v>
          </cell>
          <cell r="B86">
            <v>34942</v>
          </cell>
          <cell r="C86">
            <v>1476404</v>
          </cell>
          <cell r="D86" t="str">
            <v>70,354     42253       66.82     100</v>
          </cell>
        </row>
        <row r="87">
          <cell r="A87">
            <v>36008</v>
          </cell>
          <cell r="B87">
            <v>34746</v>
          </cell>
          <cell r="C87">
            <v>1396369</v>
          </cell>
          <cell r="D87" t="str">
            <v>79,536     40188       69.60     101</v>
          </cell>
        </row>
        <row r="88">
          <cell r="A88">
            <v>36039</v>
          </cell>
          <cell r="B88">
            <v>36611</v>
          </cell>
          <cell r="C88">
            <v>1377896</v>
          </cell>
          <cell r="D88" t="str">
            <v>72,233     37637       66.36     102</v>
          </cell>
        </row>
        <row r="89">
          <cell r="A89">
            <v>36069</v>
          </cell>
          <cell r="B89">
            <v>35296</v>
          </cell>
          <cell r="C89">
            <v>1342918</v>
          </cell>
          <cell r="D89" t="str">
            <v>79,355     38048       69.21      99</v>
          </cell>
        </row>
        <row r="90">
          <cell r="A90">
            <v>36100</v>
          </cell>
          <cell r="B90">
            <v>36653</v>
          </cell>
          <cell r="C90">
            <v>1203195</v>
          </cell>
          <cell r="D90" t="str">
            <v>76,545     32827       67.62      93</v>
          </cell>
        </row>
        <row r="91">
          <cell r="A91">
            <v>36130</v>
          </cell>
          <cell r="B91">
            <v>32405</v>
          </cell>
          <cell r="C91">
            <v>1272358</v>
          </cell>
          <cell r="D91" t="str">
            <v>68,501     39265       67.89      96</v>
          </cell>
        </row>
        <row r="92">
          <cell r="A92" t="str">
            <v>Totals:</v>
          </cell>
          <cell r="B92" t="str">
            <v>__________</v>
          </cell>
          <cell r="C92" t="str">
            <v>__________</v>
          </cell>
          <cell r="D92" t="str">
            <v>__________</v>
          </cell>
        </row>
        <row r="93">
          <cell r="A93">
            <v>1998</v>
          </cell>
          <cell r="B93">
            <v>479110</v>
          </cell>
          <cell r="C93">
            <v>17907345</v>
          </cell>
          <cell r="D93">
            <v>868529</v>
          </cell>
        </row>
        <row r="95">
          <cell r="A95">
            <v>36161</v>
          </cell>
          <cell r="B95">
            <v>29775</v>
          </cell>
          <cell r="C95">
            <v>1226982</v>
          </cell>
          <cell r="D95" t="str">
            <v>68,308     41209       69.64      95</v>
          </cell>
        </row>
        <row r="96">
          <cell r="A96">
            <v>36192</v>
          </cell>
          <cell r="B96">
            <v>24976</v>
          </cell>
          <cell r="C96">
            <v>1047195</v>
          </cell>
          <cell r="D96" t="str">
            <v>50,290     41929       66.82      93</v>
          </cell>
        </row>
        <row r="97">
          <cell r="A97">
            <v>36220</v>
          </cell>
          <cell r="B97">
            <v>26199</v>
          </cell>
          <cell r="C97">
            <v>1125329</v>
          </cell>
          <cell r="D97" t="str">
            <v>57,013     42954       68.52      92</v>
          </cell>
        </row>
        <row r="98">
          <cell r="A98">
            <v>36251</v>
          </cell>
          <cell r="B98">
            <v>24486</v>
          </cell>
          <cell r="C98">
            <v>1052015</v>
          </cell>
          <cell r="D98" t="str">
            <v>48,835     42964       66.60      91</v>
          </cell>
        </row>
        <row r="99">
          <cell r="A99">
            <v>36281</v>
          </cell>
          <cell r="B99">
            <v>23571</v>
          </cell>
          <cell r="C99">
            <v>997962</v>
          </cell>
          <cell r="D99" t="str">
            <v>63,853     42339       73.04      93</v>
          </cell>
        </row>
        <row r="100">
          <cell r="A100">
            <v>36312</v>
          </cell>
          <cell r="B100">
            <v>25196</v>
          </cell>
          <cell r="C100">
            <v>917709</v>
          </cell>
          <cell r="D100" t="str">
            <v>63,982     36423       71.75      94</v>
          </cell>
        </row>
        <row r="101">
          <cell r="A101">
            <v>36342</v>
          </cell>
          <cell r="B101">
            <v>24786</v>
          </cell>
          <cell r="C101">
            <v>1070191</v>
          </cell>
          <cell r="D101" t="str">
            <v>66,231     43178       72.77      92</v>
          </cell>
        </row>
        <row r="102">
          <cell r="A102">
            <v>36373</v>
          </cell>
          <cell r="B102">
            <v>25537</v>
          </cell>
          <cell r="C102">
            <v>1027470</v>
          </cell>
          <cell r="D102" t="str">
            <v>65,162     40235       71.84      92</v>
          </cell>
        </row>
        <row r="103">
          <cell r="A103">
            <v>36404</v>
          </cell>
          <cell r="B103">
            <v>24057</v>
          </cell>
          <cell r="C103">
            <v>1031092</v>
          </cell>
          <cell r="D103" t="str">
            <v>65,281     42861       73.07      90</v>
          </cell>
        </row>
        <row r="104">
          <cell r="A104">
            <v>36434</v>
          </cell>
          <cell r="B104">
            <v>24928</v>
          </cell>
          <cell r="C104">
            <v>1018307</v>
          </cell>
          <cell r="D104" t="str">
            <v>65,596     40850       72.46      93</v>
          </cell>
        </row>
        <row r="105">
          <cell r="A105">
            <v>36465</v>
          </cell>
          <cell r="B105">
            <v>23445</v>
          </cell>
          <cell r="C105">
            <v>929988</v>
          </cell>
          <cell r="D105" t="str">
            <v>61,889     39667       72.53      90</v>
          </cell>
        </row>
        <row r="106">
          <cell r="A106">
            <v>36495</v>
          </cell>
          <cell r="B106">
            <v>21999</v>
          </cell>
          <cell r="C106">
            <v>982650</v>
          </cell>
          <cell r="D106" t="str">
            <v>65,782     44668       74.94      91</v>
          </cell>
        </row>
        <row r="107">
          <cell r="A107" t="str">
            <v>Totals:</v>
          </cell>
          <cell r="B107" t="str">
            <v>__________</v>
          </cell>
          <cell r="C107" t="str">
            <v>__________</v>
          </cell>
          <cell r="D107" t="str">
            <v>__________</v>
          </cell>
        </row>
        <row r="108">
          <cell r="A108">
            <v>1999</v>
          </cell>
          <cell r="B108">
            <v>298955</v>
          </cell>
          <cell r="C108">
            <v>12426890</v>
          </cell>
          <cell r="D108">
            <v>742222</v>
          </cell>
        </row>
        <row r="110">
          <cell r="A110">
            <v>36526</v>
          </cell>
          <cell r="B110">
            <v>22651</v>
          </cell>
          <cell r="C110">
            <v>920258</v>
          </cell>
          <cell r="D110" t="str">
            <v>56,474     40628       71.37      90</v>
          </cell>
        </row>
        <row r="111">
          <cell r="A111">
            <v>36557</v>
          </cell>
          <cell r="B111">
            <v>23369</v>
          </cell>
          <cell r="C111">
            <v>863018</v>
          </cell>
          <cell r="D111" t="str">
            <v>57,279     36931       71.02      85</v>
          </cell>
        </row>
        <row r="112">
          <cell r="A112">
            <v>36586</v>
          </cell>
          <cell r="B112">
            <v>24319</v>
          </cell>
          <cell r="C112">
            <v>918303</v>
          </cell>
          <cell r="D112" t="str">
            <v>56,765     37761       70.01      87</v>
          </cell>
        </row>
        <row r="113">
          <cell r="A113">
            <v>36617</v>
          </cell>
          <cell r="B113">
            <v>22848</v>
          </cell>
          <cell r="C113">
            <v>876599</v>
          </cell>
          <cell r="D113" t="str">
            <v>53,477     38367       70.06      85</v>
          </cell>
        </row>
        <row r="114">
          <cell r="A114">
            <v>36647</v>
          </cell>
          <cell r="B114">
            <v>22151</v>
          </cell>
          <cell r="C114">
            <v>867899</v>
          </cell>
          <cell r="D114" t="str">
            <v>53,256     39182       70.62      87</v>
          </cell>
        </row>
        <row r="115">
          <cell r="A115">
            <v>36678</v>
          </cell>
          <cell r="B115">
            <v>23056</v>
          </cell>
          <cell r="C115">
            <v>820296</v>
          </cell>
          <cell r="D115" t="str">
            <v>50,102     35579       68.48      83</v>
          </cell>
        </row>
        <row r="116">
          <cell r="A116">
            <v>36708</v>
          </cell>
          <cell r="B116">
            <v>22870</v>
          </cell>
          <cell r="C116">
            <v>824960</v>
          </cell>
          <cell r="D116" t="str">
            <v>63,745     36072       73.60      84</v>
          </cell>
        </row>
        <row r="117">
          <cell r="A117">
            <v>36739</v>
          </cell>
          <cell r="B117">
            <v>20911</v>
          </cell>
          <cell r="C117">
            <v>815509</v>
          </cell>
          <cell r="D117" t="str">
            <v>60,031     39000       74.17      88</v>
          </cell>
        </row>
        <row r="118">
          <cell r="A118">
            <v>36770</v>
          </cell>
          <cell r="B118">
            <v>20089</v>
          </cell>
          <cell r="C118">
            <v>743321</v>
          </cell>
          <cell r="D118" t="str">
            <v>53,144     37002       72.57      86</v>
          </cell>
        </row>
        <row r="119">
          <cell r="A119">
            <v>36800</v>
          </cell>
          <cell r="B119">
            <v>18852</v>
          </cell>
          <cell r="C119">
            <v>759655</v>
          </cell>
          <cell r="D119" t="str">
            <v>53,010     40296       73.77      84</v>
          </cell>
        </row>
        <row r="120">
          <cell r="A120">
            <v>36831</v>
          </cell>
          <cell r="B120">
            <v>17998</v>
          </cell>
          <cell r="C120">
            <v>727867</v>
          </cell>
          <cell r="D120" t="str">
            <v>51,850     40442       74.23      82</v>
          </cell>
        </row>
        <row r="121">
          <cell r="A121">
            <v>36861</v>
          </cell>
          <cell r="B121">
            <v>18866</v>
          </cell>
          <cell r="C121">
            <v>726783</v>
          </cell>
          <cell r="D121" t="str">
            <v>58,146     38524       75.50      82</v>
          </cell>
        </row>
        <row r="122">
          <cell r="A122" t="str">
            <v>Totals:</v>
          </cell>
          <cell r="B122" t="str">
            <v>__________</v>
          </cell>
          <cell r="C122" t="str">
            <v>__________</v>
          </cell>
          <cell r="D122" t="str">
            <v>__________</v>
          </cell>
        </row>
        <row r="123">
          <cell r="A123">
            <v>2000</v>
          </cell>
          <cell r="B123">
            <v>257980</v>
          </cell>
          <cell r="C123">
            <v>9864468</v>
          </cell>
          <cell r="D123">
            <v>667279</v>
          </cell>
        </row>
        <row r="125">
          <cell r="A125">
            <v>36892</v>
          </cell>
          <cell r="B125">
            <v>19267</v>
          </cell>
          <cell r="C125">
            <v>710964</v>
          </cell>
          <cell r="D125" t="str">
            <v>53,701     36901       73.60      82</v>
          </cell>
        </row>
        <row r="126">
          <cell r="A126">
            <v>36923</v>
          </cell>
          <cell r="B126">
            <v>18463</v>
          </cell>
          <cell r="C126">
            <v>662617</v>
          </cell>
          <cell r="D126" t="str">
            <v>53,848     35889       74.47      84</v>
          </cell>
        </row>
        <row r="127">
          <cell r="A127">
            <v>36951</v>
          </cell>
          <cell r="B127">
            <v>17649</v>
          </cell>
          <cell r="C127">
            <v>711066</v>
          </cell>
          <cell r="D127" t="str">
            <v>57,015     40290       76.36      81</v>
          </cell>
        </row>
        <row r="128">
          <cell r="A128">
            <v>36982</v>
          </cell>
          <cell r="B128">
            <v>14365</v>
          </cell>
          <cell r="C128">
            <v>672811</v>
          </cell>
          <cell r="D128" t="str">
            <v>53,653     46837       78.88      82</v>
          </cell>
        </row>
        <row r="129">
          <cell r="A129">
            <v>37012</v>
          </cell>
          <cell r="B129">
            <v>13936</v>
          </cell>
          <cell r="C129">
            <v>647584</v>
          </cell>
          <cell r="D129" t="str">
            <v>52,335     46469       78.97      79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apr95"/>
    </sheetNames>
    <sheetDataSet>
      <sheetData sheetId="0">
        <row r="54">
          <cell r="A54">
            <v>34790</v>
          </cell>
          <cell r="B54">
            <v>179530</v>
          </cell>
          <cell r="C54">
            <v>3502465</v>
          </cell>
          <cell r="D54" t="str">
            <v>14,357     19510        7.40     162</v>
          </cell>
        </row>
        <row r="55">
          <cell r="A55">
            <v>34820</v>
          </cell>
          <cell r="B55">
            <v>282329</v>
          </cell>
          <cell r="C55">
            <v>6352556</v>
          </cell>
          <cell r="D55" t="str">
            <v>65,159     22501       18.75     155</v>
          </cell>
        </row>
        <row r="56">
          <cell r="A56">
            <v>34851</v>
          </cell>
          <cell r="B56">
            <v>217322</v>
          </cell>
          <cell r="C56">
            <v>5601677</v>
          </cell>
          <cell r="D56" t="str">
            <v>50,316     25776       18.80     149</v>
          </cell>
        </row>
        <row r="57">
          <cell r="A57">
            <v>34881</v>
          </cell>
          <cell r="B57">
            <v>167394</v>
          </cell>
          <cell r="C57">
            <v>4859538</v>
          </cell>
          <cell r="D57" t="str">
            <v>55,731     29031       24.98     146</v>
          </cell>
        </row>
        <row r="58">
          <cell r="A58">
            <v>34912</v>
          </cell>
          <cell r="B58">
            <v>160793</v>
          </cell>
          <cell r="C58">
            <v>4668829</v>
          </cell>
          <cell r="D58" t="str">
            <v>58,564     29037       26.70     142</v>
          </cell>
        </row>
        <row r="59">
          <cell r="A59">
            <v>34943</v>
          </cell>
          <cell r="B59">
            <v>146062</v>
          </cell>
          <cell r="C59">
            <v>4112614</v>
          </cell>
          <cell r="D59" t="str">
            <v>341,091     28157       70.02     141</v>
          </cell>
        </row>
        <row r="60">
          <cell r="A60">
            <v>34973</v>
          </cell>
          <cell r="B60">
            <v>131950</v>
          </cell>
          <cell r="C60">
            <v>3993366</v>
          </cell>
          <cell r="D60" t="str">
            <v>125,466     30265       48.74     142</v>
          </cell>
        </row>
        <row r="61">
          <cell r="A61">
            <v>35004</v>
          </cell>
          <cell r="B61">
            <v>106677</v>
          </cell>
          <cell r="C61">
            <v>3471740</v>
          </cell>
          <cell r="D61" t="str">
            <v>113,369     32545       51.52     138</v>
          </cell>
        </row>
        <row r="62">
          <cell r="A62">
            <v>35034</v>
          </cell>
          <cell r="B62">
            <v>112170</v>
          </cell>
          <cell r="C62">
            <v>3433378</v>
          </cell>
          <cell r="D62" t="str">
            <v>335,858     30609       74.96     135</v>
          </cell>
        </row>
        <row r="63">
          <cell r="A63" t="str">
            <v>Totals:</v>
          </cell>
          <cell r="B63" t="str">
            <v>__________</v>
          </cell>
          <cell r="C63" t="str">
            <v>__________</v>
          </cell>
          <cell r="D63" t="str">
            <v>__________</v>
          </cell>
        </row>
        <row r="64">
          <cell r="A64">
            <v>1995</v>
          </cell>
          <cell r="B64">
            <v>1504227</v>
          </cell>
          <cell r="C64">
            <v>39996163</v>
          </cell>
          <cell r="D64">
            <v>1159911</v>
          </cell>
        </row>
        <row r="66">
          <cell r="A66">
            <v>35065</v>
          </cell>
          <cell r="B66">
            <v>119674</v>
          </cell>
          <cell r="C66">
            <v>3560650</v>
          </cell>
          <cell r="D66" t="str">
            <v>281,116     29753       70.14     133</v>
          </cell>
        </row>
        <row r="67">
          <cell r="A67">
            <v>35096</v>
          </cell>
          <cell r="B67">
            <v>97071</v>
          </cell>
          <cell r="C67">
            <v>2896452</v>
          </cell>
          <cell r="D67" t="str">
            <v>222,858     29839       69.66     131</v>
          </cell>
        </row>
        <row r="68">
          <cell r="A68">
            <v>35125</v>
          </cell>
          <cell r="B68">
            <v>99527</v>
          </cell>
          <cell r="C68">
            <v>2887190</v>
          </cell>
          <cell r="D68" t="str">
            <v>196,046     29010       66.33     131</v>
          </cell>
        </row>
        <row r="69">
          <cell r="A69">
            <v>35156</v>
          </cell>
          <cell r="B69">
            <v>87207</v>
          </cell>
          <cell r="C69">
            <v>2576279</v>
          </cell>
          <cell r="D69" t="str">
            <v>185,651     29543       68.04     131</v>
          </cell>
        </row>
        <row r="70">
          <cell r="A70">
            <v>35186</v>
          </cell>
          <cell r="B70">
            <v>92644</v>
          </cell>
          <cell r="C70">
            <v>2469217</v>
          </cell>
          <cell r="D70" t="str">
            <v>325,236     26653       77.83     133</v>
          </cell>
        </row>
        <row r="71">
          <cell r="A71">
            <v>35217</v>
          </cell>
          <cell r="B71">
            <v>88706</v>
          </cell>
          <cell r="C71">
            <v>2151300</v>
          </cell>
          <cell r="D71" t="str">
            <v>287,333     24253       76.41     129</v>
          </cell>
        </row>
        <row r="72">
          <cell r="A72">
            <v>35247</v>
          </cell>
          <cell r="B72">
            <v>81534</v>
          </cell>
          <cell r="C72">
            <v>2004608</v>
          </cell>
          <cell r="D72" t="str">
            <v>292,097     24587       78.18     124</v>
          </cell>
        </row>
        <row r="73">
          <cell r="A73">
            <v>35278</v>
          </cell>
          <cell r="B73">
            <v>75829</v>
          </cell>
          <cell r="C73">
            <v>1780796</v>
          </cell>
          <cell r="D73" t="str">
            <v>198,174     23485       72.33     122</v>
          </cell>
        </row>
        <row r="74">
          <cell r="A74">
            <v>35309</v>
          </cell>
          <cell r="B74">
            <v>76819</v>
          </cell>
          <cell r="C74">
            <v>1834531</v>
          </cell>
          <cell r="D74" t="str">
            <v>276,988     23882       78.29     116</v>
          </cell>
        </row>
        <row r="75">
          <cell r="A75">
            <v>35339</v>
          </cell>
          <cell r="B75">
            <v>71251</v>
          </cell>
          <cell r="C75">
            <v>1713617</v>
          </cell>
          <cell r="D75" t="str">
            <v>225,767     24051       76.01     118</v>
          </cell>
        </row>
        <row r="76">
          <cell r="A76">
            <v>35370</v>
          </cell>
          <cell r="B76">
            <v>59830</v>
          </cell>
          <cell r="C76">
            <v>1520289</v>
          </cell>
          <cell r="D76" t="str">
            <v>192,749     25411       76.31     114</v>
          </cell>
        </row>
        <row r="77">
          <cell r="A77">
            <v>35400</v>
          </cell>
          <cell r="B77">
            <v>65608</v>
          </cell>
          <cell r="C77">
            <v>1525254</v>
          </cell>
          <cell r="D77" t="str">
            <v>189,489     23248       74.28     114</v>
          </cell>
        </row>
        <row r="78">
          <cell r="A78" t="str">
            <v>Totals:</v>
          </cell>
          <cell r="B78" t="str">
            <v>__________</v>
          </cell>
          <cell r="C78" t="str">
            <v>__________</v>
          </cell>
          <cell r="D78" t="str">
            <v>__________</v>
          </cell>
        </row>
        <row r="79">
          <cell r="A79">
            <v>1996</v>
          </cell>
          <cell r="B79">
            <v>1015700</v>
          </cell>
          <cell r="C79">
            <v>26920183</v>
          </cell>
          <cell r="D79">
            <v>2873504</v>
          </cell>
        </row>
        <row r="81">
          <cell r="A81">
            <v>35431</v>
          </cell>
          <cell r="B81">
            <v>56797</v>
          </cell>
          <cell r="C81">
            <v>1392061</v>
          </cell>
          <cell r="D81" t="str">
            <v>130,001     24510       69.59     115</v>
          </cell>
        </row>
        <row r="82">
          <cell r="A82">
            <v>35462</v>
          </cell>
          <cell r="B82">
            <v>46292</v>
          </cell>
          <cell r="C82">
            <v>1212047</v>
          </cell>
          <cell r="D82" t="str">
            <v>139,053     26183       75.02     113</v>
          </cell>
        </row>
        <row r="83">
          <cell r="A83">
            <v>35490</v>
          </cell>
          <cell r="B83">
            <v>65253</v>
          </cell>
          <cell r="C83">
            <v>1432372</v>
          </cell>
          <cell r="D83" t="str">
            <v>160,384     21952       71.08     111</v>
          </cell>
        </row>
        <row r="84">
          <cell r="A84">
            <v>35521</v>
          </cell>
          <cell r="B84">
            <v>63515</v>
          </cell>
          <cell r="C84">
            <v>1409189</v>
          </cell>
          <cell r="D84" t="str">
            <v>83,600     22187       56.83     112</v>
          </cell>
        </row>
        <row r="85">
          <cell r="A85">
            <v>35551</v>
          </cell>
          <cell r="B85">
            <v>69523</v>
          </cell>
          <cell r="C85">
            <v>1437927</v>
          </cell>
          <cell r="D85" t="str">
            <v>128,646     20683       64.92     111</v>
          </cell>
        </row>
        <row r="86">
          <cell r="A86">
            <v>35582</v>
          </cell>
          <cell r="B86">
            <v>66409</v>
          </cell>
          <cell r="C86">
            <v>1367787</v>
          </cell>
          <cell r="D86" t="str">
            <v>132,789     20597       66.66     111</v>
          </cell>
        </row>
        <row r="87">
          <cell r="A87">
            <v>35612</v>
          </cell>
          <cell r="B87">
            <v>65647</v>
          </cell>
          <cell r="C87">
            <v>1406494</v>
          </cell>
          <cell r="D87" t="str">
            <v>155,043     21426       70.25     110</v>
          </cell>
        </row>
        <row r="88">
          <cell r="A88">
            <v>35643</v>
          </cell>
          <cell r="B88">
            <v>61693</v>
          </cell>
          <cell r="C88">
            <v>1708583</v>
          </cell>
          <cell r="D88" t="str">
            <v>168,540     27695       73.20     109</v>
          </cell>
        </row>
        <row r="89">
          <cell r="A89">
            <v>35674</v>
          </cell>
          <cell r="B89">
            <v>65316</v>
          </cell>
          <cell r="C89">
            <v>1603042</v>
          </cell>
          <cell r="D89" t="str">
            <v>149,991     24543       69.66     107</v>
          </cell>
        </row>
        <row r="90">
          <cell r="A90">
            <v>35704</v>
          </cell>
          <cell r="B90">
            <v>70134</v>
          </cell>
          <cell r="C90">
            <v>1580684</v>
          </cell>
          <cell r="D90" t="str">
            <v>134,056     22539       65.65     105</v>
          </cell>
        </row>
        <row r="91">
          <cell r="A91">
            <v>35735</v>
          </cell>
          <cell r="B91">
            <v>68189</v>
          </cell>
          <cell r="C91">
            <v>1480019</v>
          </cell>
          <cell r="D91" t="str">
            <v>150,301     21705       68.79     106</v>
          </cell>
        </row>
        <row r="92">
          <cell r="A92">
            <v>35765</v>
          </cell>
          <cell r="B92">
            <v>70443</v>
          </cell>
          <cell r="C92">
            <v>1512527</v>
          </cell>
          <cell r="D92" t="str">
            <v>175,177     21472       71.32     103</v>
          </cell>
        </row>
        <row r="93">
          <cell r="A93" t="str">
            <v>Totals:</v>
          </cell>
          <cell r="B93" t="str">
            <v>__________</v>
          </cell>
          <cell r="C93" t="str">
            <v>__________</v>
          </cell>
          <cell r="D93" t="str">
            <v>__________</v>
          </cell>
        </row>
        <row r="94">
          <cell r="A94">
            <v>1997</v>
          </cell>
          <cell r="B94">
            <v>769211</v>
          </cell>
          <cell r="C94">
            <v>17542732</v>
          </cell>
          <cell r="D94">
            <v>1707581</v>
          </cell>
        </row>
        <row r="96">
          <cell r="A96">
            <v>35796</v>
          </cell>
          <cell r="B96">
            <v>67659</v>
          </cell>
          <cell r="C96">
            <v>1440513</v>
          </cell>
          <cell r="D96" t="str">
            <v>171,386     21291       71.70     103</v>
          </cell>
        </row>
        <row r="97">
          <cell r="A97">
            <v>35827</v>
          </cell>
          <cell r="B97">
            <v>60333</v>
          </cell>
          <cell r="C97">
            <v>1292433</v>
          </cell>
          <cell r="D97" t="str">
            <v>144,950     21422       70.61     104</v>
          </cell>
        </row>
        <row r="98">
          <cell r="A98">
            <v>35855</v>
          </cell>
          <cell r="B98">
            <v>63058</v>
          </cell>
          <cell r="C98">
            <v>1341540</v>
          </cell>
          <cell r="D98" t="str">
            <v>165,703     21275       72.43      98</v>
          </cell>
        </row>
        <row r="99">
          <cell r="A99">
            <v>35886</v>
          </cell>
          <cell r="B99">
            <v>57778</v>
          </cell>
          <cell r="C99">
            <v>1303438</v>
          </cell>
          <cell r="D99" t="str">
            <v>167,631     22560       74.37     100</v>
          </cell>
        </row>
        <row r="100">
          <cell r="A100">
            <v>35916</v>
          </cell>
          <cell r="B100">
            <v>58271</v>
          </cell>
          <cell r="C100">
            <v>1391865</v>
          </cell>
          <cell r="D100" t="str">
            <v>180,983     23887       75.64      99</v>
          </cell>
        </row>
        <row r="101">
          <cell r="A101">
            <v>35947</v>
          </cell>
          <cell r="B101">
            <v>57765</v>
          </cell>
          <cell r="C101">
            <v>1281073</v>
          </cell>
          <cell r="D101" t="str">
            <v>136,615     22178       70.28     102</v>
          </cell>
        </row>
        <row r="102">
          <cell r="A102">
            <v>35977</v>
          </cell>
          <cell r="B102">
            <v>48578</v>
          </cell>
          <cell r="C102">
            <v>1407940</v>
          </cell>
          <cell r="D102" t="str">
            <v>134,060     28984       73.40      99</v>
          </cell>
        </row>
        <row r="103">
          <cell r="A103">
            <v>36008</v>
          </cell>
          <cell r="B103">
            <v>41506</v>
          </cell>
          <cell r="C103">
            <v>1333740</v>
          </cell>
          <cell r="D103" t="str">
            <v>68,421     32134       62.24     100</v>
          </cell>
        </row>
        <row r="104">
          <cell r="A104">
            <v>36039</v>
          </cell>
          <cell r="B104">
            <v>44286</v>
          </cell>
          <cell r="C104">
            <v>1239648</v>
          </cell>
          <cell r="D104" t="str">
            <v>68,119     27992       60.60      99</v>
          </cell>
        </row>
        <row r="105">
          <cell r="A105">
            <v>36069</v>
          </cell>
          <cell r="B105">
            <v>34196</v>
          </cell>
          <cell r="C105">
            <v>1261366</v>
          </cell>
          <cell r="D105" t="str">
            <v>64,482     36887       65.35      93</v>
          </cell>
        </row>
        <row r="106">
          <cell r="A106">
            <v>36100</v>
          </cell>
          <cell r="B106">
            <v>43355</v>
          </cell>
          <cell r="C106">
            <v>1159154</v>
          </cell>
          <cell r="D106" t="str">
            <v>69,272     26737       61.51      89</v>
          </cell>
        </row>
        <row r="107">
          <cell r="A107">
            <v>36130</v>
          </cell>
          <cell r="B107">
            <v>27699</v>
          </cell>
          <cell r="C107">
            <v>1114010</v>
          </cell>
          <cell r="D107" t="str">
            <v>61,158     40219       68.83      90</v>
          </cell>
        </row>
        <row r="108">
          <cell r="A108" t="str">
            <v>Totals:</v>
          </cell>
          <cell r="B108" t="str">
            <v>__________</v>
          </cell>
          <cell r="C108" t="str">
            <v>__________</v>
          </cell>
          <cell r="D108" t="str">
            <v>__________</v>
          </cell>
        </row>
        <row r="109">
          <cell r="A109">
            <v>1998</v>
          </cell>
          <cell r="B109">
            <v>604484</v>
          </cell>
          <cell r="C109">
            <v>15566720</v>
          </cell>
          <cell r="D109">
            <v>1432780</v>
          </cell>
        </row>
        <row r="111">
          <cell r="A111">
            <v>36161</v>
          </cell>
          <cell r="B111">
            <v>24304</v>
          </cell>
          <cell r="C111">
            <v>1009713</v>
          </cell>
          <cell r="D111" t="str">
            <v>55,264     41546       69.46      91</v>
          </cell>
        </row>
        <row r="112">
          <cell r="A112">
            <v>36192</v>
          </cell>
          <cell r="B112">
            <v>19191</v>
          </cell>
          <cell r="C112">
            <v>818306</v>
          </cell>
          <cell r="D112" t="str">
            <v>68,908     42641       78.22      90</v>
          </cell>
        </row>
        <row r="113">
          <cell r="A113">
            <v>36220</v>
          </cell>
          <cell r="B113">
            <v>24719</v>
          </cell>
          <cell r="C113">
            <v>876158</v>
          </cell>
          <cell r="D113" t="str">
            <v>76,051     35445       75.47      90</v>
          </cell>
        </row>
        <row r="114">
          <cell r="A114">
            <v>36251</v>
          </cell>
          <cell r="B114">
            <v>22851</v>
          </cell>
          <cell r="C114">
            <v>837508</v>
          </cell>
          <cell r="D114" t="str">
            <v>91,973     36651       80.10      88</v>
          </cell>
        </row>
        <row r="115">
          <cell r="A115">
            <v>36281</v>
          </cell>
          <cell r="B115">
            <v>21302</v>
          </cell>
          <cell r="C115">
            <v>775156</v>
          </cell>
          <cell r="D115" t="str">
            <v>84,945     36389       79.95      89</v>
          </cell>
        </row>
        <row r="116">
          <cell r="A116">
            <v>36312</v>
          </cell>
          <cell r="B116">
            <v>17306</v>
          </cell>
          <cell r="C116">
            <v>703457</v>
          </cell>
          <cell r="D116" t="str">
            <v>96,111     40649       84.74      87</v>
          </cell>
        </row>
        <row r="117">
          <cell r="A117">
            <v>36342</v>
          </cell>
          <cell r="B117">
            <v>22698</v>
          </cell>
          <cell r="C117">
            <v>694155</v>
          </cell>
          <cell r="D117" t="str">
            <v>87,074     30583       79.32      90</v>
          </cell>
        </row>
        <row r="118">
          <cell r="A118">
            <v>36373</v>
          </cell>
          <cell r="B118">
            <v>19990</v>
          </cell>
          <cell r="C118">
            <v>667371</v>
          </cell>
          <cell r="D118" t="str">
            <v>85,591     33386       81.07      92</v>
          </cell>
        </row>
        <row r="119">
          <cell r="A119">
            <v>36404</v>
          </cell>
          <cell r="B119">
            <v>19689</v>
          </cell>
          <cell r="C119">
            <v>590084</v>
          </cell>
          <cell r="D119" t="str">
            <v>80,745     29971       80.40      86</v>
          </cell>
        </row>
        <row r="120">
          <cell r="A120">
            <v>36434</v>
          </cell>
          <cell r="B120">
            <v>18592</v>
          </cell>
          <cell r="C120">
            <v>610367</v>
          </cell>
          <cell r="D120" t="str">
            <v>91,887     32830       83.17      85</v>
          </cell>
        </row>
        <row r="121">
          <cell r="A121">
            <v>36465</v>
          </cell>
          <cell r="B121">
            <v>14807</v>
          </cell>
          <cell r="C121">
            <v>547783</v>
          </cell>
          <cell r="D121" t="str">
            <v>67,715     36995       82.06      83</v>
          </cell>
        </row>
        <row r="122">
          <cell r="A122">
            <v>36495</v>
          </cell>
          <cell r="B122">
            <v>16784</v>
          </cell>
          <cell r="C122">
            <v>729840</v>
          </cell>
          <cell r="D122" t="str">
            <v>104,352     43485       86.14      81</v>
          </cell>
        </row>
        <row r="123">
          <cell r="A123" t="str">
            <v>Totals:</v>
          </cell>
          <cell r="B123" t="str">
            <v>__________</v>
          </cell>
          <cell r="C123" t="str">
            <v>__________</v>
          </cell>
          <cell r="D123" t="str">
            <v>__________</v>
          </cell>
        </row>
        <row r="124">
          <cell r="A124">
            <v>1999</v>
          </cell>
          <cell r="B124">
            <v>242233</v>
          </cell>
          <cell r="C124">
            <v>8859898</v>
          </cell>
          <cell r="D124">
            <v>990616</v>
          </cell>
        </row>
        <row r="126">
          <cell r="A126">
            <v>36526</v>
          </cell>
          <cell r="B126">
            <v>16107</v>
          </cell>
          <cell r="C126">
            <v>595414</v>
          </cell>
          <cell r="D126" t="str">
            <v>91,496     36967       85.03      80</v>
          </cell>
        </row>
        <row r="127">
          <cell r="A127">
            <v>36557</v>
          </cell>
          <cell r="B127">
            <v>14409</v>
          </cell>
          <cell r="C127">
            <v>528941</v>
          </cell>
          <cell r="D127" t="str">
            <v>112,469     36710       88.64      78</v>
          </cell>
        </row>
        <row r="128">
          <cell r="A128">
            <v>36586</v>
          </cell>
          <cell r="B128">
            <v>15309</v>
          </cell>
          <cell r="C128">
            <v>534388</v>
          </cell>
          <cell r="D128" t="str">
            <v>103,388     34907       87.10      78</v>
          </cell>
        </row>
        <row r="129">
          <cell r="A129">
            <v>36617</v>
          </cell>
          <cell r="B129">
            <v>14299</v>
          </cell>
          <cell r="C129">
            <v>512244</v>
          </cell>
          <cell r="D129" t="str">
            <v>89,966     35824       86.29      77</v>
          </cell>
        </row>
        <row r="130">
          <cell r="A130">
            <v>36647</v>
          </cell>
          <cell r="B130">
            <v>14197</v>
          </cell>
          <cell r="C130">
            <v>488508</v>
          </cell>
          <cell r="D130" t="str">
            <v>89,550     34410       86.32      76</v>
          </cell>
        </row>
        <row r="131">
          <cell r="A131">
            <v>36678</v>
          </cell>
          <cell r="B131">
            <v>14479</v>
          </cell>
          <cell r="C131">
            <v>451707</v>
          </cell>
          <cell r="D131" t="str">
            <v>83,972     31198       85.29      76</v>
          </cell>
        </row>
        <row r="132">
          <cell r="A132">
            <v>36708</v>
          </cell>
          <cell r="B132">
            <v>14473</v>
          </cell>
          <cell r="C132">
            <v>438656</v>
          </cell>
          <cell r="D132" t="str">
            <v>85,232     30309       85.48      75</v>
          </cell>
        </row>
        <row r="133">
          <cell r="A133">
            <v>36739</v>
          </cell>
          <cell r="B133">
            <v>14239</v>
          </cell>
          <cell r="C133">
            <v>441263</v>
          </cell>
          <cell r="D133" t="str">
            <v>84,673     30990       85.60      78</v>
          </cell>
        </row>
        <row r="134">
          <cell r="A134">
            <v>36770</v>
          </cell>
          <cell r="B134">
            <v>13900</v>
          </cell>
          <cell r="C134">
            <v>456868</v>
          </cell>
          <cell r="D134" t="str">
            <v>92,566     32869       86.94      75</v>
          </cell>
        </row>
        <row r="135">
          <cell r="A135">
            <v>36800</v>
          </cell>
          <cell r="B135">
            <v>12443</v>
          </cell>
          <cell r="C135">
            <v>456553</v>
          </cell>
          <cell r="D135" t="str">
            <v>91,099     36692       87.98      73</v>
          </cell>
        </row>
        <row r="136">
          <cell r="A136">
            <v>36831</v>
          </cell>
          <cell r="B136">
            <v>14008</v>
          </cell>
          <cell r="C136">
            <v>383158</v>
          </cell>
          <cell r="D136" t="str">
            <v>67,708     27353       82.86      73</v>
          </cell>
        </row>
        <row r="137">
          <cell r="A137">
            <v>36861</v>
          </cell>
          <cell r="B137">
            <v>17285</v>
          </cell>
          <cell r="C137">
            <v>421708</v>
          </cell>
          <cell r="D137" t="str">
            <v>60,940     24398       77.90      75</v>
          </cell>
        </row>
        <row r="138">
          <cell r="A138" t="str">
            <v>Totals:</v>
          </cell>
          <cell r="B138" t="str">
            <v>__________</v>
          </cell>
          <cell r="C138" t="str">
            <v>__________</v>
          </cell>
          <cell r="D138" t="str">
            <v>__________</v>
          </cell>
        </row>
        <row r="139">
          <cell r="A139">
            <v>2000</v>
          </cell>
          <cell r="B139">
            <v>175148</v>
          </cell>
          <cell r="C139">
            <v>5709408</v>
          </cell>
          <cell r="D139">
            <v>1053059</v>
          </cell>
        </row>
        <row r="141">
          <cell r="A141">
            <v>36892</v>
          </cell>
          <cell r="B141">
            <v>15076</v>
          </cell>
          <cell r="C141">
            <v>384029</v>
          </cell>
          <cell r="D141" t="str">
            <v>64,741     25473       81.11      73</v>
          </cell>
        </row>
        <row r="142">
          <cell r="A142">
            <v>36923</v>
          </cell>
          <cell r="B142">
            <v>13752</v>
          </cell>
          <cell r="C142">
            <v>336727</v>
          </cell>
          <cell r="D142" t="str">
            <v>37,773     24486       73.31      73</v>
          </cell>
        </row>
        <row r="143">
          <cell r="A143">
            <v>36951</v>
          </cell>
          <cell r="B143">
            <v>14891</v>
          </cell>
          <cell r="C143">
            <v>370691</v>
          </cell>
          <cell r="D143" t="str">
            <v>46,402     24894       75.71      71</v>
          </cell>
        </row>
        <row r="144">
          <cell r="A144">
            <v>36982</v>
          </cell>
          <cell r="B144">
            <v>13105</v>
          </cell>
          <cell r="C144">
            <v>359652</v>
          </cell>
          <cell r="D144" t="str">
            <v>53,779     27444       80.41      71</v>
          </cell>
        </row>
        <row r="145">
          <cell r="A145">
            <v>37012</v>
          </cell>
          <cell r="B145">
            <v>13361</v>
          </cell>
          <cell r="C145">
            <v>363925</v>
          </cell>
          <cell r="D145" t="str">
            <v>55,900     27238       80.71      70</v>
          </cell>
        </row>
        <row r="146">
          <cell r="A146" t="str">
            <v>Totals:</v>
          </cell>
          <cell r="B146" t="str">
            <v>__________</v>
          </cell>
          <cell r="C146" t="str">
            <v>__________</v>
          </cell>
          <cell r="D146" t="str">
            <v>__________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may95"/>
    </sheetNames>
    <sheetDataSet>
      <sheetData sheetId="0">
        <row r="37">
          <cell r="A37">
            <v>34820</v>
          </cell>
          <cell r="B37">
            <v>211498</v>
          </cell>
          <cell r="C37">
            <v>4181030</v>
          </cell>
          <cell r="D37" t="str">
            <v>113,346     19769       34.89     185</v>
          </cell>
        </row>
        <row r="38">
          <cell r="A38">
            <v>34851</v>
          </cell>
          <cell r="B38">
            <v>256220</v>
          </cell>
          <cell r="C38">
            <v>6859565</v>
          </cell>
          <cell r="D38" t="str">
            <v>141,405     26773       35.56     171</v>
          </cell>
        </row>
        <row r="39">
          <cell r="A39">
            <v>34881</v>
          </cell>
          <cell r="B39">
            <v>208165</v>
          </cell>
          <cell r="C39">
            <v>6870673</v>
          </cell>
          <cell r="D39" t="str">
            <v>119,164     33006       36.40     170</v>
          </cell>
        </row>
        <row r="40">
          <cell r="A40">
            <v>34912</v>
          </cell>
          <cell r="B40">
            <v>178976</v>
          </cell>
          <cell r="C40">
            <v>6901203</v>
          </cell>
          <cell r="D40" t="str">
            <v>111,639     38560       38.41     171</v>
          </cell>
        </row>
        <row r="41">
          <cell r="A41">
            <v>34943</v>
          </cell>
          <cell r="B41">
            <v>147897</v>
          </cell>
          <cell r="C41">
            <v>6374850</v>
          </cell>
          <cell r="D41" t="str">
            <v>105,804     43104       41.70     164</v>
          </cell>
        </row>
        <row r="42">
          <cell r="A42">
            <v>34973</v>
          </cell>
          <cell r="B42">
            <v>125891</v>
          </cell>
          <cell r="C42">
            <v>6041899</v>
          </cell>
          <cell r="D42" t="str">
            <v>97,067     47994       43.54     164</v>
          </cell>
        </row>
        <row r="43">
          <cell r="A43">
            <v>35004</v>
          </cell>
          <cell r="B43">
            <v>116733</v>
          </cell>
          <cell r="C43">
            <v>5409587</v>
          </cell>
          <cell r="D43" t="str">
            <v>104,307     46342       47.19     160</v>
          </cell>
        </row>
        <row r="44">
          <cell r="A44">
            <v>35034</v>
          </cell>
          <cell r="B44">
            <v>107504</v>
          </cell>
          <cell r="C44">
            <v>5255954</v>
          </cell>
          <cell r="D44" t="str">
            <v>185,228     48891       63.28     159</v>
          </cell>
        </row>
        <row r="45">
          <cell r="A45" t="str">
            <v>Totals:</v>
          </cell>
          <cell r="B45" t="str">
            <v>__________</v>
          </cell>
          <cell r="C45" t="str">
            <v>__________</v>
          </cell>
          <cell r="D45" t="str">
            <v>__________</v>
          </cell>
        </row>
        <row r="46">
          <cell r="A46">
            <v>1995</v>
          </cell>
          <cell r="B46">
            <v>1352884</v>
          </cell>
          <cell r="C46">
            <v>47894761</v>
          </cell>
          <cell r="D46">
            <v>977960</v>
          </cell>
        </row>
        <row r="48">
          <cell r="A48">
            <v>35065</v>
          </cell>
          <cell r="B48">
            <v>106118</v>
          </cell>
          <cell r="C48">
            <v>5164103</v>
          </cell>
          <cell r="D48" t="str">
            <v>184,648     48664       63.50     157</v>
          </cell>
        </row>
        <row r="49">
          <cell r="A49">
            <v>35096</v>
          </cell>
          <cell r="B49">
            <v>92993</v>
          </cell>
          <cell r="C49">
            <v>4624986</v>
          </cell>
          <cell r="D49" t="str">
            <v>211,020     49735       69.41     152</v>
          </cell>
        </row>
        <row r="50">
          <cell r="A50">
            <v>35125</v>
          </cell>
          <cell r="B50">
            <v>91852</v>
          </cell>
          <cell r="C50">
            <v>4542356</v>
          </cell>
          <cell r="D50" t="str">
            <v>154,885     49453       62.77     149</v>
          </cell>
        </row>
        <row r="51">
          <cell r="A51">
            <v>35156</v>
          </cell>
          <cell r="B51">
            <v>88421</v>
          </cell>
          <cell r="C51">
            <v>4722501</v>
          </cell>
          <cell r="D51" t="str">
            <v>165,467     53410       65.17     148</v>
          </cell>
        </row>
        <row r="52">
          <cell r="A52">
            <v>35186</v>
          </cell>
          <cell r="B52">
            <v>87777</v>
          </cell>
          <cell r="C52">
            <v>4628091</v>
          </cell>
          <cell r="D52" t="str">
            <v>151,305     52726       63.29     144</v>
          </cell>
        </row>
        <row r="53">
          <cell r="A53">
            <v>35217</v>
          </cell>
          <cell r="B53">
            <v>81422</v>
          </cell>
          <cell r="C53">
            <v>4125522</v>
          </cell>
          <cell r="D53" t="str">
            <v>117,485     50669       59.07     136</v>
          </cell>
        </row>
        <row r="54">
          <cell r="A54">
            <v>35247</v>
          </cell>
          <cell r="B54">
            <v>78468</v>
          </cell>
          <cell r="C54">
            <v>4133578</v>
          </cell>
          <cell r="D54" t="str">
            <v>129,771     52679       62.32     138</v>
          </cell>
        </row>
        <row r="55">
          <cell r="A55">
            <v>35278</v>
          </cell>
          <cell r="B55">
            <v>70732</v>
          </cell>
          <cell r="C55">
            <v>3837915</v>
          </cell>
          <cell r="D55" t="str">
            <v>136,378     54260       65.85     138</v>
          </cell>
        </row>
        <row r="56">
          <cell r="A56">
            <v>35309</v>
          </cell>
          <cell r="B56">
            <v>64437</v>
          </cell>
          <cell r="C56">
            <v>3564137</v>
          </cell>
          <cell r="D56" t="str">
            <v>124,384     55312       65.87     134</v>
          </cell>
        </row>
        <row r="57">
          <cell r="A57">
            <v>35339</v>
          </cell>
          <cell r="B57">
            <v>60444</v>
          </cell>
          <cell r="C57">
            <v>3484368</v>
          </cell>
          <cell r="D57" t="str">
            <v>126,679     57647       67.70     131</v>
          </cell>
        </row>
        <row r="58">
          <cell r="A58">
            <v>35370</v>
          </cell>
          <cell r="B58">
            <v>57006</v>
          </cell>
          <cell r="C58">
            <v>3227566</v>
          </cell>
          <cell r="D58" t="str">
            <v>112,169     56619       66.30     129</v>
          </cell>
        </row>
        <row r="59">
          <cell r="A59">
            <v>35400</v>
          </cell>
          <cell r="B59">
            <v>54177</v>
          </cell>
          <cell r="C59">
            <v>3273263</v>
          </cell>
          <cell r="D59" t="str">
            <v>96,341     60418       64.01     127</v>
          </cell>
        </row>
        <row r="60">
          <cell r="A60" t="str">
            <v>Totals:</v>
          </cell>
          <cell r="B60" t="str">
            <v>__________</v>
          </cell>
          <cell r="C60" t="str">
            <v>__________</v>
          </cell>
          <cell r="D60" t="str">
            <v>__________</v>
          </cell>
        </row>
        <row r="61">
          <cell r="A61">
            <v>1996</v>
          </cell>
          <cell r="B61">
            <v>933847</v>
          </cell>
          <cell r="C61">
            <v>49328386</v>
          </cell>
          <cell r="D61">
            <v>1710532</v>
          </cell>
        </row>
        <row r="63">
          <cell r="A63">
            <v>35431</v>
          </cell>
          <cell r="B63">
            <v>49170</v>
          </cell>
          <cell r="C63">
            <v>3025936</v>
          </cell>
          <cell r="D63" t="str">
            <v>86,801     61541       63.84     128</v>
          </cell>
        </row>
        <row r="64">
          <cell r="A64">
            <v>35462</v>
          </cell>
          <cell r="B64">
            <v>45753</v>
          </cell>
          <cell r="C64">
            <v>2815342</v>
          </cell>
          <cell r="D64" t="str">
            <v>109,731     61534       70.57     127</v>
          </cell>
        </row>
        <row r="65">
          <cell r="A65">
            <v>35490</v>
          </cell>
          <cell r="B65">
            <v>50432</v>
          </cell>
          <cell r="C65">
            <v>3018393</v>
          </cell>
          <cell r="D65" t="str">
            <v>84,166     59851       62.53     126</v>
          </cell>
        </row>
        <row r="66">
          <cell r="A66">
            <v>35521</v>
          </cell>
          <cell r="B66">
            <v>44389</v>
          </cell>
          <cell r="C66">
            <v>2682149</v>
          </cell>
          <cell r="D66" t="str">
            <v>85,274     60424       65.77     126</v>
          </cell>
        </row>
        <row r="67">
          <cell r="A67">
            <v>35551</v>
          </cell>
          <cell r="B67">
            <v>45820</v>
          </cell>
          <cell r="C67">
            <v>2765590</v>
          </cell>
          <cell r="D67" t="str">
            <v>92,413     60358       66.85     123</v>
          </cell>
        </row>
        <row r="68">
          <cell r="A68">
            <v>35582</v>
          </cell>
          <cell r="B68">
            <v>39607</v>
          </cell>
          <cell r="C68">
            <v>2432806</v>
          </cell>
          <cell r="D68" t="str">
            <v>97,408     61424       71.09     120</v>
          </cell>
        </row>
        <row r="69">
          <cell r="A69">
            <v>35612</v>
          </cell>
          <cell r="B69">
            <v>36708</v>
          </cell>
          <cell r="C69">
            <v>2506049</v>
          </cell>
          <cell r="D69" t="str">
            <v>92,432     68270       71.58     117</v>
          </cell>
        </row>
        <row r="70">
          <cell r="A70">
            <v>35643</v>
          </cell>
          <cell r="B70">
            <v>37784</v>
          </cell>
          <cell r="C70">
            <v>2387199</v>
          </cell>
          <cell r="D70" t="str">
            <v>99,548     63181       72.49     117</v>
          </cell>
        </row>
        <row r="71">
          <cell r="A71">
            <v>35674</v>
          </cell>
          <cell r="B71">
            <v>35132</v>
          </cell>
          <cell r="C71">
            <v>1941815</v>
          </cell>
          <cell r="D71" t="str">
            <v>80,115     55272       69.52     114</v>
          </cell>
        </row>
        <row r="72">
          <cell r="A72">
            <v>35704</v>
          </cell>
          <cell r="B72">
            <v>36157</v>
          </cell>
          <cell r="C72">
            <v>2169263</v>
          </cell>
          <cell r="D72" t="str">
            <v>79,807     59996       68.82     115</v>
          </cell>
        </row>
        <row r="73">
          <cell r="A73">
            <v>35735</v>
          </cell>
          <cell r="B73">
            <v>34771</v>
          </cell>
          <cell r="C73">
            <v>2013600</v>
          </cell>
          <cell r="D73" t="str">
            <v>85,671     57911       71.13     110</v>
          </cell>
        </row>
        <row r="74">
          <cell r="A74">
            <v>35765</v>
          </cell>
          <cell r="B74">
            <v>32475</v>
          </cell>
          <cell r="C74">
            <v>1975379</v>
          </cell>
          <cell r="D74" t="str">
            <v>98,484     60828       75.20     113</v>
          </cell>
        </row>
        <row r="75">
          <cell r="A75" t="str">
            <v>Totals:</v>
          </cell>
          <cell r="B75" t="str">
            <v>__________</v>
          </cell>
          <cell r="C75" t="str">
            <v>__________</v>
          </cell>
          <cell r="D75" t="str">
            <v>__________</v>
          </cell>
        </row>
        <row r="76">
          <cell r="A76">
            <v>1997</v>
          </cell>
          <cell r="B76">
            <v>488198</v>
          </cell>
          <cell r="C76">
            <v>29733521</v>
          </cell>
          <cell r="D76">
            <v>1091850</v>
          </cell>
        </row>
        <row r="78">
          <cell r="A78">
            <v>35796</v>
          </cell>
          <cell r="B78">
            <v>33194</v>
          </cell>
          <cell r="C78">
            <v>1892408</v>
          </cell>
          <cell r="D78" t="str">
            <v>88,792     57011       72.79     110</v>
          </cell>
        </row>
        <row r="79">
          <cell r="A79">
            <v>35827</v>
          </cell>
          <cell r="B79">
            <v>28171</v>
          </cell>
          <cell r="C79">
            <v>1545754</v>
          </cell>
          <cell r="D79" t="str">
            <v>88,900     54871       75.94     108</v>
          </cell>
        </row>
        <row r="80">
          <cell r="A80">
            <v>35855</v>
          </cell>
          <cell r="B80">
            <v>28111</v>
          </cell>
          <cell r="C80">
            <v>1711738</v>
          </cell>
          <cell r="D80" t="str">
            <v>83,503     60893       74.81     105</v>
          </cell>
        </row>
        <row r="81">
          <cell r="A81">
            <v>35886</v>
          </cell>
          <cell r="B81">
            <v>26715</v>
          </cell>
          <cell r="C81">
            <v>1520057</v>
          </cell>
          <cell r="D81" t="str">
            <v>83,118     56900       75.68     103</v>
          </cell>
        </row>
        <row r="82">
          <cell r="A82">
            <v>35916</v>
          </cell>
          <cell r="B82">
            <v>26723</v>
          </cell>
          <cell r="C82">
            <v>1655337</v>
          </cell>
          <cell r="D82" t="str">
            <v>76,397     61945       74.09     104</v>
          </cell>
        </row>
        <row r="83">
          <cell r="A83">
            <v>35947</v>
          </cell>
          <cell r="B83">
            <v>23501</v>
          </cell>
          <cell r="C83">
            <v>1553920</v>
          </cell>
          <cell r="D83" t="str">
            <v>69,655     66122       74.77     103</v>
          </cell>
        </row>
        <row r="84">
          <cell r="A84">
            <v>35977</v>
          </cell>
          <cell r="B84">
            <v>23681</v>
          </cell>
          <cell r="C84">
            <v>1446584</v>
          </cell>
          <cell r="D84" t="str">
            <v>63,098     61087       72.71     100</v>
          </cell>
        </row>
        <row r="85">
          <cell r="A85">
            <v>36008</v>
          </cell>
          <cell r="B85">
            <v>27805</v>
          </cell>
          <cell r="C85">
            <v>1336414</v>
          </cell>
          <cell r="D85" t="str">
            <v>62,596     48064       69.24     100</v>
          </cell>
        </row>
        <row r="86">
          <cell r="A86">
            <v>36039</v>
          </cell>
          <cell r="B86">
            <v>21526</v>
          </cell>
          <cell r="C86">
            <v>1310183</v>
          </cell>
          <cell r="D86" t="str">
            <v>65,611     60866       75.30      99</v>
          </cell>
        </row>
        <row r="87">
          <cell r="A87">
            <v>36069</v>
          </cell>
          <cell r="B87">
            <v>25261</v>
          </cell>
          <cell r="C87">
            <v>1309719</v>
          </cell>
          <cell r="D87" t="str">
            <v>67,857     51848       72.87      99</v>
          </cell>
        </row>
        <row r="88">
          <cell r="A88">
            <v>36100</v>
          </cell>
          <cell r="B88">
            <v>20603</v>
          </cell>
          <cell r="C88">
            <v>1233176</v>
          </cell>
          <cell r="D88" t="str">
            <v>59,860     59855       74.39      96</v>
          </cell>
        </row>
        <row r="89">
          <cell r="A89">
            <v>36130</v>
          </cell>
          <cell r="B89">
            <v>20357</v>
          </cell>
          <cell r="C89">
            <v>1286009</v>
          </cell>
          <cell r="D89" t="str">
            <v>62,970     63173       75.57      95</v>
          </cell>
        </row>
        <row r="90">
          <cell r="A90" t="str">
            <v>Totals:</v>
          </cell>
          <cell r="B90" t="str">
            <v>__________</v>
          </cell>
          <cell r="C90" t="str">
            <v>__________</v>
          </cell>
          <cell r="D90" t="str">
            <v>__________</v>
          </cell>
        </row>
        <row r="91">
          <cell r="A91">
            <v>1998</v>
          </cell>
          <cell r="B91">
            <v>305648</v>
          </cell>
          <cell r="C91">
            <v>17801299</v>
          </cell>
          <cell r="D91">
            <v>872357</v>
          </cell>
        </row>
        <row r="93">
          <cell r="A93">
            <v>36161</v>
          </cell>
          <cell r="B93">
            <v>23336</v>
          </cell>
          <cell r="C93">
            <v>1266729</v>
          </cell>
          <cell r="D93" t="str">
            <v>52,784     54283       69.34      94</v>
          </cell>
        </row>
        <row r="94">
          <cell r="A94">
            <v>36192</v>
          </cell>
          <cell r="B94">
            <v>19196</v>
          </cell>
          <cell r="C94">
            <v>1103006</v>
          </cell>
          <cell r="D94" t="str">
            <v>55,656     57461       74.35      94</v>
          </cell>
        </row>
        <row r="95">
          <cell r="A95">
            <v>36220</v>
          </cell>
          <cell r="B95">
            <v>19894</v>
          </cell>
          <cell r="C95">
            <v>1243576</v>
          </cell>
          <cell r="D95" t="str">
            <v>53,757     62511       72.99      93</v>
          </cell>
        </row>
        <row r="96">
          <cell r="A96">
            <v>36251</v>
          </cell>
          <cell r="B96">
            <v>17436</v>
          </cell>
          <cell r="C96">
            <v>1162671</v>
          </cell>
          <cell r="D96" t="str">
            <v>54,468     66683       75.75      92</v>
          </cell>
        </row>
        <row r="97">
          <cell r="A97">
            <v>36281</v>
          </cell>
          <cell r="B97">
            <v>17965</v>
          </cell>
          <cell r="C97">
            <v>1147785</v>
          </cell>
          <cell r="D97" t="str">
            <v>46,094     63891       71.96      90</v>
          </cell>
        </row>
        <row r="98">
          <cell r="A98">
            <v>36312</v>
          </cell>
          <cell r="B98">
            <v>16321</v>
          </cell>
          <cell r="C98">
            <v>1160665</v>
          </cell>
          <cell r="D98" t="str">
            <v>42,775     71115       72.38      92</v>
          </cell>
        </row>
        <row r="99">
          <cell r="A99">
            <v>36342</v>
          </cell>
          <cell r="B99">
            <v>16833</v>
          </cell>
          <cell r="C99">
            <v>1151510</v>
          </cell>
          <cell r="D99" t="str">
            <v>55,202     68408       76.63      91</v>
          </cell>
        </row>
        <row r="100">
          <cell r="A100">
            <v>36373</v>
          </cell>
          <cell r="B100">
            <v>14174</v>
          </cell>
          <cell r="C100">
            <v>1133801</v>
          </cell>
          <cell r="D100" t="str">
            <v>57,681     79992       80.27      90</v>
          </cell>
        </row>
        <row r="101">
          <cell r="A101">
            <v>36404</v>
          </cell>
          <cell r="B101">
            <v>17351</v>
          </cell>
          <cell r="C101">
            <v>1046051</v>
          </cell>
          <cell r="D101" t="str">
            <v>47,060     60288       73.06      87</v>
          </cell>
        </row>
        <row r="102">
          <cell r="A102">
            <v>36434</v>
          </cell>
          <cell r="B102">
            <v>15761</v>
          </cell>
          <cell r="C102">
            <v>1050283</v>
          </cell>
          <cell r="D102" t="str">
            <v>46,033     66639       74.49      88</v>
          </cell>
        </row>
        <row r="103">
          <cell r="A103">
            <v>36465</v>
          </cell>
          <cell r="B103">
            <v>14856</v>
          </cell>
          <cell r="C103">
            <v>992653</v>
          </cell>
          <cell r="D103" t="str">
            <v>79,624     66819       84.28      89</v>
          </cell>
        </row>
        <row r="104">
          <cell r="A104">
            <v>36495</v>
          </cell>
          <cell r="B104">
            <v>15569</v>
          </cell>
          <cell r="C104">
            <v>960370</v>
          </cell>
          <cell r="D104" t="str">
            <v>68,545     61685       81.49      85</v>
          </cell>
        </row>
        <row r="105">
          <cell r="A105" t="str">
            <v>Totals:</v>
          </cell>
          <cell r="B105" t="str">
            <v>__________</v>
          </cell>
          <cell r="C105" t="str">
            <v>__________</v>
          </cell>
          <cell r="D105" t="str">
            <v>__________</v>
          </cell>
        </row>
        <row r="106">
          <cell r="A106">
            <v>1999</v>
          </cell>
          <cell r="B106">
            <v>208692</v>
          </cell>
          <cell r="C106">
            <v>13419100</v>
          </cell>
          <cell r="D106">
            <v>659679</v>
          </cell>
        </row>
        <row r="108">
          <cell r="A108">
            <v>36526</v>
          </cell>
          <cell r="B108">
            <v>13725</v>
          </cell>
          <cell r="C108">
            <v>939814</v>
          </cell>
          <cell r="D108" t="str">
            <v>96,178     68475       87.51      87</v>
          </cell>
        </row>
        <row r="109">
          <cell r="A109">
            <v>36557</v>
          </cell>
          <cell r="B109">
            <v>12956</v>
          </cell>
          <cell r="C109">
            <v>845337</v>
          </cell>
          <cell r="D109" t="str">
            <v>79,711     65247       86.02      85</v>
          </cell>
        </row>
        <row r="110">
          <cell r="A110">
            <v>36586</v>
          </cell>
          <cell r="B110">
            <v>13450</v>
          </cell>
          <cell r="C110">
            <v>844646</v>
          </cell>
          <cell r="D110" t="str">
            <v>86,006     62799       86.48      85</v>
          </cell>
        </row>
        <row r="111">
          <cell r="A111">
            <v>36617</v>
          </cell>
          <cell r="B111">
            <v>12255</v>
          </cell>
          <cell r="C111">
            <v>846909</v>
          </cell>
          <cell r="D111" t="str">
            <v>29,821     69108       70.87      84</v>
          </cell>
        </row>
        <row r="112">
          <cell r="A112">
            <v>36647</v>
          </cell>
          <cell r="B112">
            <v>11409</v>
          </cell>
          <cell r="C112">
            <v>821807</v>
          </cell>
          <cell r="D112" t="str">
            <v>30,240     72032       72.61      83</v>
          </cell>
        </row>
        <row r="113">
          <cell r="A113">
            <v>36678</v>
          </cell>
          <cell r="B113">
            <v>11272</v>
          </cell>
          <cell r="C113">
            <v>745068</v>
          </cell>
          <cell r="D113" t="str">
            <v>33,057     66100       74.57      85</v>
          </cell>
        </row>
        <row r="114">
          <cell r="A114">
            <v>36708</v>
          </cell>
          <cell r="B114">
            <v>10741</v>
          </cell>
          <cell r="C114">
            <v>789357</v>
          </cell>
          <cell r="D114" t="str">
            <v>32,958     73491       75.42      84</v>
          </cell>
        </row>
        <row r="115">
          <cell r="A115">
            <v>36739</v>
          </cell>
          <cell r="B115">
            <v>11878</v>
          </cell>
          <cell r="C115">
            <v>781574</v>
          </cell>
          <cell r="D115" t="str">
            <v>40,550     65801       77.34      85</v>
          </cell>
        </row>
        <row r="116">
          <cell r="A116">
            <v>36770</v>
          </cell>
          <cell r="B116">
            <v>12110</v>
          </cell>
          <cell r="C116">
            <v>764121</v>
          </cell>
          <cell r="D116" t="str">
            <v>42,992     63099       78.02      83</v>
          </cell>
        </row>
        <row r="117">
          <cell r="A117">
            <v>36800</v>
          </cell>
          <cell r="B117">
            <v>13214</v>
          </cell>
          <cell r="C117">
            <v>795868</v>
          </cell>
          <cell r="D117" t="str">
            <v>46,699     60230       77.94      84</v>
          </cell>
        </row>
        <row r="118">
          <cell r="A118">
            <v>36831</v>
          </cell>
          <cell r="B118">
            <v>12308</v>
          </cell>
          <cell r="C118">
            <v>733085</v>
          </cell>
          <cell r="D118" t="str">
            <v>41,878     59562       77.29      83</v>
          </cell>
        </row>
        <row r="119">
          <cell r="A119">
            <v>36861</v>
          </cell>
          <cell r="B119">
            <v>10870</v>
          </cell>
          <cell r="C119">
            <v>693632</v>
          </cell>
          <cell r="D119" t="str">
            <v>49,550     63812       82.01      82</v>
          </cell>
        </row>
        <row r="120">
          <cell r="A120" t="str">
            <v>Totals:</v>
          </cell>
          <cell r="B120" t="str">
            <v>__________</v>
          </cell>
          <cell r="C120" t="str">
            <v>__________</v>
          </cell>
          <cell r="D120" t="str">
            <v>__________</v>
          </cell>
        </row>
        <row r="121">
          <cell r="A121">
            <v>2000</v>
          </cell>
          <cell r="B121">
            <v>146188</v>
          </cell>
          <cell r="C121">
            <v>9601218</v>
          </cell>
          <cell r="D121">
            <v>609640</v>
          </cell>
        </row>
        <row r="123">
          <cell r="A123">
            <v>36892</v>
          </cell>
          <cell r="B123">
            <v>11948</v>
          </cell>
          <cell r="C123">
            <v>667828</v>
          </cell>
          <cell r="D123" t="str">
            <v>47,582     55895       79.93      81</v>
          </cell>
        </row>
        <row r="124">
          <cell r="A124">
            <v>36923</v>
          </cell>
          <cell r="B124">
            <v>11249</v>
          </cell>
          <cell r="C124">
            <v>669554</v>
          </cell>
          <cell r="D124" t="str">
            <v>46,340     59522       80.47      80</v>
          </cell>
        </row>
        <row r="125">
          <cell r="A125">
            <v>36951</v>
          </cell>
          <cell r="B125">
            <v>11655</v>
          </cell>
          <cell r="C125">
            <v>739835</v>
          </cell>
          <cell r="D125" t="str">
            <v>37,405     63478       76.24      78</v>
          </cell>
        </row>
        <row r="126">
          <cell r="A126">
            <v>36982</v>
          </cell>
          <cell r="B126">
            <v>10788</v>
          </cell>
          <cell r="C126">
            <v>785901</v>
          </cell>
          <cell r="D126" t="str">
            <v>39,797     72850       78.67      81</v>
          </cell>
        </row>
        <row r="127">
          <cell r="A127">
            <v>37012</v>
          </cell>
          <cell r="B127">
            <v>10794</v>
          </cell>
          <cell r="C127">
            <v>777296</v>
          </cell>
          <cell r="D127" t="str">
            <v>39,725     72012       78.63      81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jun95"/>
    </sheetNames>
    <sheetDataSet>
      <sheetData sheetId="0">
        <row r="53">
          <cell r="A53">
            <v>34851</v>
          </cell>
          <cell r="B53">
            <v>106284</v>
          </cell>
          <cell r="C53">
            <v>2695726</v>
          </cell>
          <cell r="D53" t="str">
            <v>31,554     25364       22.89     176</v>
          </cell>
        </row>
        <row r="54">
          <cell r="A54">
            <v>34881</v>
          </cell>
          <cell r="B54">
            <v>232921</v>
          </cell>
          <cell r="C54">
            <v>5981198</v>
          </cell>
          <cell r="D54" t="str">
            <v>86,944     25680       27.18     168</v>
          </cell>
        </row>
        <row r="55">
          <cell r="A55">
            <v>34912</v>
          </cell>
          <cell r="B55">
            <v>207729</v>
          </cell>
          <cell r="C55">
            <v>5284751</v>
          </cell>
          <cell r="D55" t="str">
            <v>100,038     25441       32.50     165</v>
          </cell>
        </row>
        <row r="56">
          <cell r="A56">
            <v>34943</v>
          </cell>
          <cell r="B56">
            <v>159802</v>
          </cell>
          <cell r="C56">
            <v>4630393</v>
          </cell>
          <cell r="D56" t="str">
            <v>90,835     28976       36.24     161</v>
          </cell>
        </row>
        <row r="57">
          <cell r="A57">
            <v>34973</v>
          </cell>
          <cell r="B57">
            <v>138442</v>
          </cell>
          <cell r="C57">
            <v>4387562</v>
          </cell>
          <cell r="D57" t="str">
            <v>76,239     31693       35.51     159</v>
          </cell>
        </row>
        <row r="58">
          <cell r="A58">
            <v>35004</v>
          </cell>
          <cell r="B58">
            <v>131243</v>
          </cell>
          <cell r="C58">
            <v>3908011</v>
          </cell>
          <cell r="D58" t="str">
            <v>76,801     29777       36.92     157</v>
          </cell>
        </row>
        <row r="59">
          <cell r="A59">
            <v>35034</v>
          </cell>
          <cell r="B59">
            <v>120574</v>
          </cell>
          <cell r="C59">
            <v>4136699</v>
          </cell>
          <cell r="D59" t="str">
            <v>87,762     34309       42.13     152</v>
          </cell>
        </row>
        <row r="60">
          <cell r="A60" t="str">
            <v>Totals: _</v>
          </cell>
          <cell r="B60" t="str">
            <v>_________</v>
          </cell>
          <cell r="C60" t="str">
            <v>__________</v>
          </cell>
          <cell r="D60" t="str">
            <v>__________</v>
          </cell>
        </row>
        <row r="61">
          <cell r="A61">
            <v>1995</v>
          </cell>
          <cell r="B61">
            <v>1096995</v>
          </cell>
          <cell r="C61">
            <v>31024340</v>
          </cell>
          <cell r="D61">
            <v>550173</v>
          </cell>
        </row>
        <row r="63">
          <cell r="A63">
            <v>35065</v>
          </cell>
          <cell r="B63">
            <v>101732</v>
          </cell>
          <cell r="C63">
            <v>3885442</v>
          </cell>
          <cell r="D63" t="str">
            <v>97,514     38193       48.94     148</v>
          </cell>
        </row>
        <row r="64">
          <cell r="A64">
            <v>35096</v>
          </cell>
          <cell r="B64">
            <v>86378</v>
          </cell>
          <cell r="C64">
            <v>3323148</v>
          </cell>
          <cell r="D64" t="str">
            <v>134,411     38473       60.88     147</v>
          </cell>
        </row>
        <row r="65">
          <cell r="A65">
            <v>35125</v>
          </cell>
          <cell r="B65">
            <v>93835</v>
          </cell>
          <cell r="C65">
            <v>3336476</v>
          </cell>
          <cell r="D65" t="str">
            <v>143,533     35557       60.47     144</v>
          </cell>
        </row>
        <row r="66">
          <cell r="A66">
            <v>35156</v>
          </cell>
          <cell r="B66">
            <v>89970</v>
          </cell>
          <cell r="C66">
            <v>2910961</v>
          </cell>
          <cell r="D66" t="str">
            <v>95,654     32355       51.53     145</v>
          </cell>
        </row>
        <row r="67">
          <cell r="A67">
            <v>35186</v>
          </cell>
          <cell r="B67">
            <v>84368</v>
          </cell>
          <cell r="C67">
            <v>2888559</v>
          </cell>
          <cell r="D67" t="str">
            <v>104,689     34238       55.37     143</v>
          </cell>
        </row>
        <row r="68">
          <cell r="A68">
            <v>35217</v>
          </cell>
          <cell r="B68">
            <v>72527</v>
          </cell>
          <cell r="C68">
            <v>2628171</v>
          </cell>
          <cell r="D68" t="str">
            <v>138,396     36238       65.61     141</v>
          </cell>
        </row>
        <row r="69">
          <cell r="A69">
            <v>35247</v>
          </cell>
          <cell r="B69">
            <v>70102</v>
          </cell>
          <cell r="C69">
            <v>2564125</v>
          </cell>
          <cell r="D69" t="str">
            <v>162,354     36578       69.84     140</v>
          </cell>
        </row>
        <row r="70">
          <cell r="A70">
            <v>35278</v>
          </cell>
          <cell r="B70">
            <v>67787</v>
          </cell>
          <cell r="C70">
            <v>2436349</v>
          </cell>
          <cell r="D70" t="str">
            <v>299,240     35942       81.53     138</v>
          </cell>
        </row>
        <row r="71">
          <cell r="A71">
            <v>35309</v>
          </cell>
          <cell r="B71">
            <v>61125</v>
          </cell>
          <cell r="C71">
            <v>2255651</v>
          </cell>
          <cell r="D71" t="str">
            <v>202,836     36903       76.84     137</v>
          </cell>
        </row>
        <row r="72">
          <cell r="A72">
            <v>35339</v>
          </cell>
          <cell r="B72">
            <v>62152</v>
          </cell>
          <cell r="C72">
            <v>2185444</v>
          </cell>
          <cell r="D72" t="str">
            <v>221,399     35163       78.08     134</v>
          </cell>
        </row>
        <row r="73">
          <cell r="A73">
            <v>35370</v>
          </cell>
          <cell r="B73">
            <v>59114</v>
          </cell>
          <cell r="C73">
            <v>2134216</v>
          </cell>
          <cell r="D73" t="str">
            <v>184,091     36104       75.69     132</v>
          </cell>
        </row>
        <row r="74">
          <cell r="A74">
            <v>35400</v>
          </cell>
          <cell r="B74">
            <v>60193</v>
          </cell>
          <cell r="C74">
            <v>2179613</v>
          </cell>
          <cell r="D74" t="str">
            <v>164,348     36211       73.19     130</v>
          </cell>
        </row>
        <row r="75">
          <cell r="A75" t="str">
            <v>Totals: _</v>
          </cell>
          <cell r="B75" t="str">
            <v>_________</v>
          </cell>
          <cell r="C75" t="str">
            <v>__________</v>
          </cell>
          <cell r="D75" t="str">
            <v>__________</v>
          </cell>
        </row>
        <row r="76">
          <cell r="A76">
            <v>1996</v>
          </cell>
          <cell r="B76">
            <v>909283</v>
          </cell>
          <cell r="C76">
            <v>32728155</v>
          </cell>
          <cell r="D76">
            <v>1948465</v>
          </cell>
        </row>
        <row r="78">
          <cell r="A78">
            <v>35431</v>
          </cell>
          <cell r="B78">
            <v>55296</v>
          </cell>
          <cell r="C78">
            <v>2085260</v>
          </cell>
          <cell r="D78" t="str">
            <v>117,336     37711       67.97     128</v>
          </cell>
        </row>
        <row r="79">
          <cell r="A79">
            <v>35462</v>
          </cell>
          <cell r="B79">
            <v>49359</v>
          </cell>
          <cell r="C79">
            <v>1765827</v>
          </cell>
          <cell r="D79" t="str">
            <v>85,163     35776       63.31     124</v>
          </cell>
        </row>
        <row r="80">
          <cell r="A80">
            <v>35490</v>
          </cell>
          <cell r="B80">
            <v>51723</v>
          </cell>
          <cell r="C80">
            <v>1883272</v>
          </cell>
          <cell r="D80" t="str">
            <v>70,397     36411       57.65     122</v>
          </cell>
        </row>
        <row r="81">
          <cell r="A81">
            <v>35521</v>
          </cell>
          <cell r="B81">
            <v>47207</v>
          </cell>
          <cell r="C81">
            <v>1778850</v>
          </cell>
          <cell r="D81" t="str">
            <v>67,483     37682       58.84     123</v>
          </cell>
        </row>
        <row r="82">
          <cell r="A82">
            <v>35551</v>
          </cell>
          <cell r="B82">
            <v>44496</v>
          </cell>
          <cell r="C82">
            <v>1738470</v>
          </cell>
          <cell r="D82" t="str">
            <v>79,438     39071       64.10     121</v>
          </cell>
        </row>
        <row r="83">
          <cell r="A83">
            <v>35582</v>
          </cell>
          <cell r="B83">
            <v>39238</v>
          </cell>
          <cell r="C83">
            <v>1610665</v>
          </cell>
          <cell r="D83" t="str">
            <v>67,241     41049       63.15     118</v>
          </cell>
        </row>
        <row r="84">
          <cell r="A84">
            <v>35612</v>
          </cell>
          <cell r="B84">
            <v>37334</v>
          </cell>
          <cell r="C84">
            <v>1606259</v>
          </cell>
          <cell r="D84" t="str">
            <v>42,676     43025       53.34     118</v>
          </cell>
        </row>
        <row r="85">
          <cell r="A85">
            <v>35643</v>
          </cell>
          <cell r="B85">
            <v>35123</v>
          </cell>
          <cell r="C85">
            <v>1552154</v>
          </cell>
          <cell r="D85" t="str">
            <v>77,503     44192       68.81     114</v>
          </cell>
        </row>
        <row r="86">
          <cell r="A86">
            <v>35674</v>
          </cell>
          <cell r="B86">
            <v>33458</v>
          </cell>
          <cell r="C86">
            <v>1430023</v>
          </cell>
          <cell r="D86" t="str">
            <v>70,114     42741       67.70     113</v>
          </cell>
        </row>
        <row r="87">
          <cell r="A87">
            <v>35704</v>
          </cell>
          <cell r="B87">
            <v>35026</v>
          </cell>
          <cell r="C87">
            <v>1416647</v>
          </cell>
          <cell r="D87" t="str">
            <v>114,500     40446       76.58     114</v>
          </cell>
        </row>
        <row r="88">
          <cell r="A88">
            <v>35735</v>
          </cell>
          <cell r="B88">
            <v>32903</v>
          </cell>
          <cell r="C88">
            <v>1349548</v>
          </cell>
          <cell r="D88" t="str">
            <v>99,464     41016       75.14     113</v>
          </cell>
        </row>
        <row r="89">
          <cell r="A89">
            <v>35765</v>
          </cell>
          <cell r="B89">
            <v>32805</v>
          </cell>
          <cell r="C89">
            <v>1297027</v>
          </cell>
          <cell r="D89" t="str">
            <v>96,297     39538       74.59     111</v>
          </cell>
        </row>
        <row r="90">
          <cell r="A90" t="str">
            <v>Totals: _</v>
          </cell>
          <cell r="B90" t="str">
            <v>_________</v>
          </cell>
          <cell r="C90" t="str">
            <v>__________</v>
          </cell>
          <cell r="D90" t="str">
            <v>__________</v>
          </cell>
        </row>
        <row r="91">
          <cell r="A91">
            <v>1997</v>
          </cell>
          <cell r="B91">
            <v>493968</v>
          </cell>
          <cell r="C91">
            <v>19514002</v>
          </cell>
          <cell r="D91">
            <v>987612</v>
          </cell>
        </row>
        <row r="93">
          <cell r="A93">
            <v>35796</v>
          </cell>
          <cell r="B93">
            <v>30559</v>
          </cell>
          <cell r="C93">
            <v>1234581</v>
          </cell>
          <cell r="D93" t="str">
            <v>123,794     40400       80.20     112</v>
          </cell>
        </row>
        <row r="94">
          <cell r="A94">
            <v>35827</v>
          </cell>
          <cell r="B94">
            <v>25487</v>
          </cell>
          <cell r="C94">
            <v>1033985</v>
          </cell>
          <cell r="D94" t="str">
            <v>102,136     40570       80.03     107</v>
          </cell>
        </row>
        <row r="95">
          <cell r="A95">
            <v>35855</v>
          </cell>
          <cell r="B95">
            <v>27228</v>
          </cell>
          <cell r="C95">
            <v>1122136</v>
          </cell>
          <cell r="D95" t="str">
            <v>112,469     41213       80.51     109</v>
          </cell>
        </row>
        <row r="96">
          <cell r="A96">
            <v>35886</v>
          </cell>
          <cell r="B96">
            <v>25851</v>
          </cell>
          <cell r="C96">
            <v>1170292</v>
          </cell>
          <cell r="D96" t="str">
            <v>98,517     45271       79.21     106</v>
          </cell>
        </row>
        <row r="97">
          <cell r="A97">
            <v>35916</v>
          </cell>
          <cell r="B97">
            <v>24207</v>
          </cell>
          <cell r="C97">
            <v>1348312</v>
          </cell>
          <cell r="D97" t="str">
            <v>104,064     55700       81.13     106</v>
          </cell>
        </row>
        <row r="98">
          <cell r="A98">
            <v>35947</v>
          </cell>
          <cell r="B98">
            <v>23176</v>
          </cell>
          <cell r="C98">
            <v>1273018</v>
          </cell>
          <cell r="D98" t="str">
            <v>84,433     54929       78.46     106</v>
          </cell>
        </row>
        <row r="99">
          <cell r="A99">
            <v>35977</v>
          </cell>
          <cell r="B99">
            <v>22677</v>
          </cell>
          <cell r="C99">
            <v>1086786</v>
          </cell>
          <cell r="D99" t="str">
            <v>68,048     47925       75.00     103</v>
          </cell>
        </row>
        <row r="100">
          <cell r="A100">
            <v>36008</v>
          </cell>
          <cell r="B100">
            <v>21907</v>
          </cell>
          <cell r="C100">
            <v>1003884</v>
          </cell>
          <cell r="D100" t="str">
            <v>85,733     45825       79.65     100</v>
          </cell>
        </row>
        <row r="101">
          <cell r="A101">
            <v>36039</v>
          </cell>
          <cell r="B101">
            <v>20159</v>
          </cell>
          <cell r="C101">
            <v>937793</v>
          </cell>
          <cell r="D101" t="str">
            <v>53,997     46520       72.82      97</v>
          </cell>
        </row>
        <row r="102">
          <cell r="A102">
            <v>36069</v>
          </cell>
          <cell r="B102">
            <v>20492</v>
          </cell>
          <cell r="C102">
            <v>919090</v>
          </cell>
          <cell r="D102" t="str">
            <v>76,344     44852       78.84      98</v>
          </cell>
        </row>
        <row r="103">
          <cell r="A103">
            <v>36100</v>
          </cell>
          <cell r="B103">
            <v>19647</v>
          </cell>
          <cell r="C103">
            <v>859853</v>
          </cell>
          <cell r="D103" t="str">
            <v>64,385     43766       76.62      91</v>
          </cell>
        </row>
        <row r="104">
          <cell r="A104">
            <v>36130</v>
          </cell>
          <cell r="B104">
            <v>18990</v>
          </cell>
          <cell r="C104">
            <v>864415</v>
          </cell>
          <cell r="D104" t="str">
            <v>82,139     45520       81.22      91</v>
          </cell>
        </row>
        <row r="105">
          <cell r="A105" t="str">
            <v>Totals: _</v>
          </cell>
          <cell r="B105" t="str">
            <v>_________</v>
          </cell>
          <cell r="C105" t="str">
            <v>__________</v>
          </cell>
          <cell r="D105" t="str">
            <v>__________</v>
          </cell>
        </row>
        <row r="106">
          <cell r="A106">
            <v>1998</v>
          </cell>
          <cell r="B106">
            <v>280380</v>
          </cell>
          <cell r="C106">
            <v>12854145</v>
          </cell>
          <cell r="D106">
            <v>1056059</v>
          </cell>
        </row>
        <row r="108">
          <cell r="A108">
            <v>36161</v>
          </cell>
          <cell r="B108">
            <v>19764</v>
          </cell>
          <cell r="C108">
            <v>862592</v>
          </cell>
          <cell r="D108" t="str">
            <v>60,837     43645       75.48      94</v>
          </cell>
        </row>
        <row r="109">
          <cell r="A109">
            <v>36192</v>
          </cell>
          <cell r="B109">
            <v>18336</v>
          </cell>
          <cell r="C109">
            <v>717377</v>
          </cell>
          <cell r="D109" t="str">
            <v>29,116     39124       61.36      90</v>
          </cell>
        </row>
        <row r="110">
          <cell r="A110">
            <v>36220</v>
          </cell>
          <cell r="B110">
            <v>19239</v>
          </cell>
          <cell r="C110">
            <v>734452</v>
          </cell>
          <cell r="D110" t="str">
            <v>27,898     38176       59.18      87</v>
          </cell>
        </row>
        <row r="111">
          <cell r="A111">
            <v>36251</v>
          </cell>
          <cell r="B111">
            <v>14303</v>
          </cell>
          <cell r="C111">
            <v>689169</v>
          </cell>
          <cell r="D111" t="str">
            <v>28,098     48184       66.27      89</v>
          </cell>
        </row>
        <row r="112">
          <cell r="A112">
            <v>36281</v>
          </cell>
          <cell r="B112">
            <v>15283</v>
          </cell>
          <cell r="C112">
            <v>720213</v>
          </cell>
          <cell r="D112" t="str">
            <v>27,008     47126       63.86      89</v>
          </cell>
        </row>
        <row r="113">
          <cell r="A113">
            <v>36312</v>
          </cell>
          <cell r="B113">
            <v>13844</v>
          </cell>
          <cell r="C113">
            <v>648573</v>
          </cell>
          <cell r="D113" t="str">
            <v>25,706     46849       65.00      90</v>
          </cell>
        </row>
        <row r="114">
          <cell r="A114">
            <v>36342</v>
          </cell>
          <cell r="B114">
            <v>18840</v>
          </cell>
          <cell r="C114">
            <v>741954</v>
          </cell>
          <cell r="D114" t="str">
            <v>27,453     39382       59.30      91</v>
          </cell>
        </row>
        <row r="115">
          <cell r="A115">
            <v>36373</v>
          </cell>
          <cell r="B115">
            <v>16424</v>
          </cell>
          <cell r="C115">
            <v>686587</v>
          </cell>
          <cell r="D115" t="str">
            <v>21,272     41804       56.43      88</v>
          </cell>
        </row>
        <row r="116">
          <cell r="A116">
            <v>36404</v>
          </cell>
          <cell r="B116">
            <v>15407</v>
          </cell>
          <cell r="C116">
            <v>645908</v>
          </cell>
          <cell r="D116" t="str">
            <v>21,771     41924       58.56      88</v>
          </cell>
        </row>
        <row r="117">
          <cell r="A117">
            <v>36434</v>
          </cell>
          <cell r="B117">
            <v>17303</v>
          </cell>
          <cell r="C117">
            <v>713603</v>
          </cell>
          <cell r="D117" t="str">
            <v>29,341     41242       62.90      88</v>
          </cell>
        </row>
        <row r="118">
          <cell r="A118">
            <v>36465</v>
          </cell>
          <cell r="B118">
            <v>16339</v>
          </cell>
          <cell r="C118">
            <v>693641</v>
          </cell>
          <cell r="D118" t="str">
            <v>24,636     42454       60.12      87</v>
          </cell>
        </row>
        <row r="119">
          <cell r="A119">
            <v>36495</v>
          </cell>
          <cell r="B119">
            <v>16209</v>
          </cell>
          <cell r="C119">
            <v>655803</v>
          </cell>
          <cell r="D119" t="str">
            <v>24,344     40460       60.03      86</v>
          </cell>
        </row>
        <row r="120">
          <cell r="A120" t="str">
            <v>Totals: _</v>
          </cell>
          <cell r="B120" t="str">
            <v>_________</v>
          </cell>
          <cell r="C120" t="str">
            <v>__________</v>
          </cell>
          <cell r="D120" t="str">
            <v>__________</v>
          </cell>
        </row>
        <row r="121">
          <cell r="A121">
            <v>1999</v>
          </cell>
          <cell r="B121">
            <v>201291</v>
          </cell>
          <cell r="C121">
            <v>8509872</v>
          </cell>
          <cell r="D121">
            <v>347480</v>
          </cell>
        </row>
        <row r="123">
          <cell r="A123">
            <v>36526</v>
          </cell>
          <cell r="B123">
            <v>16092</v>
          </cell>
          <cell r="C123">
            <v>683853</v>
          </cell>
          <cell r="D123" t="str">
            <v>25,299     42497       61.12      84</v>
          </cell>
        </row>
        <row r="124">
          <cell r="A124">
            <v>36557</v>
          </cell>
          <cell r="B124">
            <v>15320</v>
          </cell>
          <cell r="C124">
            <v>660700</v>
          </cell>
          <cell r="D124" t="str">
            <v>24,463     43127       61.49      82</v>
          </cell>
        </row>
        <row r="125">
          <cell r="A125">
            <v>36586</v>
          </cell>
          <cell r="B125">
            <v>16523</v>
          </cell>
          <cell r="C125">
            <v>680447</v>
          </cell>
          <cell r="D125" t="str">
            <v>28,186     41182       63.04      81</v>
          </cell>
        </row>
        <row r="126">
          <cell r="A126">
            <v>36617</v>
          </cell>
          <cell r="B126">
            <v>15365</v>
          </cell>
          <cell r="C126">
            <v>626297</v>
          </cell>
          <cell r="D126" t="str">
            <v>22,577     40762       59.50      82</v>
          </cell>
        </row>
        <row r="127">
          <cell r="A127">
            <v>36647</v>
          </cell>
          <cell r="B127">
            <v>15356</v>
          </cell>
          <cell r="C127">
            <v>629909</v>
          </cell>
          <cell r="D127" t="str">
            <v>32,897     41021       68.18      78</v>
          </cell>
        </row>
        <row r="128">
          <cell r="A128">
            <v>36678</v>
          </cell>
          <cell r="B128">
            <v>13613</v>
          </cell>
          <cell r="C128">
            <v>592407</v>
          </cell>
          <cell r="D128" t="str">
            <v>25,314     43518       65.03      77</v>
          </cell>
        </row>
        <row r="129">
          <cell r="A129">
            <v>36708</v>
          </cell>
          <cell r="B129">
            <v>14375</v>
          </cell>
          <cell r="C129">
            <v>620364</v>
          </cell>
          <cell r="D129" t="str">
            <v>26,039     43156       64.43      78</v>
          </cell>
        </row>
        <row r="130">
          <cell r="A130">
            <v>36739</v>
          </cell>
          <cell r="B130">
            <v>14144</v>
          </cell>
          <cell r="C130">
            <v>615325</v>
          </cell>
          <cell r="D130" t="str">
            <v>23,568     43505       62.49      78</v>
          </cell>
        </row>
        <row r="131">
          <cell r="A131">
            <v>36770</v>
          </cell>
          <cell r="B131">
            <v>14472</v>
          </cell>
          <cell r="C131">
            <v>643720</v>
          </cell>
          <cell r="D131" t="str">
            <v>22,524     44481       60.88      78</v>
          </cell>
        </row>
        <row r="132">
          <cell r="A132">
            <v>36800</v>
          </cell>
          <cell r="B132">
            <v>15636</v>
          </cell>
          <cell r="C132">
            <v>679207</v>
          </cell>
          <cell r="D132" t="str">
            <v>23,176     43439       59.71      75</v>
          </cell>
        </row>
        <row r="133">
          <cell r="A133">
            <v>36831</v>
          </cell>
          <cell r="B133">
            <v>12700</v>
          </cell>
          <cell r="C133">
            <v>602277</v>
          </cell>
          <cell r="D133" t="str">
            <v>20,480     47424       61.72      76</v>
          </cell>
        </row>
        <row r="134">
          <cell r="A134">
            <v>36861</v>
          </cell>
          <cell r="B134">
            <v>13010</v>
          </cell>
          <cell r="C134">
            <v>592679</v>
          </cell>
          <cell r="D134" t="str">
            <v>33,729     45556       72.16      73</v>
          </cell>
        </row>
        <row r="135">
          <cell r="A135" t="str">
            <v>Totals: _</v>
          </cell>
          <cell r="B135" t="str">
            <v>_________</v>
          </cell>
          <cell r="C135" t="str">
            <v>__________</v>
          </cell>
          <cell r="D135" t="str">
            <v>__________</v>
          </cell>
        </row>
        <row r="136">
          <cell r="A136">
            <v>2000</v>
          </cell>
          <cell r="B136">
            <v>176606</v>
          </cell>
          <cell r="C136">
            <v>7627185</v>
          </cell>
          <cell r="D136">
            <v>308252</v>
          </cell>
        </row>
        <row r="138">
          <cell r="A138">
            <v>36892</v>
          </cell>
          <cell r="B138">
            <v>13080</v>
          </cell>
          <cell r="C138">
            <v>663252</v>
          </cell>
          <cell r="D138" t="str">
            <v>28,662     50708       68.66      76</v>
          </cell>
        </row>
        <row r="139">
          <cell r="A139">
            <v>36923</v>
          </cell>
          <cell r="B139">
            <v>12583</v>
          </cell>
          <cell r="C139">
            <v>548278</v>
          </cell>
          <cell r="D139" t="str">
            <v>37,738     43573       74.99      76</v>
          </cell>
        </row>
        <row r="140">
          <cell r="A140">
            <v>36951</v>
          </cell>
          <cell r="B140">
            <v>13356</v>
          </cell>
          <cell r="C140">
            <v>588193</v>
          </cell>
          <cell r="D140" t="str">
            <v>27,926     44040       67.65      76</v>
          </cell>
        </row>
        <row r="141">
          <cell r="A141">
            <v>36982</v>
          </cell>
          <cell r="B141">
            <v>11629</v>
          </cell>
          <cell r="C141">
            <v>553919</v>
          </cell>
          <cell r="D141" t="str">
            <v>25,008     47633       68.26      77</v>
          </cell>
        </row>
        <row r="142">
          <cell r="A142">
            <v>37012</v>
          </cell>
          <cell r="B142">
            <v>9910</v>
          </cell>
          <cell r="C142">
            <v>556160</v>
          </cell>
          <cell r="D142" t="str">
            <v>25,120     56122       71.71      73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jul95"/>
    </sheetNames>
    <sheetDataSet>
      <sheetData sheetId="0">
        <row r="52">
          <cell r="A52">
            <v>34881</v>
          </cell>
          <cell r="B52">
            <v>138581</v>
          </cell>
          <cell r="C52">
            <v>5017511</v>
          </cell>
          <cell r="D52" t="str">
            <v>63,922     36207       31.57     189</v>
          </cell>
        </row>
        <row r="53">
          <cell r="A53">
            <v>34912</v>
          </cell>
          <cell r="B53">
            <v>256879</v>
          </cell>
          <cell r="C53">
            <v>9204409</v>
          </cell>
          <cell r="D53" t="str">
            <v>128,800     35832       33.40     179</v>
          </cell>
        </row>
        <row r="54">
          <cell r="A54">
            <v>34943</v>
          </cell>
          <cell r="B54">
            <v>221728</v>
          </cell>
          <cell r="C54">
            <v>8803750</v>
          </cell>
          <cell r="D54" t="str">
            <v>112,267     39706       33.61     179</v>
          </cell>
        </row>
        <row r="55">
          <cell r="A55">
            <v>34973</v>
          </cell>
          <cell r="B55">
            <v>207778</v>
          </cell>
          <cell r="C55">
            <v>8694163</v>
          </cell>
          <cell r="D55" t="str">
            <v>131,517     41844       38.76     174</v>
          </cell>
        </row>
        <row r="56">
          <cell r="A56">
            <v>35004</v>
          </cell>
          <cell r="B56">
            <v>173938</v>
          </cell>
          <cell r="C56">
            <v>7807332</v>
          </cell>
          <cell r="D56" t="str">
            <v>564,047     44886       76.43     172</v>
          </cell>
        </row>
        <row r="57">
          <cell r="A57">
            <v>35034</v>
          </cell>
          <cell r="B57">
            <v>159724</v>
          </cell>
          <cell r="C57">
            <v>7909833</v>
          </cell>
          <cell r="D57" t="str">
            <v>638,074     49522       79.98     170</v>
          </cell>
        </row>
        <row r="58">
          <cell r="A58" t="str">
            <v>Totals:</v>
          </cell>
          <cell r="B58" t="str">
            <v>__________</v>
          </cell>
          <cell r="C58" t="str">
            <v>__________</v>
          </cell>
          <cell r="D58" t="str">
            <v>__________</v>
          </cell>
        </row>
        <row r="59">
          <cell r="A59">
            <v>1995</v>
          </cell>
          <cell r="B59">
            <v>1158628</v>
          </cell>
          <cell r="C59">
            <v>47436998</v>
          </cell>
          <cell r="D59">
            <v>1638627</v>
          </cell>
        </row>
        <row r="61">
          <cell r="A61">
            <v>35065</v>
          </cell>
          <cell r="B61">
            <v>141208</v>
          </cell>
          <cell r="C61">
            <v>7814718</v>
          </cell>
          <cell r="D61" t="str">
            <v>710,882     55342       83.43     162</v>
          </cell>
        </row>
        <row r="62">
          <cell r="A62">
            <v>35096</v>
          </cell>
          <cell r="B62">
            <v>119500</v>
          </cell>
          <cell r="C62">
            <v>6931267</v>
          </cell>
          <cell r="D62" t="str">
            <v>709,052     58003       85.58     162</v>
          </cell>
        </row>
        <row r="63">
          <cell r="A63">
            <v>35125</v>
          </cell>
          <cell r="B63">
            <v>117976</v>
          </cell>
          <cell r="C63">
            <v>6819367</v>
          </cell>
          <cell r="D63" t="str">
            <v>712,522     57804       85.79     161</v>
          </cell>
        </row>
        <row r="64">
          <cell r="A64">
            <v>35156</v>
          </cell>
          <cell r="B64">
            <v>104978</v>
          </cell>
          <cell r="C64">
            <v>6070340</v>
          </cell>
          <cell r="D64" t="str">
            <v>707,642     57825       87.08     160</v>
          </cell>
        </row>
        <row r="65">
          <cell r="A65">
            <v>35186</v>
          </cell>
          <cell r="B65">
            <v>101177</v>
          </cell>
          <cell r="C65">
            <v>6054381</v>
          </cell>
          <cell r="D65" t="str">
            <v>655,570     59840       86.63     155</v>
          </cell>
        </row>
        <row r="66">
          <cell r="A66">
            <v>35217</v>
          </cell>
          <cell r="B66">
            <v>85319</v>
          </cell>
          <cell r="C66">
            <v>5592621</v>
          </cell>
          <cell r="D66" t="str">
            <v>552,043     65550       86.61     153</v>
          </cell>
        </row>
        <row r="67">
          <cell r="A67">
            <v>35247</v>
          </cell>
          <cell r="B67">
            <v>78384</v>
          </cell>
          <cell r="C67">
            <v>5503853</v>
          </cell>
          <cell r="D67" t="str">
            <v>576,303     70217       88.03     148</v>
          </cell>
        </row>
        <row r="68">
          <cell r="A68">
            <v>35278</v>
          </cell>
          <cell r="B68">
            <v>69682</v>
          </cell>
          <cell r="C68">
            <v>4996678</v>
          </cell>
          <cell r="D68" t="str">
            <v>400,987     71707       85.20     150</v>
          </cell>
        </row>
        <row r="69">
          <cell r="A69">
            <v>35309</v>
          </cell>
          <cell r="B69">
            <v>74676</v>
          </cell>
          <cell r="C69">
            <v>4537427</v>
          </cell>
          <cell r="D69" t="str">
            <v>187,491     60762       71.52     148</v>
          </cell>
        </row>
        <row r="70">
          <cell r="A70">
            <v>35339</v>
          </cell>
          <cell r="B70">
            <v>73599</v>
          </cell>
          <cell r="C70">
            <v>4431987</v>
          </cell>
          <cell r="D70" t="str">
            <v>191,263     60219       72.21     145</v>
          </cell>
        </row>
        <row r="71">
          <cell r="A71">
            <v>35370</v>
          </cell>
          <cell r="B71">
            <v>68215</v>
          </cell>
          <cell r="C71">
            <v>4351254</v>
          </cell>
          <cell r="D71" t="str">
            <v>275,471     63788       80.15     142</v>
          </cell>
        </row>
        <row r="72">
          <cell r="A72">
            <v>35400</v>
          </cell>
          <cell r="B72">
            <v>63893</v>
          </cell>
          <cell r="C72">
            <v>4253672</v>
          </cell>
          <cell r="D72" t="str">
            <v>277,772     66575       81.30     141</v>
          </cell>
        </row>
        <row r="73">
          <cell r="A73" t="str">
            <v>Totals:</v>
          </cell>
          <cell r="B73" t="str">
            <v>__________</v>
          </cell>
          <cell r="C73" t="str">
            <v>__________</v>
          </cell>
          <cell r="D73" t="str">
            <v>__________</v>
          </cell>
        </row>
        <row r="74">
          <cell r="A74">
            <v>1996</v>
          </cell>
          <cell r="B74">
            <v>1098607</v>
          </cell>
          <cell r="C74">
            <v>67357565</v>
          </cell>
          <cell r="D74">
            <v>5956998</v>
          </cell>
        </row>
        <row r="76">
          <cell r="A76">
            <v>35431</v>
          </cell>
          <cell r="B76">
            <v>59360</v>
          </cell>
          <cell r="C76">
            <v>3792598</v>
          </cell>
          <cell r="D76" t="str">
            <v>317,510     63892       84.25     138</v>
          </cell>
        </row>
        <row r="77">
          <cell r="A77">
            <v>35462</v>
          </cell>
          <cell r="B77">
            <v>57175</v>
          </cell>
          <cell r="C77">
            <v>3339115</v>
          </cell>
          <cell r="D77" t="str">
            <v>249,310     58402       81.34     136</v>
          </cell>
        </row>
        <row r="78">
          <cell r="A78">
            <v>35490</v>
          </cell>
          <cell r="B78">
            <v>64011</v>
          </cell>
          <cell r="C78">
            <v>3415218</v>
          </cell>
          <cell r="D78" t="str">
            <v>341,740     53354       84.22     132</v>
          </cell>
        </row>
        <row r="79">
          <cell r="A79">
            <v>35521</v>
          </cell>
          <cell r="B79">
            <v>60622</v>
          </cell>
          <cell r="C79">
            <v>3195252</v>
          </cell>
          <cell r="D79" t="str">
            <v>290,521     52708       82.74     130</v>
          </cell>
        </row>
        <row r="80">
          <cell r="A80">
            <v>35551</v>
          </cell>
          <cell r="B80">
            <v>57908</v>
          </cell>
          <cell r="C80">
            <v>2999391</v>
          </cell>
          <cell r="D80" t="str">
            <v>446,955     51796       88.53     130</v>
          </cell>
        </row>
        <row r="81">
          <cell r="A81">
            <v>35582</v>
          </cell>
          <cell r="B81">
            <v>54313</v>
          </cell>
          <cell r="C81">
            <v>2768014</v>
          </cell>
          <cell r="D81" t="str">
            <v>90,712     50965       62.55     126</v>
          </cell>
        </row>
        <row r="82">
          <cell r="A82">
            <v>35612</v>
          </cell>
          <cell r="B82">
            <v>49678</v>
          </cell>
          <cell r="C82">
            <v>2737307</v>
          </cell>
          <cell r="D82" t="str">
            <v>86,242     55101       63.45     125</v>
          </cell>
        </row>
        <row r="83">
          <cell r="A83">
            <v>35643</v>
          </cell>
          <cell r="B83">
            <v>45606</v>
          </cell>
          <cell r="C83">
            <v>2655667</v>
          </cell>
          <cell r="D83" t="str">
            <v>98,217     58231       68.29     126</v>
          </cell>
        </row>
        <row r="84">
          <cell r="A84">
            <v>35674</v>
          </cell>
          <cell r="B84">
            <v>41584</v>
          </cell>
          <cell r="C84">
            <v>2402949</v>
          </cell>
          <cell r="D84" t="str">
            <v>82,468     57786       66.48     127</v>
          </cell>
        </row>
        <row r="85">
          <cell r="A85">
            <v>35704</v>
          </cell>
          <cell r="B85">
            <v>46553</v>
          </cell>
          <cell r="C85">
            <v>2375976</v>
          </cell>
          <cell r="D85" t="str">
            <v>196,831     51039       80.87     127</v>
          </cell>
        </row>
        <row r="86">
          <cell r="A86">
            <v>35735</v>
          </cell>
          <cell r="B86">
            <v>40384</v>
          </cell>
          <cell r="C86">
            <v>2270930</v>
          </cell>
          <cell r="D86" t="str">
            <v>164,825     56234       80.32     123</v>
          </cell>
        </row>
        <row r="87">
          <cell r="A87">
            <v>35765</v>
          </cell>
          <cell r="B87">
            <v>36369</v>
          </cell>
          <cell r="C87">
            <v>2236142</v>
          </cell>
          <cell r="D87" t="str">
            <v>142,617     61485       79.68     124</v>
          </cell>
        </row>
        <row r="88">
          <cell r="A88" t="str">
            <v>Totals:</v>
          </cell>
          <cell r="B88" t="str">
            <v>__________</v>
          </cell>
          <cell r="C88" t="str">
            <v>__________</v>
          </cell>
          <cell r="D88" t="str">
            <v>__________</v>
          </cell>
        </row>
        <row r="89">
          <cell r="A89">
            <v>1997</v>
          </cell>
          <cell r="B89">
            <v>613563</v>
          </cell>
          <cell r="C89">
            <v>34188559</v>
          </cell>
          <cell r="D89">
            <v>2507948</v>
          </cell>
        </row>
        <row r="91">
          <cell r="A91">
            <v>35796</v>
          </cell>
          <cell r="B91">
            <v>36267</v>
          </cell>
          <cell r="C91">
            <v>2159286</v>
          </cell>
          <cell r="D91" t="str">
            <v>134,137     59539       78.72     125</v>
          </cell>
        </row>
        <row r="92">
          <cell r="A92">
            <v>35827</v>
          </cell>
          <cell r="B92">
            <v>31569</v>
          </cell>
          <cell r="C92">
            <v>1908380</v>
          </cell>
          <cell r="D92" t="str">
            <v>145,840     60452       82.21     122</v>
          </cell>
        </row>
        <row r="93">
          <cell r="A93">
            <v>35855</v>
          </cell>
          <cell r="B93">
            <v>32375</v>
          </cell>
          <cell r="C93">
            <v>2024945</v>
          </cell>
          <cell r="D93" t="str">
            <v>110,539     62547       77.35     118</v>
          </cell>
        </row>
        <row r="94">
          <cell r="A94">
            <v>35886</v>
          </cell>
          <cell r="B94">
            <v>29487</v>
          </cell>
          <cell r="C94">
            <v>1848967</v>
          </cell>
          <cell r="D94" t="str">
            <v>127,569     62705       81.23     121</v>
          </cell>
        </row>
        <row r="95">
          <cell r="A95">
            <v>35916</v>
          </cell>
          <cell r="B95">
            <v>29808</v>
          </cell>
          <cell r="C95">
            <v>1818542</v>
          </cell>
          <cell r="D95" t="str">
            <v>89,666     61009       75.05     118</v>
          </cell>
        </row>
        <row r="96">
          <cell r="A96">
            <v>35947</v>
          </cell>
          <cell r="B96">
            <v>27258</v>
          </cell>
          <cell r="C96">
            <v>1784694</v>
          </cell>
          <cell r="D96" t="str">
            <v>246,323     65475       90.04     116</v>
          </cell>
        </row>
        <row r="97">
          <cell r="A97">
            <v>35977</v>
          </cell>
          <cell r="B97">
            <v>27118</v>
          </cell>
          <cell r="C97">
            <v>1756848</v>
          </cell>
          <cell r="D97" t="str">
            <v>273,670     64786       90.98     117</v>
          </cell>
        </row>
        <row r="98">
          <cell r="A98">
            <v>36008</v>
          </cell>
          <cell r="B98">
            <v>24637</v>
          </cell>
          <cell r="C98">
            <v>1675294</v>
          </cell>
          <cell r="D98" t="str">
            <v>190,894     68000       88.57     115</v>
          </cell>
        </row>
        <row r="99">
          <cell r="A99">
            <v>36039</v>
          </cell>
          <cell r="B99">
            <v>22903</v>
          </cell>
          <cell r="C99">
            <v>1556821</v>
          </cell>
          <cell r="D99" t="str">
            <v>143,057     67975       86.20     115</v>
          </cell>
        </row>
        <row r="100">
          <cell r="A100">
            <v>36069</v>
          </cell>
          <cell r="B100">
            <v>27484</v>
          </cell>
          <cell r="C100">
            <v>1511815</v>
          </cell>
          <cell r="D100" t="str">
            <v>96,966     55008       77.92     113</v>
          </cell>
        </row>
        <row r="101">
          <cell r="A101">
            <v>36100</v>
          </cell>
          <cell r="B101">
            <v>23392</v>
          </cell>
          <cell r="C101">
            <v>1402130</v>
          </cell>
          <cell r="D101" t="str">
            <v>104,356     59941       81.69     112</v>
          </cell>
        </row>
        <row r="102">
          <cell r="A102">
            <v>36130</v>
          </cell>
          <cell r="B102">
            <v>23407</v>
          </cell>
          <cell r="C102">
            <v>1312913</v>
          </cell>
          <cell r="D102" t="str">
            <v>98,894     56091       80.86     113</v>
          </cell>
        </row>
        <row r="103">
          <cell r="A103" t="str">
            <v>Totals:</v>
          </cell>
          <cell r="B103" t="str">
            <v>__________</v>
          </cell>
          <cell r="C103" t="str">
            <v>__________</v>
          </cell>
          <cell r="D103" t="str">
            <v>__________</v>
          </cell>
        </row>
        <row r="104">
          <cell r="A104">
            <v>1998</v>
          </cell>
          <cell r="B104">
            <v>335705</v>
          </cell>
          <cell r="C104">
            <v>20760635</v>
          </cell>
          <cell r="D104">
            <v>1761911</v>
          </cell>
        </row>
        <row r="106">
          <cell r="A106">
            <v>36161</v>
          </cell>
          <cell r="B106">
            <v>21896</v>
          </cell>
          <cell r="C106">
            <v>1397545</v>
          </cell>
          <cell r="D106" t="str">
            <v>185,598     63827       89.45     107</v>
          </cell>
        </row>
        <row r="107">
          <cell r="A107">
            <v>36192</v>
          </cell>
          <cell r="B107">
            <v>19421</v>
          </cell>
          <cell r="C107">
            <v>1210950</v>
          </cell>
          <cell r="D107" t="str">
            <v>266,544     62353       93.21     106</v>
          </cell>
        </row>
        <row r="108">
          <cell r="A108">
            <v>36220</v>
          </cell>
          <cell r="B108">
            <v>20431</v>
          </cell>
          <cell r="C108">
            <v>1294829</v>
          </cell>
          <cell r="D108" t="str">
            <v>257,487     63376       92.65     104</v>
          </cell>
        </row>
        <row r="109">
          <cell r="A109">
            <v>36251</v>
          </cell>
          <cell r="B109">
            <v>19169</v>
          </cell>
          <cell r="C109">
            <v>1231634</v>
          </cell>
          <cell r="D109" t="str">
            <v>136,394     64252       87.68     100</v>
          </cell>
        </row>
        <row r="110">
          <cell r="A110">
            <v>36281</v>
          </cell>
          <cell r="B110">
            <v>18594</v>
          </cell>
          <cell r="C110">
            <v>1220925</v>
          </cell>
          <cell r="D110" t="str">
            <v>208,052     65663       91.80     100</v>
          </cell>
        </row>
        <row r="111">
          <cell r="A111">
            <v>36312</v>
          </cell>
          <cell r="B111">
            <v>21627</v>
          </cell>
          <cell r="C111">
            <v>1154248</v>
          </cell>
          <cell r="D111" t="str">
            <v>172,597     53371       88.86     100</v>
          </cell>
        </row>
        <row r="112">
          <cell r="A112">
            <v>36342</v>
          </cell>
          <cell r="B112">
            <v>21807</v>
          </cell>
          <cell r="C112">
            <v>1134703</v>
          </cell>
          <cell r="D112" t="str">
            <v>119,689     52034       84.59     102</v>
          </cell>
        </row>
        <row r="113">
          <cell r="A113">
            <v>36373</v>
          </cell>
          <cell r="B113">
            <v>18529</v>
          </cell>
          <cell r="C113">
            <v>1059282</v>
          </cell>
          <cell r="D113" t="str">
            <v>158,152     57169       89.51      97</v>
          </cell>
        </row>
        <row r="114">
          <cell r="A114">
            <v>36404</v>
          </cell>
          <cell r="B114">
            <v>18825</v>
          </cell>
          <cell r="C114">
            <v>1010040</v>
          </cell>
          <cell r="D114" t="str">
            <v>130,973     53655       87.43      94</v>
          </cell>
        </row>
        <row r="115">
          <cell r="A115">
            <v>36434</v>
          </cell>
          <cell r="B115">
            <v>19899</v>
          </cell>
          <cell r="C115">
            <v>1010631</v>
          </cell>
          <cell r="D115" t="str">
            <v>136,576     50789       87.28      95</v>
          </cell>
        </row>
        <row r="116">
          <cell r="A116">
            <v>36465</v>
          </cell>
          <cell r="B116">
            <v>19524</v>
          </cell>
          <cell r="C116">
            <v>1002147</v>
          </cell>
          <cell r="D116" t="str">
            <v>101,350     51329       83.85      93</v>
          </cell>
        </row>
        <row r="117">
          <cell r="A117">
            <v>36495</v>
          </cell>
          <cell r="B117">
            <v>19190</v>
          </cell>
          <cell r="C117">
            <v>1004216</v>
          </cell>
          <cell r="D117" t="str">
            <v>96,367     52331       83.39      91</v>
          </cell>
        </row>
        <row r="118">
          <cell r="A118" t="str">
            <v>Totals:</v>
          </cell>
          <cell r="B118" t="str">
            <v>__________</v>
          </cell>
          <cell r="C118" t="str">
            <v>__________</v>
          </cell>
          <cell r="D118" t="str">
            <v>__________</v>
          </cell>
        </row>
        <row r="119">
          <cell r="A119">
            <v>1999</v>
          </cell>
          <cell r="B119">
            <v>238912</v>
          </cell>
          <cell r="C119">
            <v>13731150</v>
          </cell>
          <cell r="D119">
            <v>1969779</v>
          </cell>
        </row>
        <row r="121">
          <cell r="A121">
            <v>36526</v>
          </cell>
          <cell r="B121">
            <v>17589</v>
          </cell>
          <cell r="C121">
            <v>997189</v>
          </cell>
          <cell r="D121" t="str">
            <v>95,278     56694       84.42      94</v>
          </cell>
        </row>
        <row r="122">
          <cell r="A122">
            <v>36557</v>
          </cell>
          <cell r="B122">
            <v>16352</v>
          </cell>
          <cell r="C122">
            <v>973654</v>
          </cell>
          <cell r="D122" t="str">
            <v>113,525     59544       87.41      91</v>
          </cell>
        </row>
        <row r="123">
          <cell r="A123">
            <v>36586</v>
          </cell>
          <cell r="B123">
            <v>18272</v>
          </cell>
          <cell r="C123">
            <v>998991</v>
          </cell>
          <cell r="D123" t="str">
            <v>101,373     54674       84.73      93</v>
          </cell>
        </row>
        <row r="124">
          <cell r="A124">
            <v>36617</v>
          </cell>
          <cell r="B124">
            <v>18269</v>
          </cell>
          <cell r="C124">
            <v>955357</v>
          </cell>
          <cell r="D124" t="str">
            <v>116,911     52294       86.49      89</v>
          </cell>
        </row>
        <row r="125">
          <cell r="A125">
            <v>36647</v>
          </cell>
          <cell r="B125">
            <v>18014</v>
          </cell>
          <cell r="C125">
            <v>960847</v>
          </cell>
          <cell r="D125" t="str">
            <v>30,320     53339       62.73      88</v>
          </cell>
        </row>
        <row r="126">
          <cell r="A126">
            <v>36678</v>
          </cell>
          <cell r="B126">
            <v>18756</v>
          </cell>
          <cell r="C126">
            <v>913503</v>
          </cell>
          <cell r="D126" t="str">
            <v>101,911     48705       84.46      89</v>
          </cell>
        </row>
        <row r="127">
          <cell r="A127">
            <v>36708</v>
          </cell>
          <cell r="B127">
            <v>16562</v>
          </cell>
          <cell r="C127">
            <v>839353</v>
          </cell>
          <cell r="D127" t="str">
            <v>290,599     50680       94.61      90</v>
          </cell>
        </row>
        <row r="128">
          <cell r="A128">
            <v>36739</v>
          </cell>
          <cell r="B128">
            <v>16377</v>
          </cell>
          <cell r="C128">
            <v>911163</v>
          </cell>
          <cell r="D128" t="str">
            <v>287,320     55637       94.61      86</v>
          </cell>
        </row>
        <row r="129">
          <cell r="A129">
            <v>36770</v>
          </cell>
          <cell r="B129">
            <v>16530</v>
          </cell>
          <cell r="C129">
            <v>826171</v>
          </cell>
          <cell r="D129" t="str">
            <v>157,261     49981       90.49      87</v>
          </cell>
        </row>
        <row r="130">
          <cell r="A130">
            <v>36800</v>
          </cell>
          <cell r="B130">
            <v>15944</v>
          </cell>
          <cell r="C130">
            <v>859146</v>
          </cell>
          <cell r="D130" t="str">
            <v>116,812     53886       87.99      87</v>
          </cell>
        </row>
        <row r="131">
          <cell r="A131">
            <v>36831</v>
          </cell>
          <cell r="B131">
            <v>14031</v>
          </cell>
          <cell r="C131">
            <v>789595</v>
          </cell>
          <cell r="D131" t="str">
            <v>56,247     56276       80.04      89</v>
          </cell>
        </row>
        <row r="132">
          <cell r="A132">
            <v>36861</v>
          </cell>
          <cell r="B132">
            <v>21492</v>
          </cell>
          <cell r="C132">
            <v>824081</v>
          </cell>
          <cell r="D132" t="str">
            <v>66,216     38344       75.50      88</v>
          </cell>
        </row>
        <row r="133">
          <cell r="A133" t="str">
            <v>Totals:</v>
          </cell>
          <cell r="B133" t="str">
            <v>__________</v>
          </cell>
          <cell r="C133" t="str">
            <v>__________</v>
          </cell>
          <cell r="D133" t="str">
            <v>__________</v>
          </cell>
        </row>
        <row r="134">
          <cell r="A134">
            <v>2000</v>
          </cell>
          <cell r="B134">
            <v>208188</v>
          </cell>
          <cell r="C134">
            <v>10849050</v>
          </cell>
          <cell r="D134">
            <v>1533773</v>
          </cell>
        </row>
        <row r="136">
          <cell r="A136">
            <v>36892</v>
          </cell>
          <cell r="B136">
            <v>19140</v>
          </cell>
          <cell r="C136">
            <v>760553</v>
          </cell>
          <cell r="D136" t="str">
            <v>37,574     39737       66.25      89</v>
          </cell>
        </row>
        <row r="137">
          <cell r="A137">
            <v>36923</v>
          </cell>
          <cell r="B137">
            <v>15966</v>
          </cell>
          <cell r="C137">
            <v>620903</v>
          </cell>
          <cell r="D137" t="str">
            <v>29,965     38890       65.24      88</v>
          </cell>
        </row>
        <row r="138">
          <cell r="A138">
            <v>36951</v>
          </cell>
          <cell r="B138">
            <v>18471</v>
          </cell>
          <cell r="C138">
            <v>652231</v>
          </cell>
          <cell r="D138" t="str">
            <v>33,938     35312       64.76      88</v>
          </cell>
        </row>
        <row r="139">
          <cell r="A139">
            <v>36982</v>
          </cell>
          <cell r="B139">
            <v>15077</v>
          </cell>
          <cell r="C139">
            <v>583215</v>
          </cell>
          <cell r="D139" t="str">
            <v>31,233     38683       67.44      88</v>
          </cell>
        </row>
        <row r="140">
          <cell r="A140">
            <v>37012</v>
          </cell>
          <cell r="B140">
            <v>15450</v>
          </cell>
          <cell r="C140">
            <v>564764</v>
          </cell>
          <cell r="D140" t="str">
            <v>32,550     36555       67.81      82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eb94"/>
    </sheetNames>
    <sheetDataSet>
      <sheetData sheetId="0">
        <row r="55">
          <cell r="A55">
            <v>34366</v>
          </cell>
          <cell r="B55">
            <v>268053</v>
          </cell>
          <cell r="C55">
            <v>3551296</v>
          </cell>
          <cell r="D55" t="str">
            <v>20,887     13249        7.23     202</v>
          </cell>
        </row>
        <row r="56">
          <cell r="A56">
            <v>34394</v>
          </cell>
          <cell r="B56">
            <v>435628</v>
          </cell>
          <cell r="C56">
            <v>7629132</v>
          </cell>
          <cell r="D56" t="str">
            <v>93,625     17513       17.69     182</v>
          </cell>
        </row>
        <row r="57">
          <cell r="A57">
            <v>34425</v>
          </cell>
          <cell r="B57">
            <v>296428</v>
          </cell>
          <cell r="C57">
            <v>7554104</v>
          </cell>
          <cell r="D57" t="str">
            <v>73,546     25484       19.88     184</v>
          </cell>
        </row>
        <row r="58">
          <cell r="A58">
            <v>34455</v>
          </cell>
          <cell r="B58">
            <v>248747</v>
          </cell>
          <cell r="C58">
            <v>7216360</v>
          </cell>
          <cell r="D58" t="str">
            <v>58,925     29011       19.15     177</v>
          </cell>
        </row>
        <row r="59">
          <cell r="A59">
            <v>34486</v>
          </cell>
          <cell r="B59">
            <v>212737</v>
          </cell>
          <cell r="C59">
            <v>6456434</v>
          </cell>
          <cell r="D59" t="str">
            <v>59,139     30350       21.75     175</v>
          </cell>
        </row>
        <row r="60">
          <cell r="A60">
            <v>34516</v>
          </cell>
          <cell r="B60">
            <v>194934</v>
          </cell>
          <cell r="C60">
            <v>6193316</v>
          </cell>
          <cell r="D60" t="str">
            <v>80,295     31772       29.17     172</v>
          </cell>
        </row>
        <row r="61">
          <cell r="A61">
            <v>34547</v>
          </cell>
          <cell r="B61">
            <v>171907</v>
          </cell>
          <cell r="C61">
            <v>5888184</v>
          </cell>
          <cell r="D61" t="str">
            <v>79,330     34253       31.58     173</v>
          </cell>
        </row>
        <row r="62">
          <cell r="A62">
            <v>34578</v>
          </cell>
          <cell r="B62">
            <v>153441</v>
          </cell>
          <cell r="C62">
            <v>5424783</v>
          </cell>
          <cell r="D62" t="str">
            <v>80,264     35355       34.34     171</v>
          </cell>
        </row>
        <row r="63">
          <cell r="A63">
            <v>34608</v>
          </cell>
          <cell r="B63">
            <v>133305</v>
          </cell>
          <cell r="C63">
            <v>4925279</v>
          </cell>
          <cell r="D63" t="str">
            <v>85,026     36948       38.94     169</v>
          </cell>
        </row>
        <row r="64">
          <cell r="A64">
            <v>34639</v>
          </cell>
          <cell r="B64">
            <v>123289</v>
          </cell>
          <cell r="C64">
            <v>4764751</v>
          </cell>
          <cell r="D64" t="str">
            <v>104,513     38648       45.88     168</v>
          </cell>
        </row>
        <row r="65">
          <cell r="A65">
            <v>34669</v>
          </cell>
          <cell r="B65">
            <v>121966</v>
          </cell>
          <cell r="C65">
            <v>4805979</v>
          </cell>
          <cell r="D65" t="str">
            <v>112,576     39405       48.00     168</v>
          </cell>
        </row>
        <row r="66">
          <cell r="A66" t="str">
            <v>Totals: _</v>
          </cell>
          <cell r="B66" t="str">
            <v>_________</v>
          </cell>
          <cell r="C66" t="str">
            <v>__________</v>
          </cell>
          <cell r="D66" t="str">
            <v>__________</v>
          </cell>
        </row>
        <row r="67">
          <cell r="A67">
            <v>1994</v>
          </cell>
          <cell r="B67">
            <v>2360435</v>
          </cell>
          <cell r="C67">
            <v>64409618</v>
          </cell>
          <cell r="D67">
            <v>848126</v>
          </cell>
        </row>
        <row r="69">
          <cell r="A69">
            <v>34700</v>
          </cell>
          <cell r="B69">
            <v>118837</v>
          </cell>
          <cell r="C69">
            <v>4499364</v>
          </cell>
          <cell r="D69" t="str">
            <v>146,253     37862       55.17     161</v>
          </cell>
        </row>
        <row r="70">
          <cell r="A70">
            <v>34731</v>
          </cell>
          <cell r="B70">
            <v>100054</v>
          </cell>
          <cell r="C70">
            <v>4049984</v>
          </cell>
          <cell r="D70" t="str">
            <v>141,575     40478       58.59     159</v>
          </cell>
        </row>
        <row r="71">
          <cell r="A71">
            <v>34759</v>
          </cell>
          <cell r="B71">
            <v>105473</v>
          </cell>
          <cell r="C71">
            <v>4624269</v>
          </cell>
          <cell r="D71" t="str">
            <v>119,996     43844       53.22     153</v>
          </cell>
        </row>
        <row r="72">
          <cell r="A72">
            <v>34790</v>
          </cell>
          <cell r="B72">
            <v>95959</v>
          </cell>
          <cell r="C72">
            <v>4526682</v>
          </cell>
          <cell r="D72" t="str">
            <v>149,665     47174       60.93     153</v>
          </cell>
        </row>
        <row r="73">
          <cell r="A73">
            <v>34820</v>
          </cell>
          <cell r="B73">
            <v>90812</v>
          </cell>
          <cell r="C73">
            <v>4599421</v>
          </cell>
          <cell r="D73" t="str">
            <v>133,625     50648       59.54     154</v>
          </cell>
        </row>
        <row r="74">
          <cell r="A74">
            <v>34851</v>
          </cell>
          <cell r="B74">
            <v>88801</v>
          </cell>
          <cell r="C74">
            <v>4487692</v>
          </cell>
          <cell r="D74" t="str">
            <v>140,305     50537       61.24     150</v>
          </cell>
        </row>
        <row r="75">
          <cell r="A75">
            <v>34881</v>
          </cell>
          <cell r="B75">
            <v>86265</v>
          </cell>
          <cell r="C75">
            <v>4390640</v>
          </cell>
          <cell r="D75" t="str">
            <v>283,507     50898       76.67     145</v>
          </cell>
        </row>
        <row r="76">
          <cell r="A76">
            <v>34912</v>
          </cell>
          <cell r="B76">
            <v>75288</v>
          </cell>
          <cell r="C76">
            <v>4124049</v>
          </cell>
          <cell r="D76" t="str">
            <v>240,743     54777       76.18     146</v>
          </cell>
        </row>
        <row r="77">
          <cell r="A77">
            <v>34943</v>
          </cell>
          <cell r="B77">
            <v>66886</v>
          </cell>
          <cell r="C77">
            <v>3362031</v>
          </cell>
          <cell r="D77" t="str">
            <v>120,074     50266       64.22     141</v>
          </cell>
        </row>
        <row r="78">
          <cell r="A78">
            <v>34973</v>
          </cell>
          <cell r="B78">
            <v>74652</v>
          </cell>
          <cell r="C78">
            <v>3666402</v>
          </cell>
          <cell r="D78" t="str">
            <v>177,765     49114       70.43     142</v>
          </cell>
        </row>
        <row r="79">
          <cell r="A79">
            <v>35004</v>
          </cell>
          <cell r="B79">
            <v>68516</v>
          </cell>
          <cell r="C79">
            <v>3691411</v>
          </cell>
          <cell r="D79" t="str">
            <v>233,184     53877       77.29     139</v>
          </cell>
        </row>
        <row r="80">
          <cell r="A80">
            <v>35034</v>
          </cell>
          <cell r="B80">
            <v>66622</v>
          </cell>
          <cell r="C80">
            <v>3752947</v>
          </cell>
          <cell r="D80" t="str">
            <v>247,225     56332       78.77     136</v>
          </cell>
        </row>
        <row r="81">
          <cell r="A81" t="str">
            <v>Totals: _</v>
          </cell>
          <cell r="B81" t="str">
            <v>_________</v>
          </cell>
          <cell r="C81" t="str">
            <v>__________</v>
          </cell>
          <cell r="D81" t="str">
            <v>__________</v>
          </cell>
        </row>
        <row r="82">
          <cell r="A82">
            <v>1995</v>
          </cell>
          <cell r="B82">
            <v>1038165</v>
          </cell>
          <cell r="C82">
            <v>49774892</v>
          </cell>
          <cell r="D82">
            <v>2133917</v>
          </cell>
        </row>
        <row r="84">
          <cell r="A84">
            <v>35065</v>
          </cell>
          <cell r="B84">
            <v>64805</v>
          </cell>
          <cell r="C84">
            <v>3688919</v>
          </cell>
          <cell r="D84" t="str">
            <v>124,717     56924       65.81     133</v>
          </cell>
        </row>
        <row r="85">
          <cell r="A85">
            <v>35096</v>
          </cell>
          <cell r="B85">
            <v>56267</v>
          </cell>
          <cell r="C85">
            <v>3401520</v>
          </cell>
          <cell r="D85" t="str">
            <v>112,908     60454       66.74     132</v>
          </cell>
        </row>
        <row r="86">
          <cell r="A86">
            <v>35125</v>
          </cell>
          <cell r="B86">
            <v>64083</v>
          </cell>
          <cell r="C86">
            <v>3659263</v>
          </cell>
          <cell r="D86" t="str">
            <v>124,282     57102       65.98     129</v>
          </cell>
        </row>
        <row r="87">
          <cell r="A87">
            <v>35156</v>
          </cell>
          <cell r="B87">
            <v>59142</v>
          </cell>
          <cell r="C87">
            <v>2949696</v>
          </cell>
          <cell r="D87" t="str">
            <v>118,920     49875       66.79     126</v>
          </cell>
        </row>
        <row r="88">
          <cell r="A88">
            <v>35186</v>
          </cell>
          <cell r="B88">
            <v>56862</v>
          </cell>
          <cell r="C88">
            <v>3474002</v>
          </cell>
          <cell r="D88" t="str">
            <v>117,597     61096       67.41     126</v>
          </cell>
        </row>
        <row r="89">
          <cell r="A89">
            <v>35217</v>
          </cell>
          <cell r="B89">
            <v>51399</v>
          </cell>
          <cell r="C89">
            <v>3219423</v>
          </cell>
          <cell r="D89" t="str">
            <v>105,904     62636       67.32     124</v>
          </cell>
        </row>
        <row r="90">
          <cell r="A90">
            <v>35247</v>
          </cell>
          <cell r="B90">
            <v>50177</v>
          </cell>
          <cell r="C90">
            <v>3152803</v>
          </cell>
          <cell r="D90" t="str">
            <v>114,884     62834       69.60     123</v>
          </cell>
        </row>
        <row r="91">
          <cell r="A91">
            <v>35278</v>
          </cell>
          <cell r="B91">
            <v>51989</v>
          </cell>
          <cell r="C91">
            <v>3093612</v>
          </cell>
          <cell r="D91" t="str">
            <v>112,595     59506       68.41     124</v>
          </cell>
        </row>
        <row r="92">
          <cell r="A92">
            <v>35309</v>
          </cell>
          <cell r="B92">
            <v>48252</v>
          </cell>
          <cell r="C92">
            <v>2957848</v>
          </cell>
          <cell r="D92" t="str">
            <v>108,750     61301       69.27     123</v>
          </cell>
        </row>
        <row r="93">
          <cell r="A93">
            <v>35339</v>
          </cell>
          <cell r="B93">
            <v>45986</v>
          </cell>
          <cell r="C93">
            <v>2957499</v>
          </cell>
          <cell r="D93" t="str">
            <v>102,293     64314       68.99     121</v>
          </cell>
        </row>
        <row r="94">
          <cell r="A94">
            <v>35370</v>
          </cell>
          <cell r="B94">
            <v>43233</v>
          </cell>
          <cell r="C94">
            <v>2828974</v>
          </cell>
          <cell r="D94" t="str">
            <v>100,255     65436       69.87     120</v>
          </cell>
        </row>
        <row r="95">
          <cell r="A95">
            <v>35400</v>
          </cell>
          <cell r="B95">
            <v>45958</v>
          </cell>
          <cell r="C95">
            <v>2757369</v>
          </cell>
          <cell r="D95" t="str">
            <v>101,146     59998       68.76     118</v>
          </cell>
        </row>
        <row r="96">
          <cell r="A96" t="str">
            <v>Totals: _</v>
          </cell>
          <cell r="B96" t="str">
            <v>_________</v>
          </cell>
          <cell r="C96" t="str">
            <v>__________</v>
          </cell>
          <cell r="D96" t="str">
            <v>__________</v>
          </cell>
        </row>
        <row r="97">
          <cell r="A97">
            <v>1996</v>
          </cell>
          <cell r="B97">
            <v>638153</v>
          </cell>
          <cell r="C97">
            <v>38140928</v>
          </cell>
          <cell r="D97">
            <v>1344251</v>
          </cell>
        </row>
        <row r="99">
          <cell r="A99">
            <v>35431</v>
          </cell>
          <cell r="B99">
            <v>45144</v>
          </cell>
          <cell r="C99">
            <v>2670188</v>
          </cell>
          <cell r="D99" t="str">
            <v>78,793     59149       63.58     115</v>
          </cell>
        </row>
        <row r="100">
          <cell r="A100">
            <v>35462</v>
          </cell>
          <cell r="B100">
            <v>39726</v>
          </cell>
          <cell r="C100">
            <v>2352394</v>
          </cell>
          <cell r="D100" t="str">
            <v>87,730     59216       68.83     115</v>
          </cell>
        </row>
        <row r="101">
          <cell r="A101">
            <v>35490</v>
          </cell>
          <cell r="B101">
            <v>41403</v>
          </cell>
          <cell r="C101">
            <v>2478612</v>
          </cell>
          <cell r="D101" t="str">
            <v>112,518     59866       73.10     116</v>
          </cell>
        </row>
        <row r="102">
          <cell r="A102">
            <v>35521</v>
          </cell>
          <cell r="B102">
            <v>45251</v>
          </cell>
          <cell r="C102">
            <v>2339084</v>
          </cell>
          <cell r="D102" t="str">
            <v>99,107     51692       68.65     116</v>
          </cell>
        </row>
        <row r="103">
          <cell r="A103">
            <v>35551</v>
          </cell>
          <cell r="B103">
            <v>42188</v>
          </cell>
          <cell r="C103">
            <v>2365687</v>
          </cell>
          <cell r="D103" t="str">
            <v>102,943     56075       70.93     117</v>
          </cell>
        </row>
        <row r="104">
          <cell r="A104">
            <v>35582</v>
          </cell>
          <cell r="B104">
            <v>38063</v>
          </cell>
          <cell r="C104">
            <v>2212657</v>
          </cell>
          <cell r="D104" t="str">
            <v>92,362     58132       70.82     116</v>
          </cell>
        </row>
        <row r="105">
          <cell r="A105">
            <v>35612</v>
          </cell>
          <cell r="B105">
            <v>38777</v>
          </cell>
          <cell r="C105">
            <v>2205365</v>
          </cell>
          <cell r="D105" t="str">
            <v>85,845     56874       68.88     111</v>
          </cell>
        </row>
        <row r="106">
          <cell r="A106">
            <v>35643</v>
          </cell>
          <cell r="B106">
            <v>35361</v>
          </cell>
          <cell r="C106">
            <v>2126319</v>
          </cell>
          <cell r="D106" t="str">
            <v>80,678     60132       69.53     107</v>
          </cell>
        </row>
        <row r="107">
          <cell r="A107">
            <v>35674</v>
          </cell>
          <cell r="B107">
            <v>33644</v>
          </cell>
          <cell r="C107">
            <v>2035115</v>
          </cell>
          <cell r="D107" t="str">
            <v>76,986     60490       69.59     108</v>
          </cell>
        </row>
        <row r="108">
          <cell r="A108">
            <v>35704</v>
          </cell>
          <cell r="B108">
            <v>34139</v>
          </cell>
          <cell r="C108">
            <v>1960575</v>
          </cell>
          <cell r="D108" t="str">
            <v>55,172     57430       61.78     109</v>
          </cell>
        </row>
        <row r="109">
          <cell r="A109">
            <v>35735</v>
          </cell>
          <cell r="B109">
            <v>33252</v>
          </cell>
          <cell r="C109">
            <v>1865242</v>
          </cell>
          <cell r="D109" t="str">
            <v>56,267     56095       62.85     107</v>
          </cell>
        </row>
        <row r="110">
          <cell r="A110">
            <v>35765</v>
          </cell>
          <cell r="B110">
            <v>32281</v>
          </cell>
          <cell r="C110">
            <v>1858317</v>
          </cell>
          <cell r="D110" t="str">
            <v>57,284     57567       63.96     110</v>
          </cell>
        </row>
        <row r="111">
          <cell r="A111" t="str">
            <v>Totals: _</v>
          </cell>
          <cell r="B111" t="str">
            <v>_________</v>
          </cell>
          <cell r="C111" t="str">
            <v>__________</v>
          </cell>
          <cell r="D111" t="str">
            <v>__________</v>
          </cell>
        </row>
        <row r="112">
          <cell r="A112">
            <v>1997</v>
          </cell>
          <cell r="B112">
            <v>459229</v>
          </cell>
          <cell r="C112">
            <v>26469555</v>
          </cell>
          <cell r="D112">
            <v>985685</v>
          </cell>
        </row>
        <row r="114">
          <cell r="A114">
            <v>35796</v>
          </cell>
          <cell r="B114">
            <v>31195</v>
          </cell>
          <cell r="C114">
            <v>1816799</v>
          </cell>
          <cell r="D114" t="str">
            <v>73,107     58241       70.09     108</v>
          </cell>
        </row>
        <row r="115">
          <cell r="A115">
            <v>35827</v>
          </cell>
          <cell r="B115">
            <v>30046</v>
          </cell>
          <cell r="C115">
            <v>1638863</v>
          </cell>
          <cell r="D115" t="str">
            <v>69,477     54546       69.81     107</v>
          </cell>
        </row>
        <row r="116">
          <cell r="A116">
            <v>35855</v>
          </cell>
          <cell r="B116">
            <v>32907</v>
          </cell>
          <cell r="C116">
            <v>1860661</v>
          </cell>
          <cell r="D116" t="str">
            <v>91,189     56544       73.48     106</v>
          </cell>
        </row>
        <row r="117">
          <cell r="A117">
            <v>35886</v>
          </cell>
          <cell r="B117">
            <v>28248</v>
          </cell>
          <cell r="C117">
            <v>1684034</v>
          </cell>
          <cell r="D117" t="str">
            <v>84,002     59617       74.83     102</v>
          </cell>
        </row>
        <row r="118">
          <cell r="A118">
            <v>35916</v>
          </cell>
          <cell r="B118">
            <v>27361</v>
          </cell>
          <cell r="C118">
            <v>1670115</v>
          </cell>
          <cell r="D118" t="str">
            <v>91,114     61040       76.91     101</v>
          </cell>
        </row>
        <row r="119">
          <cell r="A119">
            <v>35947</v>
          </cell>
          <cell r="B119">
            <v>24776</v>
          </cell>
          <cell r="C119">
            <v>1527118</v>
          </cell>
          <cell r="D119" t="str">
            <v>91,427     61637       78.68     104</v>
          </cell>
        </row>
        <row r="120">
          <cell r="A120">
            <v>35977</v>
          </cell>
          <cell r="B120">
            <v>24296</v>
          </cell>
          <cell r="C120">
            <v>1528487</v>
          </cell>
          <cell r="D120" t="str">
            <v>80,555     62912       76.83     100</v>
          </cell>
        </row>
        <row r="121">
          <cell r="A121">
            <v>36008</v>
          </cell>
          <cell r="B121">
            <v>25668</v>
          </cell>
          <cell r="C121">
            <v>1438979</v>
          </cell>
          <cell r="D121" t="str">
            <v>81,018     56062       75.94      98</v>
          </cell>
        </row>
        <row r="122">
          <cell r="A122">
            <v>36039</v>
          </cell>
          <cell r="B122">
            <v>23743</v>
          </cell>
          <cell r="C122">
            <v>1357710</v>
          </cell>
          <cell r="D122" t="str">
            <v>79,510     57184       77.01      99</v>
          </cell>
        </row>
        <row r="123">
          <cell r="A123">
            <v>36069</v>
          </cell>
          <cell r="B123">
            <v>24420</v>
          </cell>
          <cell r="C123">
            <v>1323702</v>
          </cell>
          <cell r="D123" t="str">
            <v>88,043     54206       78.29      98</v>
          </cell>
        </row>
        <row r="124">
          <cell r="A124">
            <v>36100</v>
          </cell>
          <cell r="B124">
            <v>22143</v>
          </cell>
          <cell r="C124">
            <v>1283771</v>
          </cell>
          <cell r="D124" t="str">
            <v>80,283     57977       78.38     100</v>
          </cell>
        </row>
        <row r="125">
          <cell r="A125">
            <v>36130</v>
          </cell>
          <cell r="B125">
            <v>22953</v>
          </cell>
          <cell r="C125">
            <v>1298717</v>
          </cell>
          <cell r="D125" t="str">
            <v>87,030     56582       79.13      98</v>
          </cell>
        </row>
        <row r="126">
          <cell r="A126" t="str">
            <v>Totals: _</v>
          </cell>
          <cell r="B126" t="str">
            <v>_________</v>
          </cell>
          <cell r="C126" t="str">
            <v>__________</v>
          </cell>
          <cell r="D126" t="str">
            <v>__________</v>
          </cell>
        </row>
        <row r="127">
          <cell r="A127">
            <v>1998</v>
          </cell>
          <cell r="B127">
            <v>317756</v>
          </cell>
          <cell r="C127">
            <v>18428956</v>
          </cell>
          <cell r="D127">
            <v>996755</v>
          </cell>
        </row>
        <row r="129">
          <cell r="A129">
            <v>36161</v>
          </cell>
          <cell r="B129">
            <v>22665</v>
          </cell>
          <cell r="C129">
            <v>1237206</v>
          </cell>
          <cell r="D129" t="str">
            <v>73,993     54587       76.55      99</v>
          </cell>
        </row>
        <row r="130">
          <cell r="A130">
            <v>36192</v>
          </cell>
          <cell r="B130">
            <v>19924</v>
          </cell>
          <cell r="C130">
            <v>1072355</v>
          </cell>
          <cell r="D130" t="str">
            <v>72,746     53823       78.50      98</v>
          </cell>
        </row>
        <row r="131">
          <cell r="A131">
            <v>36220</v>
          </cell>
          <cell r="B131">
            <v>20680</v>
          </cell>
          <cell r="C131">
            <v>1131868</v>
          </cell>
          <cell r="D131" t="str">
            <v>73,253     54733       77.98      96</v>
          </cell>
        </row>
        <row r="132">
          <cell r="A132">
            <v>36251</v>
          </cell>
          <cell r="B132">
            <v>20273</v>
          </cell>
          <cell r="C132">
            <v>1053393</v>
          </cell>
          <cell r="D132" t="str">
            <v>79,664     51961       79.71      96</v>
          </cell>
        </row>
        <row r="133">
          <cell r="A133">
            <v>36281</v>
          </cell>
          <cell r="B133">
            <v>19693</v>
          </cell>
          <cell r="C133">
            <v>1048885</v>
          </cell>
          <cell r="D133" t="str">
            <v>69,326     53262       77.88      95</v>
          </cell>
        </row>
        <row r="134">
          <cell r="A134">
            <v>36312</v>
          </cell>
          <cell r="B134">
            <v>23295</v>
          </cell>
          <cell r="C134">
            <v>970307</v>
          </cell>
          <cell r="D134" t="str">
            <v>167,778     41654       87.81      94</v>
          </cell>
        </row>
        <row r="135">
          <cell r="A135">
            <v>36342</v>
          </cell>
          <cell r="B135">
            <v>22296</v>
          </cell>
          <cell r="C135">
            <v>962618</v>
          </cell>
          <cell r="D135" t="str">
            <v>110,950     43175       83.27      94</v>
          </cell>
        </row>
        <row r="136">
          <cell r="A136">
            <v>36373</v>
          </cell>
          <cell r="B136">
            <v>19182</v>
          </cell>
          <cell r="C136">
            <v>918682</v>
          </cell>
          <cell r="D136" t="str">
            <v>62,357     47893       76.48      90</v>
          </cell>
        </row>
        <row r="137">
          <cell r="A137">
            <v>36404</v>
          </cell>
          <cell r="B137">
            <v>19356</v>
          </cell>
          <cell r="C137">
            <v>878172</v>
          </cell>
          <cell r="D137" t="str">
            <v>581,503     45370       96.78      88</v>
          </cell>
        </row>
        <row r="138">
          <cell r="A138">
            <v>36434</v>
          </cell>
          <cell r="B138">
            <v>19849</v>
          </cell>
          <cell r="C138">
            <v>934246</v>
          </cell>
          <cell r="D138" t="str">
            <v>709,119     47068       97.28      89</v>
          </cell>
        </row>
        <row r="139">
          <cell r="A139">
            <v>36465</v>
          </cell>
          <cell r="B139">
            <v>19761</v>
          </cell>
          <cell r="C139">
            <v>842694</v>
          </cell>
          <cell r="D139" t="str">
            <v>52,668     42645       72.72      90</v>
          </cell>
        </row>
        <row r="140">
          <cell r="A140">
            <v>36495</v>
          </cell>
          <cell r="B140">
            <v>18432</v>
          </cell>
          <cell r="C140">
            <v>831560</v>
          </cell>
          <cell r="D140" t="str">
            <v>54,861     45116       74.85      89</v>
          </cell>
        </row>
        <row r="141">
          <cell r="A141" t="str">
            <v>Totals: _</v>
          </cell>
          <cell r="B141" t="str">
            <v>_________</v>
          </cell>
          <cell r="C141" t="str">
            <v>__________</v>
          </cell>
          <cell r="D141" t="str">
            <v>__________</v>
          </cell>
        </row>
        <row r="142">
          <cell r="A142">
            <v>1999</v>
          </cell>
          <cell r="B142">
            <v>245406</v>
          </cell>
          <cell r="C142">
            <v>11881986</v>
          </cell>
          <cell r="D142">
            <v>2108218</v>
          </cell>
        </row>
        <row r="144">
          <cell r="A144">
            <v>36526</v>
          </cell>
          <cell r="B144">
            <v>18768</v>
          </cell>
          <cell r="C144">
            <v>802901</v>
          </cell>
          <cell r="D144" t="str">
            <v>41,300     42781       68.76      89</v>
          </cell>
        </row>
        <row r="145">
          <cell r="A145">
            <v>36557</v>
          </cell>
          <cell r="B145">
            <v>17913</v>
          </cell>
          <cell r="C145">
            <v>711521</v>
          </cell>
          <cell r="D145" t="str">
            <v>40,790     39721       69.49      87</v>
          </cell>
        </row>
        <row r="146">
          <cell r="A146">
            <v>36586</v>
          </cell>
          <cell r="B146">
            <v>18413</v>
          </cell>
          <cell r="C146">
            <v>738522</v>
          </cell>
          <cell r="D146" t="str">
            <v>55,001     40109       74.92      90</v>
          </cell>
        </row>
        <row r="147">
          <cell r="A147">
            <v>36617</v>
          </cell>
          <cell r="B147">
            <v>18190</v>
          </cell>
          <cell r="C147">
            <v>644232</v>
          </cell>
          <cell r="D147" t="str">
            <v>51,697     35417       73.97      88</v>
          </cell>
        </row>
        <row r="148">
          <cell r="A148">
            <v>36647</v>
          </cell>
          <cell r="B148">
            <v>17117</v>
          </cell>
          <cell r="C148">
            <v>690354</v>
          </cell>
          <cell r="D148" t="str">
            <v>43,440     40332       71.73      83</v>
          </cell>
        </row>
        <row r="149">
          <cell r="A149">
            <v>36678</v>
          </cell>
          <cell r="B149">
            <v>15409</v>
          </cell>
          <cell r="C149">
            <v>648308</v>
          </cell>
          <cell r="D149" t="str">
            <v>29,370     42074       65.59      85</v>
          </cell>
        </row>
        <row r="150">
          <cell r="A150">
            <v>36708</v>
          </cell>
          <cell r="B150">
            <v>15446</v>
          </cell>
          <cell r="C150">
            <v>621831</v>
          </cell>
          <cell r="D150" t="str">
            <v>35,124     40259       69.46      83</v>
          </cell>
        </row>
        <row r="151">
          <cell r="A151">
            <v>36739</v>
          </cell>
          <cell r="B151">
            <v>15007</v>
          </cell>
          <cell r="C151">
            <v>593953</v>
          </cell>
          <cell r="D151" t="str">
            <v>32,411     39579       68.35      83</v>
          </cell>
        </row>
        <row r="152">
          <cell r="A152">
            <v>36770</v>
          </cell>
          <cell r="B152">
            <v>16175</v>
          </cell>
          <cell r="C152">
            <v>540359</v>
          </cell>
          <cell r="D152" t="str">
            <v>32,426     33408       66.72      81</v>
          </cell>
        </row>
        <row r="153">
          <cell r="A153">
            <v>36800</v>
          </cell>
          <cell r="B153">
            <v>16141</v>
          </cell>
          <cell r="C153">
            <v>539675</v>
          </cell>
          <cell r="D153" t="str">
            <v>26,044     33436       61.74      79</v>
          </cell>
        </row>
        <row r="154">
          <cell r="A154">
            <v>36831</v>
          </cell>
          <cell r="B154">
            <v>15922</v>
          </cell>
          <cell r="C154">
            <v>495883</v>
          </cell>
          <cell r="D154" t="str">
            <v>26,579     31145       62.54      81</v>
          </cell>
        </row>
        <row r="155">
          <cell r="A155">
            <v>36861</v>
          </cell>
          <cell r="B155">
            <v>15058</v>
          </cell>
          <cell r="C155">
            <v>493418</v>
          </cell>
          <cell r="D155" t="str">
            <v>26,802     32768       64.03      81</v>
          </cell>
        </row>
        <row r="156">
          <cell r="A156" t="str">
            <v>Totals: _</v>
          </cell>
          <cell r="B156" t="str">
            <v>_________</v>
          </cell>
          <cell r="C156" t="str">
            <v>__________</v>
          </cell>
          <cell r="D156" t="str">
            <v>__________</v>
          </cell>
        </row>
        <row r="157">
          <cell r="A157">
            <v>2000</v>
          </cell>
          <cell r="B157">
            <v>199559</v>
          </cell>
          <cell r="C157">
            <v>7520957</v>
          </cell>
          <cell r="D157">
            <v>440984</v>
          </cell>
        </row>
        <row r="159">
          <cell r="A159">
            <v>36892</v>
          </cell>
          <cell r="B159">
            <v>13041</v>
          </cell>
          <cell r="C159">
            <v>495737</v>
          </cell>
          <cell r="D159" t="str">
            <v>24,275     38014       65.05      81</v>
          </cell>
        </row>
        <row r="160">
          <cell r="A160">
            <v>36923</v>
          </cell>
          <cell r="B160">
            <v>13366</v>
          </cell>
          <cell r="C160">
            <v>444499</v>
          </cell>
          <cell r="D160" t="str">
            <v>26,431     33256       66.41      78</v>
          </cell>
        </row>
        <row r="161">
          <cell r="A161">
            <v>36951</v>
          </cell>
          <cell r="B161">
            <v>18680</v>
          </cell>
          <cell r="C161">
            <v>477311</v>
          </cell>
          <cell r="D161" t="str">
            <v>46,545     25552       71.36      75</v>
          </cell>
        </row>
        <row r="162">
          <cell r="A162">
            <v>36982</v>
          </cell>
          <cell r="B162">
            <v>17101</v>
          </cell>
          <cell r="C162">
            <v>477564</v>
          </cell>
          <cell r="D162" t="str">
            <v>46,460     27927       73.10      77</v>
          </cell>
        </row>
        <row r="163">
          <cell r="A163">
            <v>37012</v>
          </cell>
          <cell r="B163">
            <v>15901</v>
          </cell>
          <cell r="C163">
            <v>478626</v>
          </cell>
          <cell r="D163" t="str">
            <v>45,225     30101       73.99      73</v>
          </cell>
        </row>
        <row r="164">
          <cell r="A164" t="str">
            <v>Totals: _</v>
          </cell>
          <cell r="B164" t="str">
            <v>_________</v>
          </cell>
          <cell r="C164" t="str">
            <v>__________</v>
          </cell>
          <cell r="D164" t="str">
            <v>__________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aug95"/>
    </sheetNames>
    <sheetDataSet>
      <sheetData sheetId="0">
        <row r="53">
          <cell r="A53">
            <v>34912</v>
          </cell>
          <cell r="B53">
            <v>140442</v>
          </cell>
          <cell r="C53">
            <v>3771941</v>
          </cell>
          <cell r="D53" t="str">
            <v>46,734     26858       24.97     178</v>
          </cell>
        </row>
        <row r="54">
          <cell r="A54">
            <v>34943</v>
          </cell>
          <cell r="B54">
            <v>244622</v>
          </cell>
          <cell r="C54">
            <v>7340870</v>
          </cell>
          <cell r="D54" t="str">
            <v>99,883     30010       28.99     174</v>
          </cell>
        </row>
        <row r="55">
          <cell r="A55">
            <v>34973</v>
          </cell>
          <cell r="B55">
            <v>225608</v>
          </cell>
          <cell r="C55">
            <v>7984164</v>
          </cell>
          <cell r="D55" t="str">
            <v>107,212     35390       32.21     170</v>
          </cell>
        </row>
        <row r="56">
          <cell r="A56">
            <v>35004</v>
          </cell>
          <cell r="B56">
            <v>196708</v>
          </cell>
          <cell r="C56">
            <v>6700595</v>
          </cell>
          <cell r="D56" t="str">
            <v>95,689     34064       32.73     165</v>
          </cell>
        </row>
        <row r="57">
          <cell r="A57">
            <v>35034</v>
          </cell>
          <cell r="B57">
            <v>179617</v>
          </cell>
          <cell r="C57">
            <v>6822167</v>
          </cell>
          <cell r="D57" t="str">
            <v>104,468     37982       36.77     162</v>
          </cell>
        </row>
        <row r="58">
          <cell r="A58" t="str">
            <v>Totals:</v>
          </cell>
          <cell r="B58" t="str">
            <v>__________</v>
          </cell>
          <cell r="C58" t="str">
            <v>__________</v>
          </cell>
          <cell r="D58" t="str">
            <v>__________</v>
          </cell>
        </row>
        <row r="59">
          <cell r="A59">
            <v>1995</v>
          </cell>
          <cell r="B59">
            <v>986997</v>
          </cell>
          <cell r="C59">
            <v>32619737</v>
          </cell>
          <cell r="D59">
            <v>453986</v>
          </cell>
        </row>
        <row r="61">
          <cell r="A61">
            <v>35065</v>
          </cell>
          <cell r="B61">
            <v>156227</v>
          </cell>
          <cell r="C61">
            <v>6822192</v>
          </cell>
          <cell r="D61" t="str">
            <v>151,866     43669       49.29     161</v>
          </cell>
        </row>
        <row r="62">
          <cell r="A62">
            <v>35096</v>
          </cell>
          <cell r="B62">
            <v>125605</v>
          </cell>
          <cell r="C62">
            <v>5685896</v>
          </cell>
          <cell r="D62" t="str">
            <v>149,748     45269       54.38     154</v>
          </cell>
        </row>
        <row r="63">
          <cell r="A63">
            <v>35125</v>
          </cell>
          <cell r="B63">
            <v>137609</v>
          </cell>
          <cell r="C63">
            <v>5580721</v>
          </cell>
          <cell r="D63" t="str">
            <v>160,001     40555       53.76     152</v>
          </cell>
        </row>
        <row r="64">
          <cell r="A64">
            <v>35156</v>
          </cell>
          <cell r="B64">
            <v>121774</v>
          </cell>
          <cell r="C64">
            <v>4959887</v>
          </cell>
          <cell r="D64" t="str">
            <v>169,289     40731       58.16     152</v>
          </cell>
        </row>
        <row r="65">
          <cell r="A65">
            <v>35186</v>
          </cell>
          <cell r="B65">
            <v>122881</v>
          </cell>
          <cell r="C65">
            <v>4610320</v>
          </cell>
          <cell r="D65" t="str">
            <v>190,721     37519       60.82     153</v>
          </cell>
        </row>
        <row r="66">
          <cell r="A66">
            <v>35217</v>
          </cell>
          <cell r="B66">
            <v>106749</v>
          </cell>
          <cell r="C66">
            <v>4184566</v>
          </cell>
          <cell r="D66" t="str">
            <v>227,880     39201       68.10     153</v>
          </cell>
        </row>
        <row r="67">
          <cell r="A67">
            <v>35247</v>
          </cell>
          <cell r="B67">
            <v>88347</v>
          </cell>
          <cell r="C67">
            <v>4314832</v>
          </cell>
          <cell r="D67" t="str">
            <v>229,543     48840       72.21     154</v>
          </cell>
        </row>
        <row r="68">
          <cell r="A68">
            <v>35278</v>
          </cell>
          <cell r="B68">
            <v>87980</v>
          </cell>
          <cell r="C68">
            <v>4017622</v>
          </cell>
          <cell r="D68" t="str">
            <v>227,405     45666       72.10     149</v>
          </cell>
        </row>
        <row r="69">
          <cell r="A69">
            <v>35309</v>
          </cell>
          <cell r="B69">
            <v>81361</v>
          </cell>
          <cell r="C69">
            <v>3802790</v>
          </cell>
          <cell r="D69" t="str">
            <v>202,075     46740       71.29     147</v>
          </cell>
        </row>
        <row r="70">
          <cell r="A70">
            <v>35339</v>
          </cell>
          <cell r="B70">
            <v>82677</v>
          </cell>
          <cell r="C70">
            <v>3713593</v>
          </cell>
          <cell r="D70" t="str">
            <v>211,657     44917       71.91     144</v>
          </cell>
        </row>
        <row r="71">
          <cell r="A71">
            <v>35370</v>
          </cell>
          <cell r="B71">
            <v>77340</v>
          </cell>
          <cell r="C71">
            <v>3239292</v>
          </cell>
          <cell r="D71" t="str">
            <v>143,015     41884       64.90     141</v>
          </cell>
        </row>
        <row r="72">
          <cell r="A72">
            <v>35400</v>
          </cell>
          <cell r="B72">
            <v>71713</v>
          </cell>
          <cell r="C72">
            <v>3078455</v>
          </cell>
          <cell r="D72" t="str">
            <v>149,137     42928       67.53     146</v>
          </cell>
        </row>
        <row r="73">
          <cell r="A73" t="str">
            <v>Totals:</v>
          </cell>
          <cell r="B73" t="str">
            <v>__________</v>
          </cell>
          <cell r="C73" t="str">
            <v>__________</v>
          </cell>
          <cell r="D73" t="str">
            <v>__________</v>
          </cell>
        </row>
        <row r="74">
          <cell r="A74">
            <v>1996</v>
          </cell>
          <cell r="B74">
            <v>1260263</v>
          </cell>
          <cell r="C74">
            <v>54010166</v>
          </cell>
          <cell r="D74">
            <v>2212337</v>
          </cell>
        </row>
        <row r="76">
          <cell r="A76">
            <v>35431</v>
          </cell>
          <cell r="B76">
            <v>65399</v>
          </cell>
          <cell r="C76">
            <v>2894392</v>
          </cell>
          <cell r="D76" t="str">
            <v>147,045     44258       69.22     142</v>
          </cell>
        </row>
        <row r="77">
          <cell r="A77">
            <v>35462</v>
          </cell>
          <cell r="B77">
            <v>61066</v>
          </cell>
          <cell r="C77">
            <v>2731457</v>
          </cell>
          <cell r="D77" t="str">
            <v>148,540     44730       70.87     142</v>
          </cell>
        </row>
        <row r="78">
          <cell r="A78">
            <v>35490</v>
          </cell>
          <cell r="B78">
            <v>65571</v>
          </cell>
          <cell r="C78">
            <v>2700119</v>
          </cell>
          <cell r="D78" t="str">
            <v>164,129     41179       71.45     141</v>
          </cell>
        </row>
        <row r="79">
          <cell r="A79">
            <v>35521</v>
          </cell>
          <cell r="B79">
            <v>56191</v>
          </cell>
          <cell r="C79">
            <v>2407973</v>
          </cell>
          <cell r="D79" t="str">
            <v>147,916     42854       72.47     137</v>
          </cell>
        </row>
        <row r="80">
          <cell r="A80">
            <v>35551</v>
          </cell>
          <cell r="B80">
            <v>57148</v>
          </cell>
          <cell r="C80">
            <v>2425072</v>
          </cell>
          <cell r="D80" t="str">
            <v>159,110     42435       73.57     134</v>
          </cell>
        </row>
        <row r="81">
          <cell r="A81">
            <v>35582</v>
          </cell>
          <cell r="B81">
            <v>51520</v>
          </cell>
          <cell r="C81">
            <v>2326205</v>
          </cell>
          <cell r="D81" t="str">
            <v>185,417     45152       78.26     133</v>
          </cell>
        </row>
        <row r="82">
          <cell r="A82">
            <v>35612</v>
          </cell>
          <cell r="B82">
            <v>49697</v>
          </cell>
          <cell r="C82">
            <v>2225194</v>
          </cell>
          <cell r="D82" t="str">
            <v>191,165     44776       79.37     134</v>
          </cell>
        </row>
        <row r="83">
          <cell r="A83">
            <v>35643</v>
          </cell>
          <cell r="B83">
            <v>52961</v>
          </cell>
          <cell r="C83">
            <v>2056223</v>
          </cell>
          <cell r="D83" t="str">
            <v>183,063     38826       77.56     134</v>
          </cell>
        </row>
        <row r="84">
          <cell r="A84">
            <v>35674</v>
          </cell>
          <cell r="B84">
            <v>48389</v>
          </cell>
          <cell r="C84">
            <v>1849990</v>
          </cell>
          <cell r="D84" t="str">
            <v>167,416     38232       77.58     128</v>
          </cell>
        </row>
        <row r="85">
          <cell r="A85">
            <v>35704</v>
          </cell>
          <cell r="B85">
            <v>47244</v>
          </cell>
          <cell r="C85">
            <v>1755037</v>
          </cell>
          <cell r="D85" t="str">
            <v>145,410     37149       75.48     128</v>
          </cell>
        </row>
        <row r="86">
          <cell r="A86">
            <v>35735</v>
          </cell>
          <cell r="B86">
            <v>42940</v>
          </cell>
          <cell r="C86">
            <v>1619981</v>
          </cell>
          <cell r="D86" t="str">
            <v>134,398     37727       75.79     129</v>
          </cell>
        </row>
        <row r="87">
          <cell r="A87">
            <v>35765</v>
          </cell>
          <cell r="B87">
            <v>41582</v>
          </cell>
          <cell r="C87">
            <v>1640090</v>
          </cell>
          <cell r="D87" t="str">
            <v>140,781     39443       77.20     126</v>
          </cell>
        </row>
        <row r="88">
          <cell r="A88" t="str">
            <v>Totals:</v>
          </cell>
          <cell r="B88" t="str">
            <v>__________</v>
          </cell>
          <cell r="C88" t="str">
            <v>__________</v>
          </cell>
          <cell r="D88" t="str">
            <v>__________</v>
          </cell>
        </row>
        <row r="89">
          <cell r="A89">
            <v>1997</v>
          </cell>
          <cell r="B89">
            <v>639708</v>
          </cell>
          <cell r="C89">
            <v>26631733</v>
          </cell>
          <cell r="D89">
            <v>1914390</v>
          </cell>
        </row>
        <row r="91">
          <cell r="A91">
            <v>35796</v>
          </cell>
          <cell r="B91">
            <v>39587</v>
          </cell>
          <cell r="C91">
            <v>1660252</v>
          </cell>
          <cell r="D91" t="str">
            <v>117,703     41940       74.83     125</v>
          </cell>
        </row>
        <row r="92">
          <cell r="A92">
            <v>35827</v>
          </cell>
          <cell r="B92">
            <v>36346</v>
          </cell>
          <cell r="C92">
            <v>1479536</v>
          </cell>
          <cell r="D92" t="str">
            <v>104,447     40707       74.18     124</v>
          </cell>
        </row>
        <row r="93">
          <cell r="A93">
            <v>35855</v>
          </cell>
          <cell r="B93">
            <v>46553</v>
          </cell>
          <cell r="C93">
            <v>1659138</v>
          </cell>
          <cell r="D93" t="str">
            <v>107,169     35640       69.72     122</v>
          </cell>
        </row>
        <row r="94">
          <cell r="A94">
            <v>35886</v>
          </cell>
          <cell r="B94">
            <v>43582</v>
          </cell>
          <cell r="C94">
            <v>1601274</v>
          </cell>
          <cell r="D94" t="str">
            <v>120,672     36742       73.47     117</v>
          </cell>
        </row>
        <row r="95">
          <cell r="A95">
            <v>35916</v>
          </cell>
          <cell r="B95">
            <v>40777</v>
          </cell>
          <cell r="C95">
            <v>1627764</v>
          </cell>
          <cell r="D95" t="str">
            <v>112,846     39919       73.46     117</v>
          </cell>
        </row>
        <row r="96">
          <cell r="A96">
            <v>35947</v>
          </cell>
          <cell r="B96">
            <v>32809</v>
          </cell>
          <cell r="C96">
            <v>1467029</v>
          </cell>
          <cell r="D96" t="str">
            <v>130,733     44715       79.94     115</v>
          </cell>
        </row>
        <row r="97">
          <cell r="A97">
            <v>35977</v>
          </cell>
          <cell r="B97">
            <v>34332</v>
          </cell>
          <cell r="C97">
            <v>1419726</v>
          </cell>
          <cell r="D97" t="str">
            <v>148,471     41353       81.22     112</v>
          </cell>
        </row>
        <row r="98">
          <cell r="A98">
            <v>36008</v>
          </cell>
          <cell r="B98">
            <v>30260</v>
          </cell>
          <cell r="C98">
            <v>1231351</v>
          </cell>
          <cell r="D98" t="str">
            <v>306,742     40693       91.02     113</v>
          </cell>
        </row>
        <row r="99">
          <cell r="A99">
            <v>36039</v>
          </cell>
          <cell r="B99">
            <v>28120</v>
          </cell>
          <cell r="C99">
            <v>1183342</v>
          </cell>
          <cell r="D99" t="str">
            <v>194,070     42082       87.34     111</v>
          </cell>
        </row>
        <row r="100">
          <cell r="A100">
            <v>36069</v>
          </cell>
          <cell r="B100">
            <v>29217</v>
          </cell>
          <cell r="C100">
            <v>1180410</v>
          </cell>
          <cell r="D100" t="str">
            <v>224,409     40402       88.48     111</v>
          </cell>
        </row>
        <row r="101">
          <cell r="A101">
            <v>36100</v>
          </cell>
          <cell r="B101">
            <v>25435</v>
          </cell>
          <cell r="C101">
            <v>1053456</v>
          </cell>
          <cell r="D101" t="str">
            <v>123,997     41418       82.98     108</v>
          </cell>
        </row>
        <row r="102">
          <cell r="A102">
            <v>36130</v>
          </cell>
          <cell r="B102">
            <v>28122</v>
          </cell>
          <cell r="C102">
            <v>1044838</v>
          </cell>
          <cell r="D102" t="str">
            <v>192,099     37154       87.23     106</v>
          </cell>
        </row>
        <row r="103">
          <cell r="A103" t="str">
            <v>Totals:</v>
          </cell>
          <cell r="B103" t="str">
            <v>__________</v>
          </cell>
          <cell r="C103" t="str">
            <v>__________</v>
          </cell>
          <cell r="D103" t="str">
            <v>__________</v>
          </cell>
        </row>
        <row r="104">
          <cell r="A104">
            <v>1998</v>
          </cell>
          <cell r="B104">
            <v>415140</v>
          </cell>
          <cell r="C104">
            <v>16608116</v>
          </cell>
          <cell r="D104">
            <v>1883358</v>
          </cell>
        </row>
        <row r="106">
          <cell r="A106">
            <v>36161</v>
          </cell>
          <cell r="B106">
            <v>23753</v>
          </cell>
          <cell r="C106">
            <v>1009339</v>
          </cell>
          <cell r="D106" t="str">
            <v>111,296     42494       82.41     105</v>
          </cell>
        </row>
        <row r="107">
          <cell r="A107">
            <v>36192</v>
          </cell>
          <cell r="B107">
            <v>20295</v>
          </cell>
          <cell r="C107">
            <v>914530</v>
          </cell>
          <cell r="D107" t="str">
            <v>117,237     45062       85.24     105</v>
          </cell>
        </row>
        <row r="108">
          <cell r="A108">
            <v>36220</v>
          </cell>
          <cell r="B108">
            <v>25574</v>
          </cell>
          <cell r="C108">
            <v>980990</v>
          </cell>
          <cell r="D108" t="str">
            <v>102,917     38359       80.10     105</v>
          </cell>
        </row>
        <row r="109">
          <cell r="A109">
            <v>36251</v>
          </cell>
          <cell r="B109">
            <v>22220</v>
          </cell>
          <cell r="C109">
            <v>905381</v>
          </cell>
          <cell r="D109" t="str">
            <v>104,763     40747       82.50     106</v>
          </cell>
        </row>
        <row r="110">
          <cell r="A110">
            <v>36281</v>
          </cell>
          <cell r="B110">
            <v>22256</v>
          </cell>
          <cell r="C110">
            <v>873870</v>
          </cell>
          <cell r="D110" t="str">
            <v>91,197     39265       80.38     105</v>
          </cell>
        </row>
        <row r="111">
          <cell r="A111">
            <v>36312</v>
          </cell>
          <cell r="B111">
            <v>22284</v>
          </cell>
          <cell r="C111">
            <v>843699</v>
          </cell>
          <cell r="D111" t="str">
            <v>120,249     37862       84.37     104</v>
          </cell>
        </row>
        <row r="112">
          <cell r="A112">
            <v>36342</v>
          </cell>
          <cell r="B112">
            <v>23533</v>
          </cell>
          <cell r="C112">
            <v>884373</v>
          </cell>
          <cell r="D112" t="str">
            <v>87,555     37581       78.82     105</v>
          </cell>
        </row>
        <row r="113">
          <cell r="A113">
            <v>36373</v>
          </cell>
          <cell r="B113">
            <v>21242</v>
          </cell>
          <cell r="C113">
            <v>805690</v>
          </cell>
          <cell r="D113" t="str">
            <v>106,170     37930       83.33     100</v>
          </cell>
        </row>
        <row r="114">
          <cell r="A114">
            <v>36404</v>
          </cell>
          <cell r="B114">
            <v>20941</v>
          </cell>
          <cell r="C114">
            <v>788916</v>
          </cell>
          <cell r="D114" t="str">
            <v>89,042     37674       80.96      98</v>
          </cell>
        </row>
        <row r="115">
          <cell r="A115">
            <v>36434</v>
          </cell>
          <cell r="B115">
            <v>19285</v>
          </cell>
          <cell r="C115">
            <v>825297</v>
          </cell>
          <cell r="D115" t="str">
            <v>45,202     42795       70.09     100</v>
          </cell>
        </row>
        <row r="116">
          <cell r="A116">
            <v>36465</v>
          </cell>
          <cell r="B116">
            <v>19295</v>
          </cell>
          <cell r="C116">
            <v>764952</v>
          </cell>
          <cell r="D116" t="str">
            <v>155,456     39646       88.96      96</v>
          </cell>
        </row>
        <row r="117">
          <cell r="A117">
            <v>36495</v>
          </cell>
          <cell r="B117">
            <v>20476</v>
          </cell>
          <cell r="C117">
            <v>776418</v>
          </cell>
          <cell r="D117" t="str">
            <v>88,830     37919       81.27      97</v>
          </cell>
        </row>
        <row r="118">
          <cell r="A118" t="str">
            <v>Totals:</v>
          </cell>
          <cell r="B118" t="str">
            <v>__________</v>
          </cell>
          <cell r="C118" t="str">
            <v>__________</v>
          </cell>
          <cell r="D118" t="str">
            <v>__________</v>
          </cell>
        </row>
        <row r="119">
          <cell r="A119">
            <v>1999</v>
          </cell>
          <cell r="B119">
            <v>261154</v>
          </cell>
          <cell r="C119">
            <v>10373455</v>
          </cell>
          <cell r="D119">
            <v>1219914</v>
          </cell>
        </row>
        <row r="121">
          <cell r="A121">
            <v>36526</v>
          </cell>
          <cell r="B121">
            <v>17770</v>
          </cell>
          <cell r="C121">
            <v>758373</v>
          </cell>
          <cell r="D121" t="str">
            <v>66,438     42678       78.90      97</v>
          </cell>
        </row>
        <row r="122">
          <cell r="A122">
            <v>36557</v>
          </cell>
          <cell r="B122">
            <v>15542</v>
          </cell>
          <cell r="C122">
            <v>691204</v>
          </cell>
          <cell r="D122" t="str">
            <v>65,364     44474       80.79      95</v>
          </cell>
        </row>
        <row r="123">
          <cell r="A123">
            <v>36586</v>
          </cell>
          <cell r="B123">
            <v>17135</v>
          </cell>
          <cell r="C123">
            <v>700280</v>
          </cell>
          <cell r="D123" t="str">
            <v>162,826     40869       90.48      92</v>
          </cell>
        </row>
        <row r="124">
          <cell r="A124">
            <v>36617</v>
          </cell>
          <cell r="B124">
            <v>15560</v>
          </cell>
          <cell r="C124">
            <v>664687</v>
          </cell>
          <cell r="D124" t="str">
            <v>81,059     42718       83.90      91</v>
          </cell>
        </row>
        <row r="125">
          <cell r="A125">
            <v>36647</v>
          </cell>
          <cell r="B125">
            <v>17501</v>
          </cell>
          <cell r="C125">
            <v>653166</v>
          </cell>
          <cell r="D125" t="str">
            <v>101,985     37322       85.35      94</v>
          </cell>
        </row>
        <row r="126">
          <cell r="A126">
            <v>36678</v>
          </cell>
          <cell r="B126">
            <v>16992</v>
          </cell>
          <cell r="C126">
            <v>612938</v>
          </cell>
          <cell r="D126" t="str">
            <v>311,535     36073       94.83      90</v>
          </cell>
        </row>
        <row r="127">
          <cell r="A127">
            <v>36708</v>
          </cell>
          <cell r="B127">
            <v>19104</v>
          </cell>
          <cell r="C127">
            <v>639584</v>
          </cell>
          <cell r="D127" t="str">
            <v>394,815     33480       95.38      90</v>
          </cell>
        </row>
        <row r="128">
          <cell r="A128">
            <v>36739</v>
          </cell>
          <cell r="B128">
            <v>17703</v>
          </cell>
          <cell r="C128">
            <v>616311</v>
          </cell>
          <cell r="D128" t="str">
            <v>386,697     34814       95.62      90</v>
          </cell>
        </row>
        <row r="129">
          <cell r="A129">
            <v>36770</v>
          </cell>
          <cell r="B129">
            <v>15306</v>
          </cell>
          <cell r="C129">
            <v>571031</v>
          </cell>
          <cell r="D129" t="str">
            <v>408,815     37308       96.39      92</v>
          </cell>
        </row>
        <row r="130">
          <cell r="A130">
            <v>36800</v>
          </cell>
          <cell r="B130">
            <v>16200</v>
          </cell>
          <cell r="C130">
            <v>575972</v>
          </cell>
          <cell r="D130" t="str">
            <v>367,714     35554       95.78      90</v>
          </cell>
        </row>
        <row r="131">
          <cell r="A131">
            <v>36831</v>
          </cell>
          <cell r="B131">
            <v>15895</v>
          </cell>
          <cell r="C131">
            <v>518694</v>
          </cell>
          <cell r="D131" t="str">
            <v>376,117     32633       95.95      90</v>
          </cell>
        </row>
        <row r="132">
          <cell r="A132">
            <v>36861</v>
          </cell>
          <cell r="B132">
            <v>15573</v>
          </cell>
          <cell r="C132">
            <v>498502</v>
          </cell>
          <cell r="D132" t="str">
            <v>373,545     32011       96.00      91</v>
          </cell>
        </row>
        <row r="133">
          <cell r="A133" t="str">
            <v>Totals:</v>
          </cell>
          <cell r="B133" t="str">
            <v>__________</v>
          </cell>
          <cell r="C133" t="str">
            <v>__________</v>
          </cell>
          <cell r="D133" t="str">
            <v>__________</v>
          </cell>
        </row>
        <row r="134">
          <cell r="A134">
            <v>2000</v>
          </cell>
          <cell r="B134">
            <v>200281</v>
          </cell>
          <cell r="C134">
            <v>7500742</v>
          </cell>
          <cell r="D134">
            <v>3096910</v>
          </cell>
        </row>
        <row r="136">
          <cell r="A136">
            <v>36892</v>
          </cell>
          <cell r="B136">
            <v>14607</v>
          </cell>
          <cell r="C136">
            <v>501527</v>
          </cell>
          <cell r="D136" t="str">
            <v>519,866     34335       97.27      90</v>
          </cell>
        </row>
        <row r="137">
          <cell r="A137">
            <v>36923</v>
          </cell>
          <cell r="B137">
            <v>13159</v>
          </cell>
          <cell r="C137">
            <v>467535</v>
          </cell>
          <cell r="D137" t="str">
            <v>519,339     35530       97.53      90</v>
          </cell>
        </row>
        <row r="138">
          <cell r="A138">
            <v>36951</v>
          </cell>
          <cell r="B138">
            <v>14580</v>
          </cell>
          <cell r="C138">
            <v>578097</v>
          </cell>
          <cell r="D138" t="str">
            <v>546,218     39651       97.40      91</v>
          </cell>
        </row>
        <row r="139">
          <cell r="A139">
            <v>36982</v>
          </cell>
          <cell r="B139">
            <v>12220</v>
          </cell>
          <cell r="C139">
            <v>526774</v>
          </cell>
          <cell r="D139" t="str">
            <v>520,667     43108       97.71      89</v>
          </cell>
        </row>
        <row r="140">
          <cell r="A140">
            <v>37012</v>
          </cell>
          <cell r="B140">
            <v>12685</v>
          </cell>
          <cell r="C140">
            <v>510623</v>
          </cell>
          <cell r="D140" t="str">
            <v>592,159     40255       97.90      85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ep95"/>
    </sheetNames>
    <sheetDataSet>
      <sheetData sheetId="0">
        <row r="51">
          <cell r="A51">
            <v>34943</v>
          </cell>
          <cell r="B51">
            <v>159859</v>
          </cell>
          <cell r="C51">
            <v>3980203</v>
          </cell>
          <cell r="D51" t="str">
            <v>5,432     24899        3.29     172</v>
          </cell>
        </row>
        <row r="52">
          <cell r="A52">
            <v>34973</v>
          </cell>
          <cell r="B52">
            <v>255154</v>
          </cell>
          <cell r="C52">
            <v>7322418</v>
          </cell>
          <cell r="D52" t="str">
            <v>86,149     28699       25.24     158</v>
          </cell>
        </row>
        <row r="53">
          <cell r="A53">
            <v>35004</v>
          </cell>
          <cell r="B53">
            <v>210483</v>
          </cell>
          <cell r="C53">
            <v>7117650</v>
          </cell>
          <cell r="D53" t="str">
            <v>92,823     33816       30.60     161</v>
          </cell>
        </row>
        <row r="54">
          <cell r="A54">
            <v>35034</v>
          </cell>
          <cell r="B54">
            <v>167112</v>
          </cell>
          <cell r="C54">
            <v>7280598</v>
          </cell>
          <cell r="D54" t="str">
            <v>81,382     43568       32.75     160</v>
          </cell>
        </row>
        <row r="55">
          <cell r="A55" t="str">
            <v>Totals:</v>
          </cell>
          <cell r="B55" t="str">
            <v>__________</v>
          </cell>
          <cell r="C55" t="str">
            <v>__________</v>
          </cell>
          <cell r="D55" t="str">
            <v>__________</v>
          </cell>
        </row>
        <row r="56">
          <cell r="A56">
            <v>1995</v>
          </cell>
          <cell r="B56">
            <v>792608</v>
          </cell>
          <cell r="C56">
            <v>25700869</v>
          </cell>
          <cell r="D56">
            <v>265786</v>
          </cell>
        </row>
        <row r="58">
          <cell r="A58">
            <v>35065</v>
          </cell>
          <cell r="B58">
            <v>143659</v>
          </cell>
          <cell r="C58">
            <v>7915300</v>
          </cell>
          <cell r="D58" t="str">
            <v>91,689     55098       38.96     162</v>
          </cell>
        </row>
        <row r="59">
          <cell r="A59">
            <v>35096</v>
          </cell>
          <cell r="B59">
            <v>141443</v>
          </cell>
          <cell r="C59">
            <v>7274044</v>
          </cell>
          <cell r="D59" t="str">
            <v>89,550     51428       38.77     160</v>
          </cell>
        </row>
        <row r="60">
          <cell r="A60">
            <v>35125</v>
          </cell>
          <cell r="B60">
            <v>152877</v>
          </cell>
          <cell r="C60">
            <v>7438454</v>
          </cell>
          <cell r="D60" t="str">
            <v>81,922     48657       34.89     156</v>
          </cell>
        </row>
        <row r="61">
          <cell r="A61">
            <v>35156</v>
          </cell>
          <cell r="B61">
            <v>133256</v>
          </cell>
          <cell r="C61">
            <v>6642407</v>
          </cell>
          <cell r="D61" t="str">
            <v>79,813     49847       37.46     156</v>
          </cell>
        </row>
        <row r="62">
          <cell r="A62">
            <v>35186</v>
          </cell>
          <cell r="B62">
            <v>131344</v>
          </cell>
          <cell r="C62">
            <v>6348452</v>
          </cell>
          <cell r="D62" t="str">
            <v>89,129     48335       40.43     154</v>
          </cell>
        </row>
        <row r="63">
          <cell r="A63">
            <v>35217</v>
          </cell>
          <cell r="B63">
            <v>123721</v>
          </cell>
          <cell r="C63">
            <v>5765562</v>
          </cell>
          <cell r="D63" t="str">
            <v>122,216     46602       49.69     146</v>
          </cell>
        </row>
        <row r="64">
          <cell r="A64">
            <v>35247</v>
          </cell>
          <cell r="B64">
            <v>119041</v>
          </cell>
          <cell r="C64">
            <v>5462138</v>
          </cell>
          <cell r="D64" t="str">
            <v>141,791     45885       54.36     144</v>
          </cell>
        </row>
        <row r="65">
          <cell r="A65">
            <v>35278</v>
          </cell>
          <cell r="B65">
            <v>112098</v>
          </cell>
          <cell r="C65">
            <v>4979836</v>
          </cell>
          <cell r="D65" t="str">
            <v>151,563     44424       57.48     142</v>
          </cell>
        </row>
        <row r="66">
          <cell r="A66">
            <v>35309</v>
          </cell>
          <cell r="B66">
            <v>103998</v>
          </cell>
          <cell r="C66">
            <v>4736377</v>
          </cell>
          <cell r="D66" t="str">
            <v>133,906     45543       56.29     142</v>
          </cell>
        </row>
        <row r="67">
          <cell r="A67">
            <v>35339</v>
          </cell>
          <cell r="B67">
            <v>97808</v>
          </cell>
          <cell r="C67">
            <v>4411223</v>
          </cell>
          <cell r="D67" t="str">
            <v>119,688     45101       55.03     136</v>
          </cell>
        </row>
        <row r="68">
          <cell r="A68">
            <v>35370</v>
          </cell>
          <cell r="B68">
            <v>89141</v>
          </cell>
          <cell r="C68">
            <v>4079700</v>
          </cell>
          <cell r="D68" t="str">
            <v>112,074     45767       55.70     133</v>
          </cell>
        </row>
        <row r="69">
          <cell r="A69">
            <v>35400</v>
          </cell>
          <cell r="B69">
            <v>88212</v>
          </cell>
          <cell r="C69">
            <v>4086941</v>
          </cell>
          <cell r="D69" t="str">
            <v>119,562     46331       57.54     130</v>
          </cell>
        </row>
        <row r="70">
          <cell r="A70" t="str">
            <v>Totals:</v>
          </cell>
          <cell r="B70" t="str">
            <v>__________</v>
          </cell>
          <cell r="C70" t="str">
            <v>__________</v>
          </cell>
          <cell r="D70" t="str">
            <v>__________</v>
          </cell>
        </row>
        <row r="71">
          <cell r="A71">
            <v>1996</v>
          </cell>
          <cell r="B71">
            <v>1436598</v>
          </cell>
          <cell r="C71">
            <v>69140434</v>
          </cell>
          <cell r="D71">
            <v>1332903</v>
          </cell>
        </row>
        <row r="73">
          <cell r="A73">
            <v>35431</v>
          </cell>
          <cell r="B73">
            <v>85126</v>
          </cell>
          <cell r="C73">
            <v>3865521</v>
          </cell>
          <cell r="D73" t="str">
            <v>117,652     45410       58.02     131</v>
          </cell>
        </row>
        <row r="74">
          <cell r="A74">
            <v>35462</v>
          </cell>
          <cell r="B74">
            <v>75041</v>
          </cell>
          <cell r="C74">
            <v>3405281</v>
          </cell>
          <cell r="D74" t="str">
            <v>98,677     45379       56.80     128</v>
          </cell>
        </row>
        <row r="75">
          <cell r="A75">
            <v>35490</v>
          </cell>
          <cell r="B75">
            <v>77257</v>
          </cell>
          <cell r="C75">
            <v>3577095</v>
          </cell>
          <cell r="D75" t="str">
            <v>106,629     46302       57.99     126</v>
          </cell>
        </row>
        <row r="76">
          <cell r="A76">
            <v>35521</v>
          </cell>
          <cell r="B76">
            <v>68916</v>
          </cell>
          <cell r="C76">
            <v>3232932</v>
          </cell>
          <cell r="D76" t="str">
            <v>100,423     46912       59.30     124</v>
          </cell>
        </row>
        <row r="77">
          <cell r="A77">
            <v>35551</v>
          </cell>
          <cell r="B77">
            <v>69982</v>
          </cell>
          <cell r="C77">
            <v>3155533</v>
          </cell>
          <cell r="D77" t="str">
            <v>100,568     45091       58.97     117</v>
          </cell>
        </row>
        <row r="78">
          <cell r="A78">
            <v>35582</v>
          </cell>
          <cell r="B78">
            <v>63288</v>
          </cell>
          <cell r="C78">
            <v>2902224</v>
          </cell>
          <cell r="D78" t="str">
            <v>96,957     45858       60.51     112</v>
          </cell>
        </row>
        <row r="79">
          <cell r="A79">
            <v>35612</v>
          </cell>
          <cell r="B79">
            <v>60510</v>
          </cell>
          <cell r="C79">
            <v>2956669</v>
          </cell>
          <cell r="D79" t="str">
            <v>109,130     48863       64.33     110</v>
          </cell>
        </row>
        <row r="80">
          <cell r="A80">
            <v>35643</v>
          </cell>
          <cell r="B80">
            <v>60084</v>
          </cell>
          <cell r="C80">
            <v>2924863</v>
          </cell>
          <cell r="D80" t="str">
            <v>101,849     48680       62.90     111</v>
          </cell>
        </row>
        <row r="81">
          <cell r="A81">
            <v>35674</v>
          </cell>
          <cell r="B81">
            <v>55495</v>
          </cell>
          <cell r="C81">
            <v>2644114</v>
          </cell>
          <cell r="D81" t="str">
            <v>104,310     47646       65.27     109</v>
          </cell>
        </row>
        <row r="82">
          <cell r="A82">
            <v>35704</v>
          </cell>
          <cell r="B82">
            <v>53252</v>
          </cell>
          <cell r="C82">
            <v>2616384</v>
          </cell>
          <cell r="D82" t="str">
            <v>99,105     49133       65.05     107</v>
          </cell>
        </row>
        <row r="83">
          <cell r="A83">
            <v>35735</v>
          </cell>
          <cell r="B83">
            <v>51960</v>
          </cell>
          <cell r="C83">
            <v>2442510</v>
          </cell>
          <cell r="D83" t="str">
            <v>96,586     47008       65.02     106</v>
          </cell>
        </row>
        <row r="84">
          <cell r="A84">
            <v>35765</v>
          </cell>
          <cell r="B84">
            <v>49486</v>
          </cell>
          <cell r="C84">
            <v>2358408</v>
          </cell>
          <cell r="D84" t="str">
            <v>96,816     47659       66.18     106</v>
          </cell>
        </row>
        <row r="85">
          <cell r="A85" t="str">
            <v>Totals:</v>
          </cell>
          <cell r="B85" t="str">
            <v>__________</v>
          </cell>
          <cell r="C85" t="str">
            <v>__________</v>
          </cell>
          <cell r="D85" t="str">
            <v>__________</v>
          </cell>
        </row>
        <row r="86">
          <cell r="A86">
            <v>1997</v>
          </cell>
          <cell r="B86">
            <v>770397</v>
          </cell>
          <cell r="C86">
            <v>36081534</v>
          </cell>
          <cell r="D86">
            <v>1228702</v>
          </cell>
        </row>
        <row r="88">
          <cell r="A88">
            <v>35796</v>
          </cell>
          <cell r="B88">
            <v>45734</v>
          </cell>
          <cell r="C88">
            <v>2260997</v>
          </cell>
          <cell r="D88" t="str">
            <v>104,989     49438       69.66     105</v>
          </cell>
        </row>
        <row r="89">
          <cell r="A89">
            <v>35827</v>
          </cell>
          <cell r="B89">
            <v>39372</v>
          </cell>
          <cell r="C89">
            <v>1984510</v>
          </cell>
          <cell r="D89" t="str">
            <v>90,098     50405       69.59     102</v>
          </cell>
        </row>
        <row r="90">
          <cell r="A90">
            <v>35855</v>
          </cell>
          <cell r="B90">
            <v>44243</v>
          </cell>
          <cell r="C90">
            <v>2143274</v>
          </cell>
          <cell r="D90" t="str">
            <v>101,562     48444       69.66     102</v>
          </cell>
        </row>
        <row r="91">
          <cell r="A91">
            <v>35886</v>
          </cell>
          <cell r="B91">
            <v>39425</v>
          </cell>
          <cell r="C91">
            <v>1974273</v>
          </cell>
          <cell r="D91" t="str">
            <v>101,270     50077       71.98     103</v>
          </cell>
        </row>
        <row r="92">
          <cell r="A92">
            <v>35916</v>
          </cell>
          <cell r="B92">
            <v>37281</v>
          </cell>
          <cell r="C92">
            <v>1882078</v>
          </cell>
          <cell r="D92" t="str">
            <v>106,383     50484       74.05      97</v>
          </cell>
        </row>
        <row r="93">
          <cell r="A93">
            <v>35947</v>
          </cell>
          <cell r="B93">
            <v>35934</v>
          </cell>
          <cell r="C93">
            <v>1743421</v>
          </cell>
          <cell r="D93" t="str">
            <v>108,368     48518       75.10      99</v>
          </cell>
        </row>
        <row r="94">
          <cell r="A94">
            <v>35977</v>
          </cell>
          <cell r="B94">
            <v>34929</v>
          </cell>
          <cell r="C94">
            <v>1782533</v>
          </cell>
          <cell r="D94" t="str">
            <v>103,558     51034       74.78      99</v>
          </cell>
        </row>
        <row r="95">
          <cell r="A95">
            <v>36008</v>
          </cell>
          <cell r="B95">
            <v>33507</v>
          </cell>
          <cell r="C95">
            <v>1685264</v>
          </cell>
          <cell r="D95" t="str">
            <v>100,044     50296       74.91      96</v>
          </cell>
        </row>
        <row r="96">
          <cell r="A96">
            <v>36039</v>
          </cell>
          <cell r="B96">
            <v>32236</v>
          </cell>
          <cell r="C96">
            <v>1587024</v>
          </cell>
          <cell r="D96" t="str">
            <v>98,260     49232       75.30      94</v>
          </cell>
        </row>
        <row r="97">
          <cell r="A97">
            <v>36069</v>
          </cell>
          <cell r="B97">
            <v>32800</v>
          </cell>
          <cell r="C97">
            <v>1579837</v>
          </cell>
          <cell r="D97" t="str">
            <v>91,849     48166       73.69      92</v>
          </cell>
        </row>
        <row r="98">
          <cell r="A98">
            <v>36100</v>
          </cell>
          <cell r="B98">
            <v>30973</v>
          </cell>
          <cell r="C98">
            <v>1492190</v>
          </cell>
          <cell r="D98" t="str">
            <v>78,198     48178       71.63      93</v>
          </cell>
        </row>
        <row r="99">
          <cell r="A99">
            <v>36130</v>
          </cell>
          <cell r="B99">
            <v>31452</v>
          </cell>
          <cell r="C99">
            <v>1441130</v>
          </cell>
          <cell r="D99" t="str">
            <v>79,761     45820       71.72      90</v>
          </cell>
        </row>
        <row r="100">
          <cell r="A100" t="str">
            <v>Totals:</v>
          </cell>
          <cell r="B100" t="str">
            <v>__________</v>
          </cell>
          <cell r="C100" t="str">
            <v>__________</v>
          </cell>
          <cell r="D100" t="str">
            <v>__________</v>
          </cell>
        </row>
        <row r="101">
          <cell r="A101">
            <v>1998</v>
          </cell>
          <cell r="B101">
            <v>437886</v>
          </cell>
          <cell r="C101">
            <v>21556531</v>
          </cell>
          <cell r="D101">
            <v>1164340</v>
          </cell>
        </row>
        <row r="103">
          <cell r="A103">
            <v>36161</v>
          </cell>
          <cell r="B103">
            <v>30424</v>
          </cell>
          <cell r="C103">
            <v>1467802</v>
          </cell>
          <cell r="D103" t="str">
            <v>79,735     48245       72.38      92</v>
          </cell>
        </row>
        <row r="104">
          <cell r="A104">
            <v>36192</v>
          </cell>
          <cell r="B104">
            <v>25889</v>
          </cell>
          <cell r="C104">
            <v>1237645</v>
          </cell>
          <cell r="D104" t="str">
            <v>72,132     47806       73.59      90</v>
          </cell>
        </row>
        <row r="105">
          <cell r="A105">
            <v>36220</v>
          </cell>
          <cell r="B105">
            <v>27462</v>
          </cell>
          <cell r="C105">
            <v>1311682</v>
          </cell>
          <cell r="D105" t="str">
            <v>65,198     47764       70.36      89</v>
          </cell>
        </row>
        <row r="106">
          <cell r="A106">
            <v>36251</v>
          </cell>
          <cell r="B106">
            <v>26768</v>
          </cell>
          <cell r="C106">
            <v>1285551</v>
          </cell>
          <cell r="D106" t="str">
            <v>68,895     48026       72.02      86</v>
          </cell>
        </row>
        <row r="107">
          <cell r="A107">
            <v>36281</v>
          </cell>
          <cell r="B107">
            <v>25782</v>
          </cell>
          <cell r="C107">
            <v>1283114</v>
          </cell>
          <cell r="D107" t="str">
            <v>65,356     49768       71.71      86</v>
          </cell>
        </row>
        <row r="108">
          <cell r="A108">
            <v>36312</v>
          </cell>
          <cell r="B108">
            <v>23157</v>
          </cell>
          <cell r="C108">
            <v>1214324</v>
          </cell>
          <cell r="D108" t="str">
            <v>55,840     52439       70.69      85</v>
          </cell>
        </row>
        <row r="109">
          <cell r="A109">
            <v>36342</v>
          </cell>
          <cell r="B109">
            <v>23141</v>
          </cell>
          <cell r="C109">
            <v>1219129</v>
          </cell>
          <cell r="D109" t="str">
            <v>48,704     52683       67.79      85</v>
          </cell>
        </row>
        <row r="110">
          <cell r="A110">
            <v>36373</v>
          </cell>
          <cell r="B110">
            <v>23032</v>
          </cell>
          <cell r="C110">
            <v>1201270</v>
          </cell>
          <cell r="D110" t="str">
            <v>71,237     52157       75.57      81</v>
          </cell>
        </row>
        <row r="111">
          <cell r="A111">
            <v>36404</v>
          </cell>
          <cell r="B111">
            <v>21748</v>
          </cell>
          <cell r="C111">
            <v>1146267</v>
          </cell>
          <cell r="D111" t="str">
            <v>49,161     52707       69.33      83</v>
          </cell>
        </row>
        <row r="112">
          <cell r="A112">
            <v>36434</v>
          </cell>
          <cell r="B112">
            <v>22185</v>
          </cell>
          <cell r="C112">
            <v>1157899</v>
          </cell>
          <cell r="D112" t="str">
            <v>42,246     52193       65.57      83</v>
          </cell>
        </row>
        <row r="113">
          <cell r="A113">
            <v>36465</v>
          </cell>
          <cell r="B113">
            <v>22134</v>
          </cell>
          <cell r="C113">
            <v>1096619</v>
          </cell>
          <cell r="D113" t="str">
            <v>53,660     49545       70.80      83</v>
          </cell>
        </row>
        <row r="114">
          <cell r="A114">
            <v>36495</v>
          </cell>
          <cell r="B114">
            <v>21145</v>
          </cell>
          <cell r="C114">
            <v>1111669</v>
          </cell>
          <cell r="D114" t="str">
            <v>49,586     52574       70.11      83</v>
          </cell>
        </row>
        <row r="115">
          <cell r="A115" t="str">
            <v>Totals:</v>
          </cell>
          <cell r="B115" t="str">
            <v>__________</v>
          </cell>
          <cell r="C115" t="str">
            <v>__________</v>
          </cell>
          <cell r="D115" t="str">
            <v>__________</v>
          </cell>
        </row>
        <row r="116">
          <cell r="A116">
            <v>1999</v>
          </cell>
          <cell r="B116">
            <v>292867</v>
          </cell>
          <cell r="C116">
            <v>14732971</v>
          </cell>
          <cell r="D116">
            <v>721750</v>
          </cell>
        </row>
        <row r="118">
          <cell r="A118">
            <v>36526</v>
          </cell>
          <cell r="B118">
            <v>19673</v>
          </cell>
          <cell r="C118">
            <v>1065832</v>
          </cell>
          <cell r="D118" t="str">
            <v>48,612     54178       71.19      84</v>
          </cell>
        </row>
        <row r="119">
          <cell r="A119">
            <v>36557</v>
          </cell>
          <cell r="B119">
            <v>18111</v>
          </cell>
          <cell r="C119">
            <v>977653</v>
          </cell>
          <cell r="D119" t="str">
            <v>41,796     53982       69.77      82</v>
          </cell>
        </row>
        <row r="120">
          <cell r="A120">
            <v>36586</v>
          </cell>
          <cell r="B120">
            <v>19488</v>
          </cell>
          <cell r="C120">
            <v>1025854</v>
          </cell>
          <cell r="D120" t="str">
            <v>51,533     52641       72.56      82</v>
          </cell>
        </row>
        <row r="121">
          <cell r="A121">
            <v>36617</v>
          </cell>
          <cell r="B121">
            <v>17242</v>
          </cell>
          <cell r="C121">
            <v>926405</v>
          </cell>
          <cell r="D121" t="str">
            <v>51,703     53730       74.99      80</v>
          </cell>
        </row>
        <row r="122">
          <cell r="A122">
            <v>36647</v>
          </cell>
          <cell r="B122">
            <v>15323</v>
          </cell>
          <cell r="C122">
            <v>884969</v>
          </cell>
          <cell r="D122" t="str">
            <v>44,063     57755       74.20      80</v>
          </cell>
        </row>
        <row r="123">
          <cell r="A123">
            <v>36678</v>
          </cell>
          <cell r="B123">
            <v>14830</v>
          </cell>
          <cell r="C123">
            <v>813784</v>
          </cell>
          <cell r="D123" t="str">
            <v>43,012     54875       74.36      79</v>
          </cell>
        </row>
        <row r="124">
          <cell r="A124">
            <v>36708</v>
          </cell>
          <cell r="B124">
            <v>14737</v>
          </cell>
          <cell r="C124">
            <v>856015</v>
          </cell>
          <cell r="D124" t="str">
            <v>42,807     58087       74.39      81</v>
          </cell>
        </row>
        <row r="125">
          <cell r="A125">
            <v>36739</v>
          </cell>
          <cell r="B125">
            <v>14457</v>
          </cell>
          <cell r="C125">
            <v>847914</v>
          </cell>
          <cell r="D125" t="str">
            <v>81,675     58651       84.96      81</v>
          </cell>
        </row>
        <row r="126">
          <cell r="A126">
            <v>36770</v>
          </cell>
          <cell r="B126">
            <v>15145</v>
          </cell>
          <cell r="C126">
            <v>797302</v>
          </cell>
          <cell r="D126" t="str">
            <v>52,684     52645       77.67      82</v>
          </cell>
        </row>
        <row r="127">
          <cell r="A127">
            <v>36800</v>
          </cell>
          <cell r="B127">
            <v>15828</v>
          </cell>
          <cell r="C127">
            <v>830461</v>
          </cell>
          <cell r="D127" t="str">
            <v>126,940     52468       88.91      79</v>
          </cell>
        </row>
        <row r="128">
          <cell r="A128">
            <v>36831</v>
          </cell>
          <cell r="B128">
            <v>14698</v>
          </cell>
          <cell r="C128">
            <v>800840</v>
          </cell>
          <cell r="D128" t="str">
            <v>64,904     54487       81.54      77</v>
          </cell>
        </row>
        <row r="129">
          <cell r="A129">
            <v>36861</v>
          </cell>
          <cell r="B129">
            <v>19480</v>
          </cell>
          <cell r="C129">
            <v>838810</v>
          </cell>
          <cell r="D129" t="str">
            <v>80,386     43061       80.49      78</v>
          </cell>
        </row>
        <row r="130">
          <cell r="A130" t="str">
            <v>Totals:</v>
          </cell>
          <cell r="B130" t="str">
            <v>__________</v>
          </cell>
          <cell r="C130" t="str">
            <v>__________</v>
          </cell>
          <cell r="D130" t="str">
            <v>__________</v>
          </cell>
        </row>
        <row r="131">
          <cell r="A131">
            <v>2000</v>
          </cell>
          <cell r="B131">
            <v>199012</v>
          </cell>
          <cell r="C131">
            <v>10665839</v>
          </cell>
          <cell r="D131">
            <v>730115</v>
          </cell>
        </row>
        <row r="133">
          <cell r="A133">
            <v>36892</v>
          </cell>
          <cell r="B133">
            <v>19525</v>
          </cell>
          <cell r="C133">
            <v>810033</v>
          </cell>
          <cell r="D133" t="str">
            <v>74,352     41487       79.20      76</v>
          </cell>
        </row>
        <row r="134">
          <cell r="A134">
            <v>36923</v>
          </cell>
          <cell r="B134">
            <v>16763</v>
          </cell>
          <cell r="C134">
            <v>701309</v>
          </cell>
          <cell r="D134" t="str">
            <v>62,002     41837       78.72      77</v>
          </cell>
        </row>
        <row r="135">
          <cell r="A135">
            <v>36951</v>
          </cell>
          <cell r="B135">
            <v>15811</v>
          </cell>
          <cell r="C135">
            <v>742776</v>
          </cell>
          <cell r="D135" t="str">
            <v>64,480     46979       80.31      72</v>
          </cell>
        </row>
        <row r="136">
          <cell r="A136">
            <v>36982</v>
          </cell>
          <cell r="B136">
            <v>15842</v>
          </cell>
          <cell r="C136">
            <v>682342</v>
          </cell>
          <cell r="D136" t="str">
            <v>56,211     43072       78.01      75</v>
          </cell>
        </row>
        <row r="137">
          <cell r="A137">
            <v>37012</v>
          </cell>
          <cell r="B137">
            <v>14448</v>
          </cell>
          <cell r="C137">
            <v>668234</v>
          </cell>
          <cell r="D137" t="str">
            <v>45,552     46251       75.92      67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oct95"/>
    </sheetNames>
    <sheetDataSet>
      <sheetData sheetId="0">
        <row r="60">
          <cell r="A60">
            <v>34973</v>
          </cell>
          <cell r="B60">
            <v>138638</v>
          </cell>
          <cell r="C60">
            <v>3491876</v>
          </cell>
          <cell r="D60" t="str">
            <v>46,954     25188       25.30     194</v>
          </cell>
        </row>
        <row r="61">
          <cell r="A61">
            <v>35004</v>
          </cell>
          <cell r="B61">
            <v>252536</v>
          </cell>
          <cell r="C61">
            <v>6374586</v>
          </cell>
          <cell r="D61" t="str">
            <v>155,262     25243       38.07     179</v>
          </cell>
        </row>
        <row r="62">
          <cell r="A62">
            <v>35034</v>
          </cell>
          <cell r="B62">
            <v>234049</v>
          </cell>
          <cell r="C62">
            <v>5485092</v>
          </cell>
          <cell r="D62" t="str">
            <v>170,866     23436       42.20     174</v>
          </cell>
        </row>
        <row r="63">
          <cell r="A63" t="str">
            <v>Totals: _</v>
          </cell>
          <cell r="B63" t="str">
            <v>_________</v>
          </cell>
          <cell r="C63" t="str">
            <v>__________</v>
          </cell>
          <cell r="D63" t="str">
            <v>__________</v>
          </cell>
        </row>
        <row r="64">
          <cell r="A64">
            <v>1995</v>
          </cell>
          <cell r="B64">
            <v>625223</v>
          </cell>
          <cell r="C64">
            <v>15351554</v>
          </cell>
          <cell r="D64">
            <v>373082</v>
          </cell>
        </row>
        <row r="66">
          <cell r="A66">
            <v>35065</v>
          </cell>
          <cell r="B66">
            <v>216547</v>
          </cell>
          <cell r="C66">
            <v>5323274</v>
          </cell>
          <cell r="D66" t="str">
            <v>183,970     24583       45.93     177</v>
          </cell>
        </row>
        <row r="67">
          <cell r="A67">
            <v>35096</v>
          </cell>
          <cell r="B67">
            <v>184561</v>
          </cell>
          <cell r="C67">
            <v>4865650</v>
          </cell>
          <cell r="D67" t="str">
            <v>146,592     26364       44.27     172</v>
          </cell>
        </row>
        <row r="68">
          <cell r="A68">
            <v>35125</v>
          </cell>
          <cell r="B68">
            <v>174133</v>
          </cell>
          <cell r="C68">
            <v>4742534</v>
          </cell>
          <cell r="D68" t="str">
            <v>164,490     27236       48.58     172</v>
          </cell>
        </row>
        <row r="69">
          <cell r="A69">
            <v>35156</v>
          </cell>
          <cell r="B69">
            <v>145093</v>
          </cell>
          <cell r="C69">
            <v>4090397</v>
          </cell>
          <cell r="D69" t="str">
            <v>264,432     28192       64.57     166</v>
          </cell>
        </row>
        <row r="70">
          <cell r="A70">
            <v>35186</v>
          </cell>
          <cell r="B70">
            <v>138540</v>
          </cell>
          <cell r="C70">
            <v>4003999</v>
          </cell>
          <cell r="D70" t="str">
            <v>201,650     28902       59.28     168</v>
          </cell>
        </row>
        <row r="71">
          <cell r="A71">
            <v>35217</v>
          </cell>
          <cell r="B71">
            <v>116405</v>
          </cell>
          <cell r="C71">
            <v>3440807</v>
          </cell>
          <cell r="D71" t="str">
            <v>158,429     29559       57.65     165</v>
          </cell>
        </row>
        <row r="72">
          <cell r="A72">
            <v>35247</v>
          </cell>
          <cell r="B72">
            <v>105474</v>
          </cell>
          <cell r="C72">
            <v>3281364</v>
          </cell>
          <cell r="D72" t="str">
            <v>147,524     31111       58.31     166</v>
          </cell>
        </row>
        <row r="73">
          <cell r="A73">
            <v>35278</v>
          </cell>
          <cell r="B73">
            <v>94748</v>
          </cell>
          <cell r="C73">
            <v>2926754</v>
          </cell>
          <cell r="D73" t="str">
            <v>130,909     30890       58.01     162</v>
          </cell>
        </row>
        <row r="74">
          <cell r="A74">
            <v>35309</v>
          </cell>
          <cell r="B74">
            <v>88869</v>
          </cell>
          <cell r="C74">
            <v>2557066</v>
          </cell>
          <cell r="D74" t="str">
            <v>156,279     28774       63.75     161</v>
          </cell>
        </row>
        <row r="75">
          <cell r="A75">
            <v>35339</v>
          </cell>
          <cell r="B75">
            <v>92224</v>
          </cell>
          <cell r="C75">
            <v>2716259</v>
          </cell>
          <cell r="D75" t="str">
            <v>150,753     29453       62.04     156</v>
          </cell>
        </row>
        <row r="76">
          <cell r="A76">
            <v>35370</v>
          </cell>
          <cell r="B76">
            <v>87499</v>
          </cell>
          <cell r="C76">
            <v>2515794</v>
          </cell>
          <cell r="D76" t="str">
            <v>132,913     28753       60.30     152</v>
          </cell>
        </row>
        <row r="77">
          <cell r="A77">
            <v>35400</v>
          </cell>
          <cell r="B77">
            <v>82694</v>
          </cell>
          <cell r="C77">
            <v>2446614</v>
          </cell>
          <cell r="D77" t="str">
            <v>146,383     29587       63.90     150</v>
          </cell>
        </row>
        <row r="78">
          <cell r="A78" t="str">
            <v>Totals: _</v>
          </cell>
          <cell r="B78" t="str">
            <v>_________</v>
          </cell>
          <cell r="C78" t="str">
            <v>__________</v>
          </cell>
          <cell r="D78" t="str">
            <v>__________</v>
          </cell>
        </row>
        <row r="79">
          <cell r="A79">
            <v>1996</v>
          </cell>
          <cell r="B79">
            <v>1526787</v>
          </cell>
          <cell r="C79">
            <v>42910512</v>
          </cell>
          <cell r="D79">
            <v>1984324</v>
          </cell>
        </row>
        <row r="81">
          <cell r="A81">
            <v>35431</v>
          </cell>
          <cell r="B81">
            <v>76687</v>
          </cell>
          <cell r="C81">
            <v>2269555</v>
          </cell>
          <cell r="D81" t="str">
            <v>154,927     29596       66.89     146</v>
          </cell>
        </row>
        <row r="82">
          <cell r="A82">
            <v>35462</v>
          </cell>
          <cell r="B82">
            <v>64901</v>
          </cell>
          <cell r="C82">
            <v>2012114</v>
          </cell>
          <cell r="D82" t="str">
            <v>130,527     31003       66.79     143</v>
          </cell>
        </row>
        <row r="83">
          <cell r="A83">
            <v>35490</v>
          </cell>
          <cell r="B83">
            <v>67011</v>
          </cell>
          <cell r="C83">
            <v>2075634</v>
          </cell>
          <cell r="D83" t="str">
            <v>150,350     30975       69.17     142</v>
          </cell>
        </row>
        <row r="84">
          <cell r="A84">
            <v>35521</v>
          </cell>
          <cell r="B84">
            <v>60846</v>
          </cell>
          <cell r="C84">
            <v>2021054</v>
          </cell>
          <cell r="D84" t="str">
            <v>141,064     33216       69.86     140</v>
          </cell>
        </row>
        <row r="85">
          <cell r="A85">
            <v>35551</v>
          </cell>
          <cell r="B85">
            <v>56829</v>
          </cell>
          <cell r="C85">
            <v>1901705</v>
          </cell>
          <cell r="D85" t="str">
            <v>155,646     33464       73.25     138</v>
          </cell>
        </row>
        <row r="86">
          <cell r="A86">
            <v>35582</v>
          </cell>
          <cell r="B86">
            <v>52144</v>
          </cell>
          <cell r="C86">
            <v>1749331</v>
          </cell>
          <cell r="D86" t="str">
            <v>150,491     33549       74.27     136</v>
          </cell>
        </row>
        <row r="87">
          <cell r="A87">
            <v>35612</v>
          </cell>
          <cell r="B87">
            <v>48098</v>
          </cell>
          <cell r="C87">
            <v>1643167</v>
          </cell>
          <cell r="D87" t="str">
            <v>149,414     34163       75.65     135</v>
          </cell>
        </row>
        <row r="88">
          <cell r="A88">
            <v>35643</v>
          </cell>
          <cell r="B88">
            <v>45210</v>
          </cell>
          <cell r="C88">
            <v>1634426</v>
          </cell>
          <cell r="D88" t="str">
            <v>143,883     36152       76.09     132</v>
          </cell>
        </row>
        <row r="89">
          <cell r="A89">
            <v>35674</v>
          </cell>
          <cell r="B89">
            <v>42093</v>
          </cell>
          <cell r="C89">
            <v>1426734</v>
          </cell>
          <cell r="D89" t="str">
            <v>160,271     33895       79.20     127</v>
          </cell>
        </row>
        <row r="90">
          <cell r="A90">
            <v>35704</v>
          </cell>
          <cell r="B90">
            <v>42709</v>
          </cell>
          <cell r="C90">
            <v>1394255</v>
          </cell>
          <cell r="D90" t="str">
            <v>120,916     32646       73.90     129</v>
          </cell>
        </row>
        <row r="91">
          <cell r="A91">
            <v>35735</v>
          </cell>
          <cell r="B91">
            <v>37013</v>
          </cell>
          <cell r="C91">
            <v>1303410</v>
          </cell>
          <cell r="D91" t="str">
            <v>92,317     35215       71.38     128</v>
          </cell>
        </row>
        <row r="92">
          <cell r="A92">
            <v>35765</v>
          </cell>
          <cell r="B92">
            <v>38844</v>
          </cell>
          <cell r="C92">
            <v>1336260</v>
          </cell>
          <cell r="D92" t="str">
            <v>81,474     34401       67.72     127</v>
          </cell>
        </row>
        <row r="93">
          <cell r="A93" t="str">
            <v>Totals: _</v>
          </cell>
          <cell r="B93" t="str">
            <v>_________</v>
          </cell>
          <cell r="C93" t="str">
            <v>__________</v>
          </cell>
          <cell r="D93" t="str">
            <v>__________</v>
          </cell>
        </row>
        <row r="94">
          <cell r="A94">
            <v>1997</v>
          </cell>
          <cell r="B94">
            <v>632385</v>
          </cell>
          <cell r="C94">
            <v>20767645</v>
          </cell>
          <cell r="D94">
            <v>1631280</v>
          </cell>
        </row>
        <row r="96">
          <cell r="A96">
            <v>35796</v>
          </cell>
          <cell r="B96">
            <v>35370</v>
          </cell>
          <cell r="C96">
            <v>1237318</v>
          </cell>
          <cell r="D96" t="str">
            <v>87,017     34983       71.10     122</v>
          </cell>
        </row>
        <row r="97">
          <cell r="A97">
            <v>35827</v>
          </cell>
          <cell r="B97">
            <v>31724</v>
          </cell>
          <cell r="C97">
            <v>1087687</v>
          </cell>
          <cell r="D97" t="str">
            <v>65,399     34286       67.34     122</v>
          </cell>
        </row>
        <row r="98">
          <cell r="A98">
            <v>35855</v>
          </cell>
          <cell r="B98">
            <v>32084</v>
          </cell>
          <cell r="C98">
            <v>1187752</v>
          </cell>
          <cell r="D98" t="str">
            <v>74,584     37021       69.92     120</v>
          </cell>
        </row>
        <row r="99">
          <cell r="A99">
            <v>35886</v>
          </cell>
          <cell r="B99">
            <v>30765</v>
          </cell>
          <cell r="C99">
            <v>1120341</v>
          </cell>
          <cell r="D99" t="str">
            <v>76,559     36417       71.33     119</v>
          </cell>
        </row>
        <row r="100">
          <cell r="A100">
            <v>35916</v>
          </cell>
          <cell r="B100">
            <v>29773</v>
          </cell>
          <cell r="C100">
            <v>1181475</v>
          </cell>
          <cell r="D100" t="str">
            <v>82,666     39683       73.52     119</v>
          </cell>
        </row>
        <row r="101">
          <cell r="A101">
            <v>35947</v>
          </cell>
          <cell r="B101">
            <v>28101</v>
          </cell>
          <cell r="C101">
            <v>1084642</v>
          </cell>
          <cell r="D101" t="str">
            <v>86,536     38598       75.49     120</v>
          </cell>
        </row>
        <row r="102">
          <cell r="A102">
            <v>35977</v>
          </cell>
          <cell r="B102">
            <v>26566</v>
          </cell>
          <cell r="C102">
            <v>1032673</v>
          </cell>
          <cell r="D102" t="str">
            <v>86,868     38872       76.58     116</v>
          </cell>
        </row>
        <row r="103">
          <cell r="A103">
            <v>36008</v>
          </cell>
          <cell r="B103">
            <v>24991</v>
          </cell>
          <cell r="C103">
            <v>1112665</v>
          </cell>
          <cell r="D103" t="str">
            <v>73,282     44523       74.57     115</v>
          </cell>
        </row>
        <row r="104">
          <cell r="A104">
            <v>36039</v>
          </cell>
          <cell r="B104">
            <v>23200</v>
          </cell>
          <cell r="C104">
            <v>946042</v>
          </cell>
          <cell r="D104" t="str">
            <v>67,595     40778       74.45     111</v>
          </cell>
        </row>
        <row r="105">
          <cell r="A105">
            <v>36069</v>
          </cell>
          <cell r="B105">
            <v>25587</v>
          </cell>
          <cell r="C105">
            <v>1011958</v>
          </cell>
          <cell r="D105" t="str">
            <v>115,683     39550       81.89     109</v>
          </cell>
        </row>
        <row r="106">
          <cell r="A106">
            <v>36100</v>
          </cell>
          <cell r="B106">
            <v>23388</v>
          </cell>
          <cell r="C106">
            <v>975655</v>
          </cell>
          <cell r="D106" t="str">
            <v>65,157     41717       73.59     109</v>
          </cell>
        </row>
        <row r="107">
          <cell r="A107">
            <v>36130</v>
          </cell>
          <cell r="B107">
            <v>22159</v>
          </cell>
          <cell r="C107">
            <v>968819</v>
          </cell>
          <cell r="D107" t="str">
            <v>79,244     43722       78.15     110</v>
          </cell>
        </row>
        <row r="108">
          <cell r="A108" t="str">
            <v>Totals: _</v>
          </cell>
          <cell r="B108" t="str">
            <v>_________</v>
          </cell>
          <cell r="C108" t="str">
            <v>__________</v>
          </cell>
          <cell r="D108" t="str">
            <v>__________</v>
          </cell>
        </row>
        <row r="109">
          <cell r="A109">
            <v>1998</v>
          </cell>
          <cell r="B109">
            <v>333708</v>
          </cell>
          <cell r="C109">
            <v>12947027</v>
          </cell>
          <cell r="D109">
            <v>960590</v>
          </cell>
        </row>
        <row r="111">
          <cell r="A111">
            <v>36161</v>
          </cell>
          <cell r="B111">
            <v>23022</v>
          </cell>
          <cell r="C111">
            <v>826753</v>
          </cell>
          <cell r="D111" t="str">
            <v>142,446     35912       86.09     108</v>
          </cell>
        </row>
        <row r="112">
          <cell r="A112">
            <v>36192</v>
          </cell>
          <cell r="B112">
            <v>18676</v>
          </cell>
          <cell r="C112">
            <v>789895</v>
          </cell>
          <cell r="D112" t="str">
            <v>110,723     42295       85.57     102</v>
          </cell>
        </row>
        <row r="113">
          <cell r="A113">
            <v>36220</v>
          </cell>
          <cell r="B113">
            <v>20428</v>
          </cell>
          <cell r="C113">
            <v>866129</v>
          </cell>
          <cell r="D113" t="str">
            <v>107,550     42400       84.04     103</v>
          </cell>
        </row>
        <row r="114">
          <cell r="A114">
            <v>36251</v>
          </cell>
          <cell r="B114">
            <v>18528</v>
          </cell>
          <cell r="C114">
            <v>782427</v>
          </cell>
          <cell r="D114" t="str">
            <v>91,988     42230       83.24     100</v>
          </cell>
        </row>
        <row r="115">
          <cell r="A115">
            <v>36281</v>
          </cell>
          <cell r="B115">
            <v>18786</v>
          </cell>
          <cell r="C115">
            <v>760576</v>
          </cell>
          <cell r="D115" t="str">
            <v>102,127     40487       84.46      98</v>
          </cell>
        </row>
        <row r="116">
          <cell r="A116">
            <v>36312</v>
          </cell>
          <cell r="B116">
            <v>21972</v>
          </cell>
          <cell r="C116">
            <v>738795</v>
          </cell>
          <cell r="D116" t="str">
            <v>111,883     33625       83.59      97</v>
          </cell>
        </row>
        <row r="117">
          <cell r="A117">
            <v>36342</v>
          </cell>
          <cell r="B117">
            <v>21497</v>
          </cell>
          <cell r="C117">
            <v>792262</v>
          </cell>
          <cell r="D117" t="str">
            <v>173,769     36855       88.99      97</v>
          </cell>
        </row>
        <row r="118">
          <cell r="A118">
            <v>36373</v>
          </cell>
          <cell r="B118">
            <v>19369</v>
          </cell>
          <cell r="C118">
            <v>693177</v>
          </cell>
          <cell r="D118" t="str">
            <v>162,553     35788       89.35      95</v>
          </cell>
        </row>
        <row r="119">
          <cell r="A119">
            <v>36404</v>
          </cell>
          <cell r="B119">
            <v>20649</v>
          </cell>
          <cell r="C119">
            <v>675231</v>
          </cell>
          <cell r="D119" t="str">
            <v>164,887     32701       88.87      92</v>
          </cell>
        </row>
        <row r="120">
          <cell r="A120">
            <v>36434</v>
          </cell>
          <cell r="B120">
            <v>19021</v>
          </cell>
          <cell r="C120">
            <v>696957</v>
          </cell>
          <cell r="D120" t="str">
            <v>165,564     36642       89.70      97</v>
          </cell>
        </row>
        <row r="121">
          <cell r="A121">
            <v>36465</v>
          </cell>
          <cell r="B121">
            <v>20704</v>
          </cell>
          <cell r="C121">
            <v>655014</v>
          </cell>
          <cell r="D121" t="str">
            <v>167,095     31638       88.98      96</v>
          </cell>
        </row>
        <row r="122">
          <cell r="A122">
            <v>36495</v>
          </cell>
          <cell r="B122">
            <v>18358</v>
          </cell>
          <cell r="C122">
            <v>670516</v>
          </cell>
          <cell r="D122" t="str">
            <v>159,116     36525       89.66      94</v>
          </cell>
        </row>
        <row r="123">
          <cell r="A123" t="str">
            <v>Totals: _</v>
          </cell>
          <cell r="B123" t="str">
            <v>_________</v>
          </cell>
          <cell r="C123" t="str">
            <v>__________</v>
          </cell>
          <cell r="D123" t="str">
            <v>__________</v>
          </cell>
        </row>
        <row r="124">
          <cell r="A124">
            <v>1999</v>
          </cell>
          <cell r="B124">
            <v>241010</v>
          </cell>
          <cell r="C124">
            <v>8947732</v>
          </cell>
          <cell r="D124">
            <v>1659701</v>
          </cell>
        </row>
        <row r="126">
          <cell r="A126">
            <v>36526</v>
          </cell>
          <cell r="B126">
            <v>18457</v>
          </cell>
          <cell r="C126">
            <v>684176</v>
          </cell>
          <cell r="D126" t="str">
            <v>120,026     37069       86.67      92</v>
          </cell>
        </row>
        <row r="127">
          <cell r="A127">
            <v>36557</v>
          </cell>
          <cell r="B127">
            <v>16886</v>
          </cell>
          <cell r="C127">
            <v>596535</v>
          </cell>
          <cell r="D127" t="str">
            <v>94,990     35328       84.91      91</v>
          </cell>
        </row>
        <row r="128">
          <cell r="A128">
            <v>36586</v>
          </cell>
          <cell r="B128">
            <v>18856</v>
          </cell>
          <cell r="C128">
            <v>667341</v>
          </cell>
          <cell r="D128" t="str">
            <v>117,259     35392       86.15      95</v>
          </cell>
        </row>
        <row r="129">
          <cell r="A129">
            <v>36617</v>
          </cell>
          <cell r="B129">
            <v>16993</v>
          </cell>
          <cell r="C129">
            <v>622814</v>
          </cell>
          <cell r="D129" t="str">
            <v>207,724     36652       92.44      95</v>
          </cell>
        </row>
        <row r="130">
          <cell r="A130">
            <v>36647</v>
          </cell>
          <cell r="B130">
            <v>15806</v>
          </cell>
          <cell r="C130">
            <v>597535</v>
          </cell>
          <cell r="D130" t="str">
            <v>151,648     37805       90.56      94</v>
          </cell>
        </row>
        <row r="131">
          <cell r="A131">
            <v>36678</v>
          </cell>
          <cell r="B131">
            <v>16568</v>
          </cell>
          <cell r="C131">
            <v>576177</v>
          </cell>
          <cell r="D131" t="str">
            <v>76,715     34777       82.24      93</v>
          </cell>
        </row>
        <row r="132">
          <cell r="A132">
            <v>36708</v>
          </cell>
          <cell r="B132">
            <v>15377</v>
          </cell>
          <cell r="C132">
            <v>637195</v>
          </cell>
          <cell r="D132" t="str">
            <v>70,612     41439       82.12      93</v>
          </cell>
        </row>
        <row r="133">
          <cell r="A133">
            <v>36739</v>
          </cell>
          <cell r="B133">
            <v>16063</v>
          </cell>
          <cell r="C133">
            <v>563680</v>
          </cell>
          <cell r="D133" t="str">
            <v>63,861     35092       79.90      94</v>
          </cell>
        </row>
        <row r="134">
          <cell r="A134">
            <v>36770</v>
          </cell>
          <cell r="B134">
            <v>15837</v>
          </cell>
          <cell r="C134">
            <v>533631</v>
          </cell>
          <cell r="D134" t="str">
            <v>57,656     33696       78.45      95</v>
          </cell>
        </row>
        <row r="135">
          <cell r="A135">
            <v>36800</v>
          </cell>
          <cell r="B135">
            <v>16361</v>
          </cell>
          <cell r="C135">
            <v>570371</v>
          </cell>
          <cell r="D135" t="str">
            <v>49,707     34862       75.24      91</v>
          </cell>
        </row>
        <row r="136">
          <cell r="A136">
            <v>36831</v>
          </cell>
          <cell r="B136">
            <v>15469</v>
          </cell>
          <cell r="C136">
            <v>567203</v>
          </cell>
          <cell r="D136" t="str">
            <v>74,394     36668       82.79      93</v>
          </cell>
        </row>
        <row r="137">
          <cell r="A137">
            <v>36861</v>
          </cell>
          <cell r="B137">
            <v>15823</v>
          </cell>
          <cell r="C137">
            <v>552612</v>
          </cell>
          <cell r="D137" t="str">
            <v>63,541     34925       80.06      95</v>
          </cell>
        </row>
        <row r="138">
          <cell r="A138" t="str">
            <v>Totals: _</v>
          </cell>
          <cell r="B138" t="str">
            <v>_________</v>
          </cell>
          <cell r="C138" t="str">
            <v>__________</v>
          </cell>
          <cell r="D138" t="str">
            <v>__________</v>
          </cell>
        </row>
        <row r="139">
          <cell r="A139">
            <v>2000</v>
          </cell>
          <cell r="B139">
            <v>198496</v>
          </cell>
          <cell r="C139">
            <v>7169270</v>
          </cell>
          <cell r="D139">
            <v>1148133</v>
          </cell>
        </row>
        <row r="141">
          <cell r="A141">
            <v>36892</v>
          </cell>
          <cell r="B141">
            <v>14166</v>
          </cell>
          <cell r="C141">
            <v>510703</v>
          </cell>
          <cell r="D141" t="str">
            <v>64,631     36052       82.02      89</v>
          </cell>
        </row>
        <row r="142">
          <cell r="A142">
            <v>36923</v>
          </cell>
          <cell r="B142">
            <v>14160</v>
          </cell>
          <cell r="C142">
            <v>464441</v>
          </cell>
          <cell r="D142" t="str">
            <v>70,829     32800       83.34      93</v>
          </cell>
        </row>
        <row r="143">
          <cell r="A143">
            <v>36951</v>
          </cell>
          <cell r="B143">
            <v>13191</v>
          </cell>
          <cell r="C143">
            <v>508877</v>
          </cell>
          <cell r="D143" t="str">
            <v>68,129     38578       83.78      94</v>
          </cell>
        </row>
        <row r="144">
          <cell r="A144">
            <v>36982</v>
          </cell>
          <cell r="B144">
            <v>15548</v>
          </cell>
          <cell r="C144">
            <v>496799</v>
          </cell>
          <cell r="D144" t="str">
            <v>83,678     31953       84.33      94</v>
          </cell>
        </row>
        <row r="145">
          <cell r="A145">
            <v>37012</v>
          </cell>
          <cell r="B145">
            <v>15250</v>
          </cell>
          <cell r="C145">
            <v>481603</v>
          </cell>
          <cell r="D145" t="str">
            <v>75,312     31581       83.16      86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nov95"/>
    </sheetNames>
    <sheetDataSet>
      <sheetData sheetId="0">
        <row r="54">
          <cell r="A54">
            <v>35004</v>
          </cell>
          <cell r="B54">
            <v>103268</v>
          </cell>
          <cell r="C54">
            <v>3727231</v>
          </cell>
          <cell r="D54" t="str">
            <v>19,308     36093       15.75     160</v>
          </cell>
        </row>
        <row r="55">
          <cell r="A55">
            <v>35034</v>
          </cell>
          <cell r="B55">
            <v>162591</v>
          </cell>
          <cell r="C55">
            <v>6954378</v>
          </cell>
          <cell r="D55" t="str">
            <v>167,520     42773       50.75     152</v>
          </cell>
        </row>
        <row r="56">
          <cell r="A56" t="str">
            <v>Totals: _</v>
          </cell>
          <cell r="B56" t="str">
            <v>_________</v>
          </cell>
          <cell r="C56" t="str">
            <v>__________</v>
          </cell>
          <cell r="D56" t="str">
            <v>__________</v>
          </cell>
        </row>
        <row r="57">
          <cell r="A57">
            <v>1995</v>
          </cell>
          <cell r="B57">
            <v>265859</v>
          </cell>
          <cell r="C57">
            <v>10681609</v>
          </cell>
          <cell r="D57">
            <v>186828</v>
          </cell>
        </row>
        <row r="59">
          <cell r="A59">
            <v>35065</v>
          </cell>
          <cell r="B59">
            <v>137605</v>
          </cell>
          <cell r="C59">
            <v>6270362</v>
          </cell>
          <cell r="D59" t="str">
            <v>136,655     45568       49.83     152</v>
          </cell>
        </row>
        <row r="60">
          <cell r="A60">
            <v>35096</v>
          </cell>
          <cell r="B60">
            <v>111193</v>
          </cell>
          <cell r="C60">
            <v>5554788</v>
          </cell>
          <cell r="D60" t="str">
            <v>101,899     49957       47.82     152</v>
          </cell>
        </row>
        <row r="61">
          <cell r="A61">
            <v>35125</v>
          </cell>
          <cell r="B61">
            <v>102138</v>
          </cell>
          <cell r="C61">
            <v>5444362</v>
          </cell>
          <cell r="D61" t="str">
            <v>109,257     53304       51.68     149</v>
          </cell>
        </row>
        <row r="62">
          <cell r="A62">
            <v>35156</v>
          </cell>
          <cell r="B62">
            <v>89796</v>
          </cell>
          <cell r="C62">
            <v>4495512</v>
          </cell>
          <cell r="D62" t="str">
            <v>100,181     50064       52.73     148</v>
          </cell>
        </row>
        <row r="63">
          <cell r="A63">
            <v>35186</v>
          </cell>
          <cell r="B63">
            <v>91607</v>
          </cell>
          <cell r="C63">
            <v>4497661</v>
          </cell>
          <cell r="D63" t="str">
            <v>85,938     49098       48.40     145</v>
          </cell>
        </row>
        <row r="64">
          <cell r="A64">
            <v>35217</v>
          </cell>
          <cell r="B64">
            <v>78453</v>
          </cell>
          <cell r="C64">
            <v>4111407</v>
          </cell>
          <cell r="D64" t="str">
            <v>69,167     52406       46.85     141</v>
          </cell>
        </row>
        <row r="65">
          <cell r="A65">
            <v>35247</v>
          </cell>
          <cell r="B65">
            <v>75601</v>
          </cell>
          <cell r="C65">
            <v>4132684</v>
          </cell>
          <cell r="D65" t="str">
            <v>81,685     54665       51.93     136</v>
          </cell>
        </row>
        <row r="66">
          <cell r="A66">
            <v>35278</v>
          </cell>
          <cell r="B66">
            <v>62325</v>
          </cell>
          <cell r="C66">
            <v>3757480</v>
          </cell>
          <cell r="D66" t="str">
            <v>80,452     60289       56.35     132</v>
          </cell>
        </row>
        <row r="67">
          <cell r="A67">
            <v>35309</v>
          </cell>
          <cell r="B67">
            <v>57429</v>
          </cell>
          <cell r="C67">
            <v>3277833</v>
          </cell>
          <cell r="D67" t="str">
            <v>77,090     57077       57.31     130</v>
          </cell>
        </row>
        <row r="68">
          <cell r="A68">
            <v>35339</v>
          </cell>
          <cell r="B68">
            <v>57830</v>
          </cell>
          <cell r="C68">
            <v>3182393</v>
          </cell>
          <cell r="D68" t="str">
            <v>83,675     55031       59.13     126</v>
          </cell>
        </row>
        <row r="69">
          <cell r="A69">
            <v>35370</v>
          </cell>
          <cell r="B69">
            <v>49377</v>
          </cell>
          <cell r="C69">
            <v>2773352</v>
          </cell>
          <cell r="D69" t="str">
            <v>82,605     56167       62.59     124</v>
          </cell>
        </row>
        <row r="70">
          <cell r="A70">
            <v>35400</v>
          </cell>
          <cell r="B70">
            <v>48956</v>
          </cell>
          <cell r="C70">
            <v>2763949</v>
          </cell>
          <cell r="D70" t="str">
            <v>171,112     56458       77.75     119</v>
          </cell>
        </row>
        <row r="71">
          <cell r="A71" t="str">
            <v>Totals: _</v>
          </cell>
          <cell r="B71" t="str">
            <v>_________</v>
          </cell>
          <cell r="C71" t="str">
            <v>__________</v>
          </cell>
          <cell r="D71" t="str">
            <v>__________</v>
          </cell>
        </row>
        <row r="72">
          <cell r="A72">
            <v>1996</v>
          </cell>
          <cell r="B72">
            <v>962310</v>
          </cell>
          <cell r="C72">
            <v>50261783</v>
          </cell>
          <cell r="D72">
            <v>1179716</v>
          </cell>
        </row>
        <row r="74">
          <cell r="A74">
            <v>35431</v>
          </cell>
          <cell r="B74">
            <v>44991</v>
          </cell>
          <cell r="C74">
            <v>2526580</v>
          </cell>
          <cell r="D74" t="str">
            <v>155,472     56158       77.56     117</v>
          </cell>
        </row>
        <row r="75">
          <cell r="A75">
            <v>35462</v>
          </cell>
          <cell r="B75">
            <v>40275</v>
          </cell>
          <cell r="C75">
            <v>2191800</v>
          </cell>
          <cell r="D75" t="str">
            <v>157,120     54421       79.60     115</v>
          </cell>
        </row>
        <row r="76">
          <cell r="A76">
            <v>35490</v>
          </cell>
          <cell r="B76">
            <v>43404</v>
          </cell>
          <cell r="C76">
            <v>2218009</v>
          </cell>
          <cell r="D76" t="str">
            <v>124,724     51102       74.18     113</v>
          </cell>
        </row>
        <row r="77">
          <cell r="A77">
            <v>35521</v>
          </cell>
          <cell r="B77">
            <v>41992</v>
          </cell>
          <cell r="C77">
            <v>2063000</v>
          </cell>
          <cell r="D77" t="str">
            <v>152,305     49129       78.39     110</v>
          </cell>
        </row>
        <row r="78">
          <cell r="A78">
            <v>35551</v>
          </cell>
          <cell r="B78">
            <v>37727</v>
          </cell>
          <cell r="C78">
            <v>1942416</v>
          </cell>
          <cell r="D78" t="str">
            <v>95,691     51487       71.72     109</v>
          </cell>
        </row>
        <row r="79">
          <cell r="A79">
            <v>35582</v>
          </cell>
          <cell r="B79">
            <v>35693</v>
          </cell>
          <cell r="C79">
            <v>1750745</v>
          </cell>
          <cell r="D79" t="str">
            <v>76,066     49051       68.06     108</v>
          </cell>
        </row>
        <row r="80">
          <cell r="A80">
            <v>35612</v>
          </cell>
          <cell r="B80">
            <v>37740</v>
          </cell>
          <cell r="C80">
            <v>1716980</v>
          </cell>
          <cell r="D80" t="str">
            <v>78,143     45495       67.43     105</v>
          </cell>
        </row>
        <row r="81">
          <cell r="A81">
            <v>35643</v>
          </cell>
          <cell r="B81">
            <v>34274</v>
          </cell>
          <cell r="C81">
            <v>1572144</v>
          </cell>
          <cell r="D81" t="str">
            <v>77,134     45870       69.24     106</v>
          </cell>
        </row>
        <row r="82">
          <cell r="A82">
            <v>35674</v>
          </cell>
          <cell r="B82">
            <v>29748</v>
          </cell>
          <cell r="C82">
            <v>1426565</v>
          </cell>
          <cell r="D82" t="str">
            <v>67,096     47955       69.28     105</v>
          </cell>
        </row>
        <row r="83">
          <cell r="A83">
            <v>35704</v>
          </cell>
          <cell r="B83">
            <v>30733</v>
          </cell>
          <cell r="C83">
            <v>1458824</v>
          </cell>
          <cell r="D83" t="str">
            <v>74,468     47468       70.79     103</v>
          </cell>
        </row>
        <row r="84">
          <cell r="A84">
            <v>35735</v>
          </cell>
          <cell r="B84">
            <v>26932</v>
          </cell>
          <cell r="C84">
            <v>1355939</v>
          </cell>
          <cell r="D84" t="str">
            <v>72,617     50347       72.95     101</v>
          </cell>
        </row>
        <row r="85">
          <cell r="A85">
            <v>35765</v>
          </cell>
          <cell r="B85">
            <v>27023</v>
          </cell>
          <cell r="C85">
            <v>1261686</v>
          </cell>
          <cell r="D85" t="str">
            <v>71,832     46690       72.66      96</v>
          </cell>
        </row>
        <row r="86">
          <cell r="A86" t="str">
            <v>Totals: _</v>
          </cell>
          <cell r="B86" t="str">
            <v>_________</v>
          </cell>
          <cell r="C86" t="str">
            <v>__________</v>
          </cell>
          <cell r="D86" t="str">
            <v>__________</v>
          </cell>
        </row>
        <row r="87">
          <cell r="A87">
            <v>1997</v>
          </cell>
          <cell r="B87">
            <v>430532</v>
          </cell>
          <cell r="C87">
            <v>21484688</v>
          </cell>
          <cell r="D87">
            <v>1202668</v>
          </cell>
        </row>
        <row r="89">
          <cell r="A89">
            <v>35796</v>
          </cell>
          <cell r="B89">
            <v>28081</v>
          </cell>
          <cell r="C89">
            <v>1223089</v>
          </cell>
          <cell r="D89" t="str">
            <v>74,445     43556       72.61      98</v>
          </cell>
        </row>
        <row r="90">
          <cell r="A90">
            <v>35827</v>
          </cell>
          <cell r="B90">
            <v>23251</v>
          </cell>
          <cell r="C90">
            <v>1151572</v>
          </cell>
          <cell r="D90" t="str">
            <v>61,706     49528       72.63      96</v>
          </cell>
        </row>
        <row r="91">
          <cell r="A91">
            <v>35855</v>
          </cell>
          <cell r="B91">
            <v>33733</v>
          </cell>
          <cell r="C91">
            <v>1111667</v>
          </cell>
          <cell r="D91" t="str">
            <v>86,961     32955       72.05      95</v>
          </cell>
        </row>
        <row r="92">
          <cell r="A92">
            <v>35886</v>
          </cell>
          <cell r="B92">
            <v>28824</v>
          </cell>
          <cell r="C92">
            <v>1035739</v>
          </cell>
          <cell r="D92" t="str">
            <v>84,372     35934       74.54      95</v>
          </cell>
        </row>
        <row r="93">
          <cell r="A93">
            <v>35916</v>
          </cell>
          <cell r="B93">
            <v>26719</v>
          </cell>
          <cell r="C93">
            <v>1041973</v>
          </cell>
          <cell r="D93" t="str">
            <v>103,168     38998       79.43      91</v>
          </cell>
        </row>
        <row r="94">
          <cell r="A94">
            <v>35947</v>
          </cell>
          <cell r="B94">
            <v>23972</v>
          </cell>
          <cell r="C94">
            <v>960619</v>
          </cell>
          <cell r="D94" t="str">
            <v>88,967     40073       78.77      90</v>
          </cell>
        </row>
        <row r="95">
          <cell r="A95">
            <v>35977</v>
          </cell>
          <cell r="B95">
            <v>24631</v>
          </cell>
          <cell r="C95">
            <v>965312</v>
          </cell>
          <cell r="D95" t="str">
            <v>90,556     39191       78.62      90</v>
          </cell>
        </row>
        <row r="96">
          <cell r="A96">
            <v>36008</v>
          </cell>
          <cell r="B96">
            <v>24045</v>
          </cell>
          <cell r="C96">
            <v>909687</v>
          </cell>
          <cell r="D96" t="str">
            <v>83,858     37833       77.72      89</v>
          </cell>
        </row>
        <row r="97">
          <cell r="A97">
            <v>36039</v>
          </cell>
          <cell r="B97">
            <v>27037</v>
          </cell>
          <cell r="C97">
            <v>833237</v>
          </cell>
          <cell r="D97" t="str">
            <v>62,619     30819       69.84      88</v>
          </cell>
        </row>
        <row r="98">
          <cell r="A98">
            <v>36069</v>
          </cell>
          <cell r="B98">
            <v>27862</v>
          </cell>
          <cell r="C98">
            <v>862198</v>
          </cell>
          <cell r="D98" t="str">
            <v>70,859     30946       71.78      87</v>
          </cell>
        </row>
        <row r="99">
          <cell r="A99">
            <v>36100</v>
          </cell>
          <cell r="B99">
            <v>26404</v>
          </cell>
          <cell r="C99">
            <v>825355</v>
          </cell>
          <cell r="D99" t="str">
            <v>62,928     31259       70.44      86</v>
          </cell>
        </row>
        <row r="100">
          <cell r="A100">
            <v>36130</v>
          </cell>
          <cell r="B100">
            <v>26680</v>
          </cell>
          <cell r="C100">
            <v>795559</v>
          </cell>
          <cell r="D100" t="str">
            <v>57,322     29819       68.24      86</v>
          </cell>
        </row>
        <row r="101">
          <cell r="A101" t="str">
            <v>Totals: _</v>
          </cell>
          <cell r="B101" t="str">
            <v>_________</v>
          </cell>
          <cell r="C101" t="str">
            <v>__________</v>
          </cell>
          <cell r="D101" t="str">
            <v>__________</v>
          </cell>
        </row>
        <row r="102">
          <cell r="A102">
            <v>1998</v>
          </cell>
          <cell r="B102">
            <v>321239</v>
          </cell>
          <cell r="C102">
            <v>11716007</v>
          </cell>
          <cell r="D102">
            <v>927761</v>
          </cell>
        </row>
        <row r="104">
          <cell r="A104">
            <v>36161</v>
          </cell>
          <cell r="B104">
            <v>26541</v>
          </cell>
          <cell r="C104">
            <v>784796</v>
          </cell>
          <cell r="D104" t="str">
            <v>57,992     29570       68.60      83</v>
          </cell>
        </row>
        <row r="105">
          <cell r="A105">
            <v>36192</v>
          </cell>
          <cell r="B105">
            <v>23621</v>
          </cell>
          <cell r="C105">
            <v>727399</v>
          </cell>
          <cell r="D105" t="str">
            <v>60,982     30795       72.08      82</v>
          </cell>
        </row>
        <row r="106">
          <cell r="A106">
            <v>36220</v>
          </cell>
          <cell r="B106">
            <v>24971</v>
          </cell>
          <cell r="C106">
            <v>782200</v>
          </cell>
          <cell r="D106" t="str">
            <v>68,694     31325       73.34      81</v>
          </cell>
        </row>
        <row r="107">
          <cell r="A107">
            <v>36251</v>
          </cell>
          <cell r="B107">
            <v>22753</v>
          </cell>
          <cell r="C107">
            <v>726063</v>
          </cell>
          <cell r="D107" t="str">
            <v>55,359     31911       70.87      81</v>
          </cell>
        </row>
        <row r="108">
          <cell r="A108">
            <v>36281</v>
          </cell>
          <cell r="B108">
            <v>22715</v>
          </cell>
          <cell r="C108">
            <v>725540</v>
          </cell>
          <cell r="D108" t="str">
            <v>53,930     31942       70.36      80</v>
          </cell>
        </row>
        <row r="109">
          <cell r="A109">
            <v>36312</v>
          </cell>
          <cell r="B109">
            <v>21070</v>
          </cell>
          <cell r="C109">
            <v>642875</v>
          </cell>
          <cell r="D109" t="str">
            <v>52,296     30512       71.28      78</v>
          </cell>
        </row>
        <row r="110">
          <cell r="A110">
            <v>36342</v>
          </cell>
          <cell r="B110">
            <v>20915</v>
          </cell>
          <cell r="C110">
            <v>636334</v>
          </cell>
          <cell r="D110" t="str">
            <v>50,040     30425       70.52      76</v>
          </cell>
        </row>
        <row r="111">
          <cell r="A111">
            <v>36373</v>
          </cell>
          <cell r="B111">
            <v>20248</v>
          </cell>
          <cell r="C111">
            <v>605880</v>
          </cell>
          <cell r="D111" t="str">
            <v>20,775     29923       50.64      76</v>
          </cell>
        </row>
        <row r="112">
          <cell r="A112">
            <v>36404</v>
          </cell>
          <cell r="B112">
            <v>20430</v>
          </cell>
          <cell r="C112">
            <v>661607</v>
          </cell>
          <cell r="D112" t="str">
            <v>24,608     32385       54.64      75</v>
          </cell>
        </row>
        <row r="113">
          <cell r="A113">
            <v>36434</v>
          </cell>
          <cell r="B113">
            <v>20612</v>
          </cell>
          <cell r="C113">
            <v>645187</v>
          </cell>
          <cell r="D113" t="str">
            <v>29,367     31302       58.76      75</v>
          </cell>
        </row>
        <row r="114">
          <cell r="A114">
            <v>36465</v>
          </cell>
          <cell r="B114">
            <v>18960</v>
          </cell>
          <cell r="C114">
            <v>596578</v>
          </cell>
          <cell r="D114" t="str">
            <v>47,517     31466       71.48      77</v>
          </cell>
        </row>
        <row r="115">
          <cell r="A115">
            <v>36495</v>
          </cell>
          <cell r="B115">
            <v>19149</v>
          </cell>
          <cell r="C115">
            <v>620818</v>
          </cell>
          <cell r="D115" t="str">
            <v>31,748     32421       62.38      76</v>
          </cell>
        </row>
        <row r="116">
          <cell r="A116" t="str">
            <v>Totals: _</v>
          </cell>
          <cell r="B116" t="str">
            <v>_________</v>
          </cell>
          <cell r="C116" t="str">
            <v>__________</v>
          </cell>
          <cell r="D116" t="str">
            <v>__________</v>
          </cell>
        </row>
        <row r="117">
          <cell r="A117">
            <v>1999</v>
          </cell>
          <cell r="B117">
            <v>261985</v>
          </cell>
          <cell r="C117">
            <v>8155277</v>
          </cell>
          <cell r="D117">
            <v>553308</v>
          </cell>
        </row>
        <row r="119">
          <cell r="A119">
            <v>36526</v>
          </cell>
          <cell r="B119">
            <v>23074</v>
          </cell>
          <cell r="C119">
            <v>593340</v>
          </cell>
          <cell r="D119" t="str">
            <v>30,703     25715       57.09      76</v>
          </cell>
        </row>
        <row r="120">
          <cell r="A120">
            <v>36557</v>
          </cell>
          <cell r="B120">
            <v>20191</v>
          </cell>
          <cell r="C120">
            <v>496217</v>
          </cell>
          <cell r="D120" t="str">
            <v>22,570     24577       52.78      72</v>
          </cell>
        </row>
        <row r="121">
          <cell r="A121">
            <v>36586</v>
          </cell>
          <cell r="B121">
            <v>18990</v>
          </cell>
          <cell r="C121">
            <v>545300</v>
          </cell>
          <cell r="D121" t="str">
            <v>22,503     28716       54.23      74</v>
          </cell>
        </row>
        <row r="122">
          <cell r="A122">
            <v>36617</v>
          </cell>
          <cell r="B122">
            <v>19148</v>
          </cell>
          <cell r="C122">
            <v>520359</v>
          </cell>
          <cell r="D122" t="str">
            <v>24,020     27176       55.64      77</v>
          </cell>
        </row>
        <row r="123">
          <cell r="A123">
            <v>36647</v>
          </cell>
          <cell r="B123">
            <v>20185</v>
          </cell>
          <cell r="C123">
            <v>507825</v>
          </cell>
          <cell r="D123" t="str">
            <v>28,318     25159       58.38      75</v>
          </cell>
        </row>
        <row r="124">
          <cell r="A124">
            <v>36678</v>
          </cell>
          <cell r="B124">
            <v>16919</v>
          </cell>
          <cell r="C124">
            <v>475639</v>
          </cell>
          <cell r="D124" t="str">
            <v>24,847     28113       59.49      75</v>
          </cell>
        </row>
        <row r="125">
          <cell r="A125">
            <v>36708</v>
          </cell>
          <cell r="B125">
            <v>16611</v>
          </cell>
          <cell r="C125">
            <v>477766</v>
          </cell>
          <cell r="D125" t="str">
            <v>25,345     28763       60.41      73</v>
          </cell>
        </row>
        <row r="126">
          <cell r="A126">
            <v>36739</v>
          </cell>
          <cell r="B126">
            <v>17331</v>
          </cell>
          <cell r="C126">
            <v>463400</v>
          </cell>
          <cell r="D126" t="str">
            <v>26,141     26739       60.13      75</v>
          </cell>
        </row>
        <row r="127">
          <cell r="A127">
            <v>36770</v>
          </cell>
          <cell r="B127">
            <v>15653</v>
          </cell>
          <cell r="C127">
            <v>426892</v>
          </cell>
          <cell r="D127" t="str">
            <v>22,912     27273       59.41      74</v>
          </cell>
        </row>
        <row r="128">
          <cell r="A128">
            <v>36800</v>
          </cell>
          <cell r="B128">
            <v>17012</v>
          </cell>
          <cell r="C128">
            <v>413681</v>
          </cell>
          <cell r="D128" t="str">
            <v>31,685     24318       65.07      75</v>
          </cell>
        </row>
        <row r="129">
          <cell r="A129">
            <v>36831</v>
          </cell>
          <cell r="B129">
            <v>16044</v>
          </cell>
          <cell r="C129">
            <v>380046</v>
          </cell>
          <cell r="D129" t="str">
            <v>24,237     23688       60.17      74</v>
          </cell>
        </row>
        <row r="130">
          <cell r="A130">
            <v>36861</v>
          </cell>
          <cell r="B130">
            <v>16577</v>
          </cell>
          <cell r="C130">
            <v>493457</v>
          </cell>
          <cell r="D130" t="str">
            <v>26,896     29768       61.87      76</v>
          </cell>
        </row>
        <row r="131">
          <cell r="A131" t="str">
            <v>Totals: _</v>
          </cell>
          <cell r="B131" t="str">
            <v>_________</v>
          </cell>
          <cell r="C131" t="str">
            <v>__________</v>
          </cell>
          <cell r="D131" t="str">
            <v>__________</v>
          </cell>
        </row>
        <row r="132">
          <cell r="A132">
            <v>2000</v>
          </cell>
          <cell r="B132">
            <v>217735</v>
          </cell>
          <cell r="C132">
            <v>5793922</v>
          </cell>
          <cell r="D132">
            <v>310177</v>
          </cell>
        </row>
        <row r="134">
          <cell r="A134">
            <v>36892</v>
          </cell>
          <cell r="B134">
            <v>16371</v>
          </cell>
          <cell r="C134">
            <v>459461</v>
          </cell>
          <cell r="D134" t="str">
            <v>25,745     28066       61.13      77</v>
          </cell>
        </row>
        <row r="135">
          <cell r="A135">
            <v>36923</v>
          </cell>
          <cell r="B135">
            <v>13459</v>
          </cell>
          <cell r="C135">
            <v>397132</v>
          </cell>
          <cell r="D135" t="str">
            <v>22,553     29507       62.63      74</v>
          </cell>
        </row>
        <row r="136">
          <cell r="A136">
            <v>36951</v>
          </cell>
          <cell r="B136">
            <v>14777</v>
          </cell>
          <cell r="C136">
            <v>394980</v>
          </cell>
          <cell r="D136" t="str">
            <v>22,771     26730       60.65      76</v>
          </cell>
        </row>
        <row r="137">
          <cell r="A137">
            <v>36982</v>
          </cell>
          <cell r="B137">
            <v>14605</v>
          </cell>
          <cell r="C137">
            <v>410359</v>
          </cell>
          <cell r="D137" t="str">
            <v>22,940     28098       61.10      75</v>
          </cell>
        </row>
        <row r="138">
          <cell r="A138">
            <v>37012</v>
          </cell>
          <cell r="B138">
            <v>14501</v>
          </cell>
          <cell r="C138">
            <v>412703</v>
          </cell>
          <cell r="D138" t="str">
            <v>23,765     28461       62.10      74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ec95"/>
    </sheetNames>
    <sheetDataSet>
      <sheetData sheetId="0">
        <row r="37">
          <cell r="A37">
            <v>35034</v>
          </cell>
          <cell r="B37">
            <v>164720</v>
          </cell>
          <cell r="C37">
            <v>4593345</v>
          </cell>
          <cell r="D37" t="str">
            <v>35,649     27886       17.79     185</v>
          </cell>
        </row>
        <row r="38">
          <cell r="A38" t="str">
            <v>Totals: _</v>
          </cell>
          <cell r="B38" t="str">
            <v>_________</v>
          </cell>
          <cell r="C38" t="str">
            <v>__________</v>
          </cell>
          <cell r="D38" t="str">
            <v>__________</v>
          </cell>
        </row>
        <row r="39">
          <cell r="A39">
            <v>1995</v>
          </cell>
          <cell r="B39">
            <v>164720</v>
          </cell>
          <cell r="C39">
            <v>4593345</v>
          </cell>
          <cell r="D39">
            <v>35649</v>
          </cell>
        </row>
        <row r="41">
          <cell r="A41">
            <v>35065</v>
          </cell>
          <cell r="B41">
            <v>236220</v>
          </cell>
          <cell r="C41">
            <v>8626541</v>
          </cell>
          <cell r="D41" t="str">
            <v>58,881     36520       19.95     180</v>
          </cell>
        </row>
        <row r="42">
          <cell r="A42">
            <v>35096</v>
          </cell>
          <cell r="B42">
            <v>197745</v>
          </cell>
          <cell r="C42">
            <v>7968511</v>
          </cell>
          <cell r="D42" t="str">
            <v>55,420     40297       21.89     179</v>
          </cell>
        </row>
        <row r="43">
          <cell r="A43">
            <v>35125</v>
          </cell>
          <cell r="B43">
            <v>189773</v>
          </cell>
          <cell r="C43">
            <v>7890811</v>
          </cell>
          <cell r="D43" t="str">
            <v>47,773     41581       20.11     175</v>
          </cell>
        </row>
        <row r="44">
          <cell r="A44">
            <v>35156</v>
          </cell>
          <cell r="B44">
            <v>159990</v>
          </cell>
          <cell r="C44">
            <v>6778026</v>
          </cell>
          <cell r="D44" t="str">
            <v>49,871     42366       23.76     167</v>
          </cell>
        </row>
        <row r="45">
          <cell r="A45">
            <v>35186</v>
          </cell>
          <cell r="B45">
            <v>164385</v>
          </cell>
          <cell r="C45">
            <v>6676317</v>
          </cell>
          <cell r="D45" t="str">
            <v>86,602     40614       34.50     164</v>
          </cell>
        </row>
        <row r="46">
          <cell r="A46">
            <v>35217</v>
          </cell>
          <cell r="B46">
            <v>138685</v>
          </cell>
          <cell r="C46">
            <v>5866851</v>
          </cell>
          <cell r="D46" t="str">
            <v>92,424     42304       39.99     163</v>
          </cell>
        </row>
        <row r="47">
          <cell r="A47">
            <v>35247</v>
          </cell>
          <cell r="B47">
            <v>126305</v>
          </cell>
          <cell r="C47">
            <v>5950656</v>
          </cell>
          <cell r="D47" t="str">
            <v>170,254     47114       57.41     162</v>
          </cell>
        </row>
        <row r="48">
          <cell r="A48">
            <v>35278</v>
          </cell>
          <cell r="B48">
            <v>127223</v>
          </cell>
          <cell r="C48">
            <v>5461997</v>
          </cell>
          <cell r="D48" t="str">
            <v>135,091     42933       51.50     157</v>
          </cell>
        </row>
        <row r="49">
          <cell r="A49">
            <v>35309</v>
          </cell>
          <cell r="B49">
            <v>110895</v>
          </cell>
          <cell r="C49">
            <v>4579593</v>
          </cell>
          <cell r="D49" t="str">
            <v>119,495     41297       51.87     154</v>
          </cell>
        </row>
        <row r="50">
          <cell r="A50">
            <v>35339</v>
          </cell>
          <cell r="B50">
            <v>102826</v>
          </cell>
          <cell r="C50">
            <v>4499172</v>
          </cell>
          <cell r="D50" t="str">
            <v>131,772     43756       56.17     146</v>
          </cell>
        </row>
        <row r="51">
          <cell r="A51">
            <v>35370</v>
          </cell>
          <cell r="B51">
            <v>89737</v>
          </cell>
          <cell r="C51">
            <v>4325832</v>
          </cell>
          <cell r="D51" t="str">
            <v>118,359     48206       56.88     145</v>
          </cell>
        </row>
        <row r="52">
          <cell r="A52">
            <v>35400</v>
          </cell>
          <cell r="B52">
            <v>87534</v>
          </cell>
          <cell r="C52">
            <v>3975540</v>
          </cell>
          <cell r="D52" t="str">
            <v>122,811     45418       58.39     143</v>
          </cell>
        </row>
        <row r="53">
          <cell r="A53" t="str">
            <v>Totals: _</v>
          </cell>
          <cell r="B53" t="str">
            <v>_________</v>
          </cell>
          <cell r="C53" t="str">
            <v>__________</v>
          </cell>
          <cell r="D53" t="str">
            <v>__________</v>
          </cell>
        </row>
        <row r="54">
          <cell r="A54">
            <v>1996</v>
          </cell>
          <cell r="B54">
            <v>1731318</v>
          </cell>
          <cell r="C54">
            <v>72599847</v>
          </cell>
          <cell r="D54">
            <v>1188753</v>
          </cell>
        </row>
        <row r="56">
          <cell r="A56">
            <v>35431</v>
          </cell>
          <cell r="B56">
            <v>87755</v>
          </cell>
          <cell r="C56">
            <v>3935029</v>
          </cell>
          <cell r="D56" t="str">
            <v>119,499     44842       57.66     142</v>
          </cell>
        </row>
        <row r="57">
          <cell r="A57">
            <v>35462</v>
          </cell>
          <cell r="B57">
            <v>67576</v>
          </cell>
          <cell r="C57">
            <v>3364944</v>
          </cell>
          <cell r="D57" t="str">
            <v>103,718     49795       60.55     140</v>
          </cell>
        </row>
        <row r="58">
          <cell r="A58">
            <v>35490</v>
          </cell>
          <cell r="B58">
            <v>92998</v>
          </cell>
          <cell r="C58">
            <v>3637294</v>
          </cell>
          <cell r="D58" t="str">
            <v>135,699     39112       59.34     135</v>
          </cell>
        </row>
        <row r="59">
          <cell r="A59">
            <v>35521</v>
          </cell>
          <cell r="B59">
            <v>89225</v>
          </cell>
          <cell r="C59">
            <v>3364784</v>
          </cell>
          <cell r="D59" t="str">
            <v>113,032     37712       55.89     133</v>
          </cell>
        </row>
        <row r="60">
          <cell r="A60">
            <v>35551</v>
          </cell>
          <cell r="B60">
            <v>92404</v>
          </cell>
          <cell r="C60">
            <v>3368201</v>
          </cell>
          <cell r="D60" t="str">
            <v>112,101     36451       54.82     132</v>
          </cell>
        </row>
        <row r="61">
          <cell r="A61">
            <v>35582</v>
          </cell>
          <cell r="B61">
            <v>81447</v>
          </cell>
          <cell r="C61">
            <v>3017878</v>
          </cell>
          <cell r="D61" t="str">
            <v>86,997     37054       51.65     129</v>
          </cell>
        </row>
        <row r="62">
          <cell r="A62">
            <v>35612</v>
          </cell>
          <cell r="B62">
            <v>80270</v>
          </cell>
          <cell r="C62">
            <v>2888955</v>
          </cell>
          <cell r="D62" t="str">
            <v>79,258     35991       49.68     133</v>
          </cell>
        </row>
        <row r="63">
          <cell r="A63">
            <v>35643</v>
          </cell>
          <cell r="B63">
            <v>86952</v>
          </cell>
          <cell r="C63">
            <v>2930979</v>
          </cell>
          <cell r="D63" t="str">
            <v>1,625,547     33709       94.92     130</v>
          </cell>
        </row>
        <row r="64">
          <cell r="A64">
            <v>35674</v>
          </cell>
          <cell r="B64">
            <v>81901</v>
          </cell>
          <cell r="C64">
            <v>2740237</v>
          </cell>
          <cell r="D64" t="str">
            <v>755,709     33458       90.22     125</v>
          </cell>
        </row>
        <row r="65">
          <cell r="A65">
            <v>35704</v>
          </cell>
          <cell r="B65">
            <v>88670</v>
          </cell>
          <cell r="C65">
            <v>2767376</v>
          </cell>
          <cell r="D65" t="str">
            <v>408,397     31210       82.16     123</v>
          </cell>
        </row>
        <row r="66">
          <cell r="A66">
            <v>35735</v>
          </cell>
          <cell r="B66">
            <v>87802</v>
          </cell>
          <cell r="C66">
            <v>2628568</v>
          </cell>
          <cell r="D66" t="str">
            <v>321,041     29938       78.52     129</v>
          </cell>
        </row>
        <row r="67">
          <cell r="A67">
            <v>35765</v>
          </cell>
          <cell r="B67">
            <v>87367</v>
          </cell>
          <cell r="C67">
            <v>2558613</v>
          </cell>
          <cell r="D67" t="str">
            <v>309,181     29286       77.97     124</v>
          </cell>
        </row>
        <row r="68">
          <cell r="A68" t="str">
            <v>Totals: _</v>
          </cell>
          <cell r="B68" t="str">
            <v>_________</v>
          </cell>
          <cell r="C68" t="str">
            <v>__________</v>
          </cell>
          <cell r="D68" t="str">
            <v>__________</v>
          </cell>
        </row>
        <row r="69">
          <cell r="A69">
            <v>1997</v>
          </cell>
          <cell r="B69">
            <v>1024367</v>
          </cell>
          <cell r="C69">
            <v>37202858</v>
          </cell>
          <cell r="D69">
            <v>4170179</v>
          </cell>
        </row>
        <row r="71">
          <cell r="A71">
            <v>35796</v>
          </cell>
          <cell r="B71">
            <v>80789</v>
          </cell>
          <cell r="C71">
            <v>2350986</v>
          </cell>
          <cell r="D71" t="str">
            <v>217,853     29101       72.95     121</v>
          </cell>
        </row>
        <row r="72">
          <cell r="A72">
            <v>35827</v>
          </cell>
          <cell r="B72">
            <v>70582</v>
          </cell>
          <cell r="C72">
            <v>2167323</v>
          </cell>
          <cell r="D72" t="str">
            <v>227,622     30707       76.33     118</v>
          </cell>
        </row>
        <row r="73">
          <cell r="A73">
            <v>35855</v>
          </cell>
          <cell r="B73">
            <v>77603</v>
          </cell>
          <cell r="C73">
            <v>2443583</v>
          </cell>
          <cell r="D73" t="str">
            <v>288,717     31489       78.82     118</v>
          </cell>
        </row>
        <row r="74">
          <cell r="A74">
            <v>35886</v>
          </cell>
          <cell r="B74">
            <v>71622</v>
          </cell>
          <cell r="C74">
            <v>2339359</v>
          </cell>
          <cell r="D74" t="str">
            <v>272,805     32663       79.21     116</v>
          </cell>
        </row>
        <row r="75">
          <cell r="A75">
            <v>35916</v>
          </cell>
          <cell r="B75">
            <v>73285</v>
          </cell>
          <cell r="C75">
            <v>2404652</v>
          </cell>
          <cell r="D75" t="str">
            <v>184,785     32813       71.60     119</v>
          </cell>
        </row>
        <row r="76">
          <cell r="A76">
            <v>35947</v>
          </cell>
          <cell r="B76">
            <v>55734</v>
          </cell>
          <cell r="C76">
            <v>2068419</v>
          </cell>
          <cell r="D76" t="str">
            <v>136,144     37113       70.95     117</v>
          </cell>
        </row>
        <row r="77">
          <cell r="A77">
            <v>35977</v>
          </cell>
          <cell r="B77">
            <v>58973</v>
          </cell>
          <cell r="C77">
            <v>2109127</v>
          </cell>
          <cell r="D77" t="str">
            <v>163,421     35765       73.48     116</v>
          </cell>
        </row>
        <row r="78">
          <cell r="A78">
            <v>36008</v>
          </cell>
          <cell r="B78">
            <v>55158</v>
          </cell>
          <cell r="C78">
            <v>2003940</v>
          </cell>
          <cell r="D78" t="str">
            <v>169,477     36331       75.45     117</v>
          </cell>
        </row>
        <row r="79">
          <cell r="A79">
            <v>36039</v>
          </cell>
          <cell r="B79">
            <v>47813</v>
          </cell>
          <cell r="C79">
            <v>1900608</v>
          </cell>
          <cell r="D79" t="str">
            <v>163,970     39751       77.42     112</v>
          </cell>
        </row>
        <row r="80">
          <cell r="A80">
            <v>36069</v>
          </cell>
          <cell r="B80">
            <v>44524</v>
          </cell>
          <cell r="C80">
            <v>1899105</v>
          </cell>
          <cell r="D80" t="str">
            <v>182,822     42654       80.42     112</v>
          </cell>
        </row>
        <row r="81">
          <cell r="A81">
            <v>36100</v>
          </cell>
          <cell r="B81">
            <v>40162</v>
          </cell>
          <cell r="C81">
            <v>1790873</v>
          </cell>
          <cell r="D81" t="str">
            <v>180,685     44592       81.81     108</v>
          </cell>
        </row>
        <row r="82">
          <cell r="A82">
            <v>36130</v>
          </cell>
          <cell r="B82">
            <v>38860</v>
          </cell>
          <cell r="C82">
            <v>1788172</v>
          </cell>
          <cell r="D82" t="str">
            <v>182,904     46016       82.48     109</v>
          </cell>
        </row>
        <row r="83">
          <cell r="A83" t="str">
            <v>Totals: _</v>
          </cell>
          <cell r="B83" t="str">
            <v>_________</v>
          </cell>
          <cell r="C83" t="str">
            <v>__________</v>
          </cell>
          <cell r="D83" t="str">
            <v>__________</v>
          </cell>
        </row>
        <row r="84">
          <cell r="A84">
            <v>1998</v>
          </cell>
          <cell r="B84">
            <v>715105</v>
          </cell>
          <cell r="C84">
            <v>25266147</v>
          </cell>
          <cell r="D84">
            <v>2371205</v>
          </cell>
        </row>
        <row r="86">
          <cell r="A86">
            <v>36161</v>
          </cell>
          <cell r="B86">
            <v>33669</v>
          </cell>
          <cell r="C86">
            <v>1652273</v>
          </cell>
          <cell r="D86" t="str">
            <v>170,064     49075       83.47     109</v>
          </cell>
        </row>
        <row r="87">
          <cell r="A87">
            <v>36192</v>
          </cell>
          <cell r="B87">
            <v>28927</v>
          </cell>
          <cell r="C87">
            <v>1346856</v>
          </cell>
          <cell r="D87" t="str">
            <v>143,050     46561       83.18     107</v>
          </cell>
        </row>
        <row r="88">
          <cell r="A88">
            <v>36220</v>
          </cell>
          <cell r="B88">
            <v>33245</v>
          </cell>
          <cell r="C88">
            <v>1382129</v>
          </cell>
          <cell r="D88" t="str">
            <v>140,202     41575       80.83     107</v>
          </cell>
        </row>
        <row r="89">
          <cell r="A89">
            <v>36251</v>
          </cell>
          <cell r="B89">
            <v>29288</v>
          </cell>
          <cell r="C89">
            <v>1319412</v>
          </cell>
          <cell r="D89" t="str">
            <v>122,328     45050       80.68     110</v>
          </cell>
        </row>
        <row r="90">
          <cell r="A90">
            <v>36281</v>
          </cell>
          <cell r="B90">
            <v>26949</v>
          </cell>
          <cell r="C90">
            <v>1245816</v>
          </cell>
          <cell r="D90" t="str">
            <v>129,717     46229       82.80     107</v>
          </cell>
        </row>
        <row r="91">
          <cell r="A91">
            <v>36312</v>
          </cell>
          <cell r="B91">
            <v>25194</v>
          </cell>
          <cell r="C91">
            <v>1251198</v>
          </cell>
          <cell r="D91" t="str">
            <v>110,003     49663       81.36     109</v>
          </cell>
        </row>
        <row r="92">
          <cell r="A92">
            <v>36342</v>
          </cell>
          <cell r="B92">
            <v>26443</v>
          </cell>
          <cell r="C92">
            <v>1296390</v>
          </cell>
          <cell r="D92" t="str">
            <v>114,457     49026       81.23     108</v>
          </cell>
        </row>
        <row r="93">
          <cell r="A93">
            <v>36373</v>
          </cell>
          <cell r="B93">
            <v>24373</v>
          </cell>
          <cell r="C93">
            <v>1177458</v>
          </cell>
          <cell r="D93" t="str">
            <v>116,681     48310       82.72     106</v>
          </cell>
        </row>
        <row r="94">
          <cell r="A94">
            <v>36404</v>
          </cell>
          <cell r="B94">
            <v>21498</v>
          </cell>
          <cell r="C94">
            <v>1148411</v>
          </cell>
          <cell r="D94" t="str">
            <v>113,579     53420       84.08     105</v>
          </cell>
        </row>
        <row r="95">
          <cell r="A95">
            <v>36434</v>
          </cell>
          <cell r="B95">
            <v>20975</v>
          </cell>
          <cell r="C95">
            <v>1114053</v>
          </cell>
          <cell r="D95" t="str">
            <v>69,611     53114       76.85     105</v>
          </cell>
        </row>
        <row r="96">
          <cell r="A96">
            <v>36465</v>
          </cell>
          <cell r="B96">
            <v>18185</v>
          </cell>
          <cell r="C96">
            <v>997604</v>
          </cell>
          <cell r="D96" t="str">
            <v>78,307     54859       81.15     105</v>
          </cell>
        </row>
        <row r="97">
          <cell r="A97">
            <v>36495</v>
          </cell>
          <cell r="B97">
            <v>18794</v>
          </cell>
          <cell r="C97">
            <v>980841</v>
          </cell>
          <cell r="D97" t="str">
            <v>83,488     52190       81.63     104</v>
          </cell>
        </row>
        <row r="98">
          <cell r="A98" t="str">
            <v>Totals: _</v>
          </cell>
          <cell r="B98" t="str">
            <v>_________</v>
          </cell>
          <cell r="C98" t="str">
            <v>__________</v>
          </cell>
          <cell r="D98" t="str">
            <v>__________</v>
          </cell>
        </row>
        <row r="99">
          <cell r="A99">
            <v>1999</v>
          </cell>
          <cell r="B99">
            <v>307540</v>
          </cell>
          <cell r="C99">
            <v>14912441</v>
          </cell>
          <cell r="D99">
            <v>1391487</v>
          </cell>
        </row>
        <row r="101">
          <cell r="A101">
            <v>36526</v>
          </cell>
          <cell r="B101">
            <v>17849</v>
          </cell>
          <cell r="C101">
            <v>956165</v>
          </cell>
          <cell r="D101" t="str">
            <v>55,814     53570       75.77      98</v>
          </cell>
        </row>
        <row r="102">
          <cell r="A102">
            <v>36557</v>
          </cell>
          <cell r="B102">
            <v>16153</v>
          </cell>
          <cell r="C102">
            <v>869346</v>
          </cell>
          <cell r="D102" t="str">
            <v>73,221     53820       81.93      99</v>
          </cell>
        </row>
        <row r="103">
          <cell r="A103">
            <v>36586</v>
          </cell>
          <cell r="B103">
            <v>16973</v>
          </cell>
          <cell r="C103">
            <v>900716</v>
          </cell>
          <cell r="D103" t="str">
            <v>51,117     53068       75.07      94</v>
          </cell>
        </row>
        <row r="104">
          <cell r="A104">
            <v>36617</v>
          </cell>
          <cell r="B104">
            <v>14427</v>
          </cell>
          <cell r="C104">
            <v>822355</v>
          </cell>
          <cell r="D104" t="str">
            <v>53,142     57002       78.65      95</v>
          </cell>
        </row>
        <row r="105">
          <cell r="A105">
            <v>36647</v>
          </cell>
          <cell r="B105">
            <v>16016</v>
          </cell>
          <cell r="C105">
            <v>835243</v>
          </cell>
          <cell r="D105" t="str">
            <v>68,929     52151       81.15      92</v>
          </cell>
        </row>
        <row r="106">
          <cell r="A106">
            <v>36678</v>
          </cell>
          <cell r="B106">
            <v>15763</v>
          </cell>
          <cell r="C106">
            <v>776636</v>
          </cell>
          <cell r="D106" t="str">
            <v>130,740     49270       89.24      95</v>
          </cell>
        </row>
        <row r="107">
          <cell r="A107">
            <v>36708</v>
          </cell>
          <cell r="B107">
            <v>17478</v>
          </cell>
          <cell r="C107">
            <v>783855</v>
          </cell>
          <cell r="D107" t="str">
            <v>59,756     44849       77.37      92</v>
          </cell>
        </row>
        <row r="108">
          <cell r="A108">
            <v>36739</v>
          </cell>
          <cell r="B108">
            <v>16420</v>
          </cell>
          <cell r="C108">
            <v>745570</v>
          </cell>
          <cell r="D108" t="str">
            <v>97,182     45407       85.55      93</v>
          </cell>
        </row>
        <row r="109">
          <cell r="A109">
            <v>36770</v>
          </cell>
          <cell r="B109">
            <v>14987</v>
          </cell>
          <cell r="C109">
            <v>701780</v>
          </cell>
          <cell r="D109" t="str">
            <v>61,179     46826       80.32      91</v>
          </cell>
        </row>
        <row r="110">
          <cell r="A110">
            <v>36800</v>
          </cell>
          <cell r="B110">
            <v>14209</v>
          </cell>
          <cell r="C110">
            <v>702241</v>
          </cell>
          <cell r="D110" t="str">
            <v>48,350     49423       77.29      91</v>
          </cell>
        </row>
        <row r="111">
          <cell r="A111">
            <v>36831</v>
          </cell>
          <cell r="B111">
            <v>14153</v>
          </cell>
          <cell r="C111">
            <v>654038</v>
          </cell>
          <cell r="D111" t="str">
            <v>49,420     46212       77.74      90</v>
          </cell>
        </row>
        <row r="112">
          <cell r="A112">
            <v>36861</v>
          </cell>
          <cell r="B112">
            <v>15222</v>
          </cell>
          <cell r="C112">
            <v>645897</v>
          </cell>
          <cell r="D112" t="str">
            <v>47,965     42432       75.91      89</v>
          </cell>
        </row>
        <row r="113">
          <cell r="A113" t="str">
            <v>Totals: _</v>
          </cell>
          <cell r="B113" t="str">
            <v>_________</v>
          </cell>
          <cell r="C113" t="str">
            <v>__________</v>
          </cell>
          <cell r="D113" t="str">
            <v>__________</v>
          </cell>
        </row>
        <row r="114">
          <cell r="A114">
            <v>2000</v>
          </cell>
          <cell r="B114">
            <v>189650</v>
          </cell>
          <cell r="C114">
            <v>9393842</v>
          </cell>
          <cell r="D114">
            <v>796815</v>
          </cell>
        </row>
        <row r="116">
          <cell r="A116">
            <v>36892</v>
          </cell>
          <cell r="B116">
            <v>15144</v>
          </cell>
          <cell r="C116">
            <v>625314</v>
          </cell>
          <cell r="D116" t="str">
            <v>50,434     41292       76.91      89</v>
          </cell>
        </row>
        <row r="117">
          <cell r="A117">
            <v>36923</v>
          </cell>
          <cell r="B117">
            <v>12668</v>
          </cell>
          <cell r="C117">
            <v>555221</v>
          </cell>
          <cell r="D117" t="str">
            <v>52,540     43829       80.57      89</v>
          </cell>
        </row>
        <row r="118">
          <cell r="A118">
            <v>36951</v>
          </cell>
          <cell r="B118">
            <v>14723</v>
          </cell>
          <cell r="C118">
            <v>582919</v>
          </cell>
          <cell r="D118" t="str">
            <v>55,651     39593       79.08      88</v>
          </cell>
        </row>
        <row r="119">
          <cell r="A119">
            <v>36982</v>
          </cell>
          <cell r="B119">
            <v>10493</v>
          </cell>
          <cell r="C119">
            <v>534530</v>
          </cell>
          <cell r="D119" t="str">
            <v>48,451     50942       82.20      87</v>
          </cell>
        </row>
        <row r="120">
          <cell r="A120">
            <v>37012</v>
          </cell>
          <cell r="B120">
            <v>12477</v>
          </cell>
          <cell r="C120">
            <v>541733</v>
          </cell>
          <cell r="D120" t="str">
            <v>52,226     43419       80.72      82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jan96"/>
    </sheetNames>
    <sheetDataSet>
      <sheetData sheetId="0">
        <row r="54">
          <cell r="A54">
            <v>35065</v>
          </cell>
          <cell r="B54">
            <v>169102</v>
          </cell>
          <cell r="C54">
            <v>3870871</v>
          </cell>
          <cell r="D54" t="str">
            <v>79,511     22891       31.98     191</v>
          </cell>
        </row>
        <row r="55">
          <cell r="A55">
            <v>35096</v>
          </cell>
          <cell r="B55">
            <v>219477</v>
          </cell>
          <cell r="C55">
            <v>7209403</v>
          </cell>
          <cell r="D55" t="str">
            <v>77,956     32849       26.21     181</v>
          </cell>
        </row>
        <row r="56">
          <cell r="A56">
            <v>35125</v>
          </cell>
          <cell r="B56">
            <v>216314</v>
          </cell>
          <cell r="C56">
            <v>7189548</v>
          </cell>
          <cell r="D56" t="str">
            <v>83,330     33237       27.81     181</v>
          </cell>
        </row>
        <row r="57">
          <cell r="A57">
            <v>35156</v>
          </cell>
          <cell r="B57">
            <v>178949</v>
          </cell>
          <cell r="C57">
            <v>6097351</v>
          </cell>
          <cell r="D57" t="str">
            <v>64,264     34074       26.42     177</v>
          </cell>
        </row>
        <row r="58">
          <cell r="A58">
            <v>35186</v>
          </cell>
          <cell r="B58">
            <v>160455</v>
          </cell>
          <cell r="C58">
            <v>5833448</v>
          </cell>
          <cell r="D58" t="str">
            <v>67,053     36356       29.47     178</v>
          </cell>
        </row>
        <row r="59">
          <cell r="A59">
            <v>35217</v>
          </cell>
          <cell r="B59">
            <v>141687</v>
          </cell>
          <cell r="C59">
            <v>4978056</v>
          </cell>
          <cell r="D59" t="str">
            <v>65,744     35135       31.69     169</v>
          </cell>
        </row>
        <row r="60">
          <cell r="A60">
            <v>35247</v>
          </cell>
          <cell r="B60">
            <v>133725</v>
          </cell>
          <cell r="C60">
            <v>4920421</v>
          </cell>
          <cell r="D60" t="str">
            <v>74,432     36796       35.76     168</v>
          </cell>
        </row>
        <row r="61">
          <cell r="A61">
            <v>35278</v>
          </cell>
          <cell r="B61">
            <v>131982</v>
          </cell>
          <cell r="C61">
            <v>4554446</v>
          </cell>
          <cell r="D61" t="str">
            <v>72,633     34509       35.50     164</v>
          </cell>
        </row>
        <row r="62">
          <cell r="A62">
            <v>35309</v>
          </cell>
          <cell r="B62">
            <v>119158</v>
          </cell>
          <cell r="C62">
            <v>4082921</v>
          </cell>
          <cell r="D62" t="str">
            <v>65,969     34265       35.63     161</v>
          </cell>
        </row>
        <row r="63">
          <cell r="A63">
            <v>35339</v>
          </cell>
          <cell r="B63">
            <v>118953</v>
          </cell>
          <cell r="C63">
            <v>4028952</v>
          </cell>
          <cell r="D63" t="str">
            <v>72,164     33871       37.76     158</v>
          </cell>
        </row>
        <row r="64">
          <cell r="A64">
            <v>35370</v>
          </cell>
          <cell r="B64">
            <v>105247</v>
          </cell>
          <cell r="C64">
            <v>3735224</v>
          </cell>
          <cell r="D64" t="str">
            <v>65,652     35491       38.42     157</v>
          </cell>
        </row>
        <row r="65">
          <cell r="A65">
            <v>35400</v>
          </cell>
          <cell r="B65">
            <v>105890</v>
          </cell>
          <cell r="C65">
            <v>3777084</v>
          </cell>
          <cell r="D65" t="str">
            <v>86,855     35670       45.06     152</v>
          </cell>
        </row>
        <row r="66">
          <cell r="A66" t="str">
            <v>Totals: _</v>
          </cell>
          <cell r="B66" t="str">
            <v>_________</v>
          </cell>
          <cell r="C66" t="str">
            <v>__________</v>
          </cell>
          <cell r="D66" t="str">
            <v>__________</v>
          </cell>
        </row>
        <row r="67">
          <cell r="A67">
            <v>1996</v>
          </cell>
          <cell r="B67">
            <v>1800939</v>
          </cell>
          <cell r="C67">
            <v>60277725</v>
          </cell>
          <cell r="D67">
            <v>875563</v>
          </cell>
        </row>
        <row r="69">
          <cell r="A69">
            <v>35431</v>
          </cell>
          <cell r="B69">
            <v>97808</v>
          </cell>
          <cell r="C69">
            <v>3488956</v>
          </cell>
          <cell r="D69" t="str">
            <v>71,339     35672       42.18     149</v>
          </cell>
        </row>
        <row r="70">
          <cell r="A70">
            <v>35462</v>
          </cell>
          <cell r="B70">
            <v>88007</v>
          </cell>
          <cell r="C70">
            <v>3098625</v>
          </cell>
          <cell r="D70" t="str">
            <v>76,146     35209       46.39     148</v>
          </cell>
        </row>
        <row r="71">
          <cell r="A71">
            <v>35490</v>
          </cell>
          <cell r="B71">
            <v>90741</v>
          </cell>
          <cell r="C71">
            <v>3189813</v>
          </cell>
          <cell r="D71" t="str">
            <v>73,435     35153       44.73     151</v>
          </cell>
        </row>
        <row r="72">
          <cell r="A72">
            <v>35521</v>
          </cell>
          <cell r="B72">
            <v>81221</v>
          </cell>
          <cell r="C72">
            <v>2875032</v>
          </cell>
          <cell r="D72" t="str">
            <v>67,332     35398       45.33     148</v>
          </cell>
        </row>
        <row r="73">
          <cell r="A73">
            <v>35551</v>
          </cell>
          <cell r="B73">
            <v>83017</v>
          </cell>
          <cell r="C73">
            <v>2904805</v>
          </cell>
          <cell r="D73" t="str">
            <v>66,549     34991       44.49     151</v>
          </cell>
        </row>
        <row r="74">
          <cell r="A74">
            <v>35582</v>
          </cell>
          <cell r="B74">
            <v>76159</v>
          </cell>
          <cell r="C74">
            <v>2628363</v>
          </cell>
          <cell r="D74" t="str">
            <v>67,468     34512       46.97     149</v>
          </cell>
        </row>
        <row r="75">
          <cell r="A75">
            <v>35612</v>
          </cell>
          <cell r="B75">
            <v>74856</v>
          </cell>
          <cell r="C75">
            <v>2596486</v>
          </cell>
          <cell r="D75" t="str">
            <v>70,659     34687       48.56     145</v>
          </cell>
        </row>
        <row r="76">
          <cell r="A76">
            <v>35643</v>
          </cell>
          <cell r="B76">
            <v>69495</v>
          </cell>
          <cell r="C76">
            <v>2416451</v>
          </cell>
          <cell r="D76" t="str">
            <v>65,916     34772       48.68     141</v>
          </cell>
        </row>
        <row r="77">
          <cell r="A77">
            <v>35674</v>
          </cell>
          <cell r="B77">
            <v>60897</v>
          </cell>
          <cell r="C77">
            <v>2210497</v>
          </cell>
          <cell r="D77" t="str">
            <v>57,819     36299       48.70     138</v>
          </cell>
        </row>
        <row r="78">
          <cell r="A78">
            <v>35704</v>
          </cell>
          <cell r="B78">
            <v>56040</v>
          </cell>
          <cell r="C78">
            <v>2067330</v>
          </cell>
          <cell r="D78" t="str">
            <v>58,370     36891       51.02     137</v>
          </cell>
        </row>
        <row r="79">
          <cell r="A79">
            <v>35735</v>
          </cell>
          <cell r="B79">
            <v>52227</v>
          </cell>
          <cell r="C79">
            <v>1915747</v>
          </cell>
          <cell r="D79" t="str">
            <v>61,757     36682       54.18     136</v>
          </cell>
        </row>
        <row r="80">
          <cell r="A80">
            <v>35765</v>
          </cell>
          <cell r="B80">
            <v>51975</v>
          </cell>
          <cell r="C80">
            <v>1817284</v>
          </cell>
          <cell r="D80" t="str">
            <v>72,751     34965       58.33     136</v>
          </cell>
        </row>
        <row r="81">
          <cell r="A81" t="str">
            <v>Totals: _</v>
          </cell>
          <cell r="B81" t="str">
            <v>_________</v>
          </cell>
          <cell r="C81" t="str">
            <v>__________</v>
          </cell>
          <cell r="D81" t="str">
            <v>__________</v>
          </cell>
        </row>
        <row r="82">
          <cell r="A82">
            <v>1997</v>
          </cell>
          <cell r="B82">
            <v>882443</v>
          </cell>
          <cell r="C82">
            <v>31209389</v>
          </cell>
          <cell r="D82">
            <v>809541</v>
          </cell>
        </row>
        <row r="84">
          <cell r="A84">
            <v>35796</v>
          </cell>
          <cell r="B84">
            <v>48764</v>
          </cell>
          <cell r="C84">
            <v>1709312</v>
          </cell>
          <cell r="D84" t="str">
            <v>71,558     35053       59.47     134</v>
          </cell>
        </row>
        <row r="85">
          <cell r="A85">
            <v>35827</v>
          </cell>
          <cell r="B85">
            <v>40936</v>
          </cell>
          <cell r="C85">
            <v>1550428</v>
          </cell>
          <cell r="D85" t="str">
            <v>64,977     37875       61.35     134</v>
          </cell>
        </row>
        <row r="86">
          <cell r="A86">
            <v>35855</v>
          </cell>
          <cell r="B86">
            <v>44695</v>
          </cell>
          <cell r="C86">
            <v>1632694</v>
          </cell>
          <cell r="D86" t="str">
            <v>69,676     36530       60.92     131</v>
          </cell>
        </row>
        <row r="87">
          <cell r="A87">
            <v>35886</v>
          </cell>
          <cell r="B87">
            <v>40823</v>
          </cell>
          <cell r="C87">
            <v>1564594</v>
          </cell>
          <cell r="D87" t="str">
            <v>78,345     38327       65.74     126</v>
          </cell>
        </row>
        <row r="88">
          <cell r="A88">
            <v>35916</v>
          </cell>
          <cell r="B88">
            <v>45449</v>
          </cell>
          <cell r="C88">
            <v>1652551</v>
          </cell>
          <cell r="D88" t="str">
            <v>74,675     36361       62.16     126</v>
          </cell>
        </row>
        <row r="89">
          <cell r="A89">
            <v>35947</v>
          </cell>
          <cell r="B89">
            <v>40949</v>
          </cell>
          <cell r="C89">
            <v>1592257</v>
          </cell>
          <cell r="D89" t="str">
            <v>63,519     38884       60.80     126</v>
          </cell>
        </row>
        <row r="90">
          <cell r="A90">
            <v>35977</v>
          </cell>
          <cell r="B90">
            <v>37604</v>
          </cell>
          <cell r="C90">
            <v>1515056</v>
          </cell>
          <cell r="D90" t="str">
            <v>82,656     40290       68.73     122</v>
          </cell>
        </row>
        <row r="91">
          <cell r="A91">
            <v>36008</v>
          </cell>
          <cell r="B91">
            <v>38501</v>
          </cell>
          <cell r="C91">
            <v>1428918</v>
          </cell>
          <cell r="D91" t="str">
            <v>74,543     37114       65.94     124</v>
          </cell>
        </row>
        <row r="92">
          <cell r="A92">
            <v>36039</v>
          </cell>
          <cell r="B92">
            <v>34722</v>
          </cell>
          <cell r="C92">
            <v>1344181</v>
          </cell>
          <cell r="D92" t="str">
            <v>69,404     38713       66.65     122</v>
          </cell>
        </row>
        <row r="93">
          <cell r="A93">
            <v>36069</v>
          </cell>
          <cell r="B93">
            <v>33350</v>
          </cell>
          <cell r="C93">
            <v>1339113</v>
          </cell>
          <cell r="D93" t="str">
            <v>62,044     40154       65.04     121</v>
          </cell>
        </row>
        <row r="94">
          <cell r="A94">
            <v>36100</v>
          </cell>
          <cell r="B94">
            <v>32452</v>
          </cell>
          <cell r="C94">
            <v>1348335</v>
          </cell>
          <cell r="D94" t="str">
            <v>68,819     41549       67.96     119</v>
          </cell>
        </row>
        <row r="95">
          <cell r="A95">
            <v>36130</v>
          </cell>
          <cell r="B95">
            <v>29922</v>
          </cell>
          <cell r="C95">
            <v>1283721</v>
          </cell>
          <cell r="D95" t="str">
            <v>63,523     42903       67.98     118</v>
          </cell>
        </row>
        <row r="96">
          <cell r="A96" t="str">
            <v>Totals: _</v>
          </cell>
          <cell r="B96" t="str">
            <v>_________</v>
          </cell>
          <cell r="C96" t="str">
            <v>__________</v>
          </cell>
          <cell r="D96" t="str">
            <v>__________</v>
          </cell>
        </row>
        <row r="97">
          <cell r="A97">
            <v>1998</v>
          </cell>
          <cell r="B97">
            <v>468167</v>
          </cell>
          <cell r="C97">
            <v>17961160</v>
          </cell>
          <cell r="D97">
            <v>843739</v>
          </cell>
        </row>
        <row r="99">
          <cell r="A99">
            <v>36161</v>
          </cell>
          <cell r="B99">
            <v>28142</v>
          </cell>
          <cell r="C99">
            <v>1260658</v>
          </cell>
          <cell r="D99" t="str">
            <v>66,873     44797       70.38     120</v>
          </cell>
        </row>
        <row r="100">
          <cell r="A100">
            <v>36192</v>
          </cell>
          <cell r="B100">
            <v>26460</v>
          </cell>
          <cell r="C100">
            <v>1120774</v>
          </cell>
          <cell r="D100" t="str">
            <v>64,624     42358       70.95     120</v>
          </cell>
        </row>
        <row r="101">
          <cell r="A101">
            <v>36220</v>
          </cell>
          <cell r="B101">
            <v>31753</v>
          </cell>
          <cell r="C101">
            <v>1185120</v>
          </cell>
          <cell r="D101" t="str">
            <v>69,792     37324       68.73     119</v>
          </cell>
        </row>
        <row r="102">
          <cell r="A102">
            <v>36251</v>
          </cell>
          <cell r="B102">
            <v>26591</v>
          </cell>
          <cell r="C102">
            <v>1097810</v>
          </cell>
          <cell r="D102" t="str">
            <v>55,009     41286       67.41     115</v>
          </cell>
        </row>
        <row r="103">
          <cell r="A103">
            <v>36281</v>
          </cell>
          <cell r="B103">
            <v>25407</v>
          </cell>
          <cell r="C103">
            <v>1098659</v>
          </cell>
          <cell r="D103" t="str">
            <v>50,423     43243       66.49     111</v>
          </cell>
        </row>
        <row r="104">
          <cell r="A104">
            <v>36312</v>
          </cell>
          <cell r="B104">
            <v>24267</v>
          </cell>
          <cell r="C104">
            <v>980276</v>
          </cell>
          <cell r="D104" t="str">
            <v>50,182     40396       67.40     112</v>
          </cell>
        </row>
        <row r="105">
          <cell r="A105">
            <v>36342</v>
          </cell>
          <cell r="B105">
            <v>23608</v>
          </cell>
          <cell r="C105">
            <v>966640</v>
          </cell>
          <cell r="D105" t="str">
            <v>52,110     40946       68.82     109</v>
          </cell>
        </row>
        <row r="106">
          <cell r="A106">
            <v>36373</v>
          </cell>
          <cell r="B106">
            <v>23821</v>
          </cell>
          <cell r="C106">
            <v>945098</v>
          </cell>
          <cell r="D106" t="str">
            <v>53,264     39675       69.10     108</v>
          </cell>
        </row>
        <row r="107">
          <cell r="A107">
            <v>36404</v>
          </cell>
          <cell r="B107">
            <v>22695</v>
          </cell>
          <cell r="C107">
            <v>935464</v>
          </cell>
          <cell r="D107" t="str">
            <v>52,707     41219       69.90     108</v>
          </cell>
        </row>
        <row r="108">
          <cell r="A108">
            <v>36434</v>
          </cell>
          <cell r="B108">
            <v>22364</v>
          </cell>
          <cell r="C108">
            <v>966932</v>
          </cell>
          <cell r="D108" t="str">
            <v>56,310     43237       71.57     108</v>
          </cell>
        </row>
        <row r="109">
          <cell r="A109">
            <v>36465</v>
          </cell>
          <cell r="B109">
            <v>21932</v>
          </cell>
          <cell r="C109">
            <v>874020</v>
          </cell>
          <cell r="D109" t="str">
            <v>53,356     39852       70.87     110</v>
          </cell>
        </row>
        <row r="110">
          <cell r="A110">
            <v>36495</v>
          </cell>
          <cell r="B110">
            <v>21836</v>
          </cell>
          <cell r="C110">
            <v>904402</v>
          </cell>
          <cell r="D110" t="str">
            <v>55,864     41418       71.90     109</v>
          </cell>
        </row>
        <row r="111">
          <cell r="A111" t="str">
            <v>Totals: _</v>
          </cell>
          <cell r="B111" t="str">
            <v>_________</v>
          </cell>
          <cell r="C111" t="str">
            <v>__________</v>
          </cell>
          <cell r="D111" t="str">
            <v>__________</v>
          </cell>
        </row>
        <row r="112">
          <cell r="A112">
            <v>1999</v>
          </cell>
          <cell r="B112">
            <v>298876</v>
          </cell>
          <cell r="C112">
            <v>12335853</v>
          </cell>
          <cell r="D112">
            <v>680514</v>
          </cell>
        </row>
        <row r="114">
          <cell r="A114">
            <v>36526</v>
          </cell>
          <cell r="B114">
            <v>22187</v>
          </cell>
          <cell r="C114">
            <v>865575</v>
          </cell>
          <cell r="D114" t="str">
            <v>59,401     39013       72.81     107</v>
          </cell>
        </row>
        <row r="115">
          <cell r="A115">
            <v>36557</v>
          </cell>
          <cell r="B115">
            <v>22354</v>
          </cell>
          <cell r="C115">
            <v>783789</v>
          </cell>
          <cell r="D115" t="str">
            <v>53,482     35063       70.52     106</v>
          </cell>
        </row>
        <row r="116">
          <cell r="A116">
            <v>36586</v>
          </cell>
          <cell r="B116">
            <v>27542</v>
          </cell>
          <cell r="C116">
            <v>898372</v>
          </cell>
          <cell r="D116" t="str">
            <v>60,888     32619       68.85     105</v>
          </cell>
        </row>
        <row r="117">
          <cell r="A117">
            <v>36617</v>
          </cell>
          <cell r="B117">
            <v>25578</v>
          </cell>
          <cell r="C117">
            <v>834207</v>
          </cell>
          <cell r="D117" t="str">
            <v>46,060     32615       64.30     106</v>
          </cell>
        </row>
        <row r="118">
          <cell r="A118">
            <v>36647</v>
          </cell>
          <cell r="B118">
            <v>24450</v>
          </cell>
          <cell r="C118">
            <v>786232</v>
          </cell>
          <cell r="D118" t="str">
            <v>44,889     32157       64.74     107</v>
          </cell>
        </row>
        <row r="119">
          <cell r="A119">
            <v>36678</v>
          </cell>
          <cell r="B119">
            <v>22894</v>
          </cell>
          <cell r="C119">
            <v>763976</v>
          </cell>
          <cell r="D119" t="str">
            <v>49,599     33371       68.42     103</v>
          </cell>
        </row>
        <row r="120">
          <cell r="A120">
            <v>36708</v>
          </cell>
          <cell r="B120">
            <v>22515</v>
          </cell>
          <cell r="C120">
            <v>750846</v>
          </cell>
          <cell r="D120" t="str">
            <v>42,584     33349       65.41     102</v>
          </cell>
        </row>
        <row r="121">
          <cell r="A121">
            <v>36739</v>
          </cell>
          <cell r="B121">
            <v>21654</v>
          </cell>
          <cell r="C121">
            <v>736017</v>
          </cell>
          <cell r="D121" t="str">
            <v>37,976     33990       63.69     100</v>
          </cell>
        </row>
        <row r="122">
          <cell r="A122">
            <v>36770</v>
          </cell>
          <cell r="B122">
            <v>20412</v>
          </cell>
          <cell r="C122">
            <v>674937</v>
          </cell>
          <cell r="D122" t="str">
            <v>33,925     33066       62.43     100</v>
          </cell>
        </row>
        <row r="123">
          <cell r="A123">
            <v>36800</v>
          </cell>
          <cell r="B123">
            <v>18950</v>
          </cell>
          <cell r="C123">
            <v>652087</v>
          </cell>
          <cell r="D123" t="str">
            <v>30,095     34411       61.36     102</v>
          </cell>
        </row>
        <row r="124">
          <cell r="A124">
            <v>36831</v>
          </cell>
          <cell r="B124">
            <v>18310</v>
          </cell>
          <cell r="C124">
            <v>676007</v>
          </cell>
          <cell r="D124" t="str">
            <v>25,040     36921       57.76     102</v>
          </cell>
        </row>
        <row r="125">
          <cell r="A125">
            <v>36861</v>
          </cell>
          <cell r="B125">
            <v>18399</v>
          </cell>
          <cell r="C125">
            <v>729326</v>
          </cell>
          <cell r="D125" t="str">
            <v>29,102     39640       61.27     102</v>
          </cell>
        </row>
        <row r="126">
          <cell r="A126" t="str">
            <v>Totals: _</v>
          </cell>
          <cell r="B126" t="str">
            <v>_________</v>
          </cell>
          <cell r="C126" t="str">
            <v>__________</v>
          </cell>
          <cell r="D126" t="str">
            <v>__________</v>
          </cell>
        </row>
        <row r="127">
          <cell r="A127">
            <v>2000</v>
          </cell>
          <cell r="B127">
            <v>265245</v>
          </cell>
          <cell r="C127">
            <v>9151371</v>
          </cell>
          <cell r="D127">
            <v>513041</v>
          </cell>
        </row>
        <row r="129">
          <cell r="A129">
            <v>36892</v>
          </cell>
          <cell r="B129">
            <v>18603</v>
          </cell>
          <cell r="C129">
            <v>707171</v>
          </cell>
          <cell r="D129" t="str">
            <v>33,487     38014       64.29     104</v>
          </cell>
        </row>
        <row r="130">
          <cell r="A130">
            <v>36923</v>
          </cell>
          <cell r="B130">
            <v>17550</v>
          </cell>
          <cell r="C130">
            <v>618807</v>
          </cell>
          <cell r="D130" t="str">
            <v>29,181     35260       62.44     101</v>
          </cell>
        </row>
        <row r="131">
          <cell r="A131">
            <v>36951</v>
          </cell>
          <cell r="B131">
            <v>18385</v>
          </cell>
          <cell r="C131">
            <v>675346</v>
          </cell>
          <cell r="D131" t="str">
            <v>33,357     36734       64.47     103</v>
          </cell>
        </row>
        <row r="132">
          <cell r="A132">
            <v>36982</v>
          </cell>
          <cell r="B132">
            <v>16055</v>
          </cell>
          <cell r="C132">
            <v>628523</v>
          </cell>
          <cell r="D132" t="str">
            <v>30,023     39149       65.16     101</v>
          </cell>
        </row>
        <row r="133">
          <cell r="A133">
            <v>37012</v>
          </cell>
          <cell r="B133">
            <v>14411</v>
          </cell>
          <cell r="C133">
            <v>591798</v>
          </cell>
          <cell r="D133" t="str">
            <v>29,332     41066       67.06      95</v>
          </cell>
        </row>
        <row r="134">
          <cell r="A134" t="str">
            <v>Totals: _</v>
          </cell>
          <cell r="B134" t="str">
            <v>_________</v>
          </cell>
          <cell r="C134" t="str">
            <v>__________</v>
          </cell>
          <cell r="D134" t="str">
            <v>__________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feb96"/>
    </sheetNames>
    <sheetDataSet>
      <sheetData sheetId="0">
        <row r="36">
          <cell r="A36">
            <v>35096</v>
          </cell>
          <cell r="B36">
            <v>148044</v>
          </cell>
          <cell r="C36">
            <v>4367057</v>
          </cell>
          <cell r="D36" t="str">
            <v>15,976     29499        9.74     195</v>
          </cell>
        </row>
        <row r="37">
          <cell r="A37">
            <v>35125</v>
          </cell>
          <cell r="B37">
            <v>280058</v>
          </cell>
          <cell r="C37">
            <v>10112116</v>
          </cell>
          <cell r="D37" t="str">
            <v>83,395     36108       22.95     184</v>
          </cell>
        </row>
        <row r="38">
          <cell r="A38">
            <v>35156</v>
          </cell>
          <cell r="B38">
            <v>256245</v>
          </cell>
          <cell r="C38">
            <v>8683167</v>
          </cell>
          <cell r="D38" t="str">
            <v>86,967     33887       25.34     177</v>
          </cell>
        </row>
        <row r="39">
          <cell r="A39">
            <v>35186</v>
          </cell>
          <cell r="B39">
            <v>232096</v>
          </cell>
          <cell r="C39">
            <v>8424724</v>
          </cell>
          <cell r="D39" t="str">
            <v>74,951     36299       24.41     180</v>
          </cell>
        </row>
        <row r="40">
          <cell r="A40">
            <v>35217</v>
          </cell>
          <cell r="B40">
            <v>214102</v>
          </cell>
          <cell r="C40">
            <v>7419597</v>
          </cell>
          <cell r="D40" t="str">
            <v>81,685     34655       27.62     176</v>
          </cell>
        </row>
        <row r="41">
          <cell r="A41">
            <v>35247</v>
          </cell>
          <cell r="B41">
            <v>199622</v>
          </cell>
          <cell r="C41">
            <v>6946712</v>
          </cell>
          <cell r="D41" t="str">
            <v>106,472     34800       34.78     175</v>
          </cell>
        </row>
        <row r="42">
          <cell r="A42">
            <v>35278</v>
          </cell>
          <cell r="B42">
            <v>174972</v>
          </cell>
          <cell r="C42">
            <v>6355450</v>
          </cell>
          <cell r="D42" t="str">
            <v>80,449     36323       31.50     173</v>
          </cell>
        </row>
        <row r="43">
          <cell r="A43">
            <v>35309</v>
          </cell>
          <cell r="B43">
            <v>151079</v>
          </cell>
          <cell r="C43">
            <v>5715629</v>
          </cell>
          <cell r="D43" t="str">
            <v>69,657     37833       31.56     167</v>
          </cell>
        </row>
        <row r="44">
          <cell r="A44">
            <v>35339</v>
          </cell>
          <cell r="B44">
            <v>151547</v>
          </cell>
          <cell r="C44">
            <v>5605239</v>
          </cell>
          <cell r="D44" t="str">
            <v>87,266     36987       36.54     171</v>
          </cell>
        </row>
        <row r="45">
          <cell r="A45">
            <v>35370</v>
          </cell>
          <cell r="B45">
            <v>141937</v>
          </cell>
          <cell r="C45">
            <v>5212934</v>
          </cell>
          <cell r="D45" t="str">
            <v>102,458     36728       41.92     167</v>
          </cell>
        </row>
        <row r="46">
          <cell r="A46">
            <v>35400</v>
          </cell>
          <cell r="B46">
            <v>134347</v>
          </cell>
          <cell r="C46">
            <v>5174778</v>
          </cell>
          <cell r="D46" t="str">
            <v>144,000     38519       51.73     166</v>
          </cell>
        </row>
        <row r="47">
          <cell r="A47" t="str">
            <v>Totals: _</v>
          </cell>
          <cell r="B47" t="str">
            <v>_________</v>
          </cell>
          <cell r="C47" t="str">
            <v>__________</v>
          </cell>
          <cell r="D47" t="str">
            <v>__________</v>
          </cell>
        </row>
        <row r="48">
          <cell r="A48">
            <v>1996</v>
          </cell>
          <cell r="B48">
            <v>2084049</v>
          </cell>
          <cell r="C48">
            <v>74017403</v>
          </cell>
          <cell r="D48">
            <v>933276</v>
          </cell>
        </row>
        <row r="50">
          <cell r="A50">
            <v>35431</v>
          </cell>
          <cell r="B50">
            <v>123203</v>
          </cell>
          <cell r="C50">
            <v>4769203</v>
          </cell>
          <cell r="D50" t="str">
            <v>139,369     38711       53.08     164</v>
          </cell>
        </row>
        <row r="51">
          <cell r="A51">
            <v>35462</v>
          </cell>
          <cell r="B51">
            <v>111411</v>
          </cell>
          <cell r="C51">
            <v>4360189</v>
          </cell>
          <cell r="D51" t="str">
            <v>119,703     39137       51.79     157</v>
          </cell>
        </row>
        <row r="52">
          <cell r="A52">
            <v>35490</v>
          </cell>
          <cell r="B52">
            <v>119234</v>
          </cell>
          <cell r="C52">
            <v>4550134</v>
          </cell>
          <cell r="D52" t="str">
            <v>131,035     38162       52.36     155</v>
          </cell>
        </row>
        <row r="53">
          <cell r="A53">
            <v>35521</v>
          </cell>
          <cell r="B53">
            <v>110279</v>
          </cell>
          <cell r="C53">
            <v>4149163</v>
          </cell>
          <cell r="D53" t="str">
            <v>112,304     37625       50.45     153</v>
          </cell>
        </row>
        <row r="54">
          <cell r="A54">
            <v>35551</v>
          </cell>
          <cell r="B54">
            <v>103065</v>
          </cell>
          <cell r="C54">
            <v>3668817</v>
          </cell>
          <cell r="D54" t="str">
            <v>92,739     35598       47.36     152</v>
          </cell>
        </row>
        <row r="55">
          <cell r="A55">
            <v>35582</v>
          </cell>
          <cell r="B55">
            <v>93315</v>
          </cell>
          <cell r="C55">
            <v>3130514</v>
          </cell>
          <cell r="D55" t="str">
            <v>83,372     33548       47.19     149</v>
          </cell>
        </row>
        <row r="56">
          <cell r="A56">
            <v>35612</v>
          </cell>
          <cell r="B56">
            <v>89310</v>
          </cell>
          <cell r="C56">
            <v>3183922</v>
          </cell>
          <cell r="D56" t="str">
            <v>86,610     35651       49.23     151</v>
          </cell>
        </row>
        <row r="57">
          <cell r="A57">
            <v>35643</v>
          </cell>
          <cell r="B57">
            <v>84682</v>
          </cell>
          <cell r="C57">
            <v>2930480</v>
          </cell>
          <cell r="D57" t="str">
            <v>85,674     34606       50.29     152</v>
          </cell>
        </row>
        <row r="58">
          <cell r="A58">
            <v>35674</v>
          </cell>
          <cell r="B58">
            <v>73601</v>
          </cell>
          <cell r="C58">
            <v>2543859</v>
          </cell>
          <cell r="D58" t="str">
            <v>74,550     34563       50.32     149</v>
          </cell>
        </row>
        <row r="59">
          <cell r="A59">
            <v>35704</v>
          </cell>
          <cell r="B59">
            <v>73737</v>
          </cell>
          <cell r="C59">
            <v>2565362</v>
          </cell>
          <cell r="D59" t="str">
            <v>73,046     34791       49.76     145</v>
          </cell>
        </row>
        <row r="60">
          <cell r="A60">
            <v>35735</v>
          </cell>
          <cell r="B60">
            <v>68728</v>
          </cell>
          <cell r="C60">
            <v>2423115</v>
          </cell>
          <cell r="D60" t="str">
            <v>69,433     35257       50.26     149</v>
          </cell>
        </row>
        <row r="61">
          <cell r="A61">
            <v>35765</v>
          </cell>
          <cell r="B61">
            <v>71643</v>
          </cell>
          <cell r="C61">
            <v>2476772</v>
          </cell>
          <cell r="D61" t="str">
            <v>81,089     34572       53.09     146</v>
          </cell>
        </row>
        <row r="62">
          <cell r="A62" t="str">
            <v>Totals: _</v>
          </cell>
          <cell r="B62" t="str">
            <v>_________</v>
          </cell>
          <cell r="C62" t="str">
            <v>__________</v>
          </cell>
          <cell r="D62" t="str">
            <v>__________</v>
          </cell>
        </row>
        <row r="63">
          <cell r="A63">
            <v>1997</v>
          </cell>
          <cell r="B63">
            <v>1122208</v>
          </cell>
          <cell r="C63">
            <v>40751530</v>
          </cell>
          <cell r="D63">
            <v>1148924</v>
          </cell>
        </row>
        <row r="65">
          <cell r="A65">
            <v>35796</v>
          </cell>
          <cell r="B65">
            <v>67664</v>
          </cell>
          <cell r="C65">
            <v>2291046</v>
          </cell>
          <cell r="D65" t="str">
            <v>128,295     33860       65.47     146</v>
          </cell>
        </row>
        <row r="66">
          <cell r="A66">
            <v>35827</v>
          </cell>
          <cell r="B66">
            <v>57613</v>
          </cell>
          <cell r="C66">
            <v>1935144</v>
          </cell>
          <cell r="D66" t="str">
            <v>112,668     33589       66.17     143</v>
          </cell>
        </row>
        <row r="67">
          <cell r="A67">
            <v>35855</v>
          </cell>
          <cell r="B67">
            <v>60254</v>
          </cell>
          <cell r="C67">
            <v>1891575</v>
          </cell>
          <cell r="D67" t="str">
            <v>126,324     31394       67.71     139</v>
          </cell>
        </row>
        <row r="68">
          <cell r="A68">
            <v>35886</v>
          </cell>
          <cell r="B68">
            <v>58238</v>
          </cell>
          <cell r="C68">
            <v>1718278</v>
          </cell>
          <cell r="D68" t="str">
            <v>106,246     29505       64.59     139</v>
          </cell>
        </row>
        <row r="69">
          <cell r="A69">
            <v>35916</v>
          </cell>
          <cell r="B69">
            <v>58760</v>
          </cell>
          <cell r="C69">
            <v>1734526</v>
          </cell>
          <cell r="D69" t="str">
            <v>113,373     29519       65.86     137</v>
          </cell>
        </row>
        <row r="70">
          <cell r="A70">
            <v>35947</v>
          </cell>
          <cell r="B70">
            <v>54766</v>
          </cell>
          <cell r="C70">
            <v>1602154</v>
          </cell>
          <cell r="D70" t="str">
            <v>119,855     29255       68.64     135</v>
          </cell>
        </row>
        <row r="71">
          <cell r="A71">
            <v>35977</v>
          </cell>
          <cell r="B71">
            <v>55531</v>
          </cell>
          <cell r="C71">
            <v>1622137</v>
          </cell>
          <cell r="D71" t="str">
            <v>111,445     29212       66.74     134</v>
          </cell>
        </row>
        <row r="72">
          <cell r="A72">
            <v>36008</v>
          </cell>
          <cell r="B72">
            <v>54838</v>
          </cell>
          <cell r="C72">
            <v>1566557</v>
          </cell>
          <cell r="D72" t="str">
            <v>103,565     28567       65.38     132</v>
          </cell>
        </row>
        <row r="73">
          <cell r="A73">
            <v>36039</v>
          </cell>
          <cell r="B73">
            <v>47890</v>
          </cell>
          <cell r="C73">
            <v>1483056</v>
          </cell>
          <cell r="D73" t="str">
            <v>97,537     30968       67.07     134</v>
          </cell>
        </row>
        <row r="74">
          <cell r="A74">
            <v>36069</v>
          </cell>
          <cell r="B74">
            <v>46329</v>
          </cell>
          <cell r="C74">
            <v>1482954</v>
          </cell>
          <cell r="D74" t="str">
            <v>92,777     32010       66.70     133</v>
          </cell>
        </row>
        <row r="75">
          <cell r="A75">
            <v>36100</v>
          </cell>
          <cell r="B75">
            <v>43164</v>
          </cell>
          <cell r="C75">
            <v>1421421</v>
          </cell>
          <cell r="D75" t="str">
            <v>86,001     32931       66.58     127</v>
          </cell>
        </row>
        <row r="76">
          <cell r="A76">
            <v>36130</v>
          </cell>
          <cell r="B76">
            <v>39040</v>
          </cell>
          <cell r="C76">
            <v>1344262</v>
          </cell>
          <cell r="D76" t="str">
            <v>80,918     34433       67.46     126</v>
          </cell>
        </row>
        <row r="77">
          <cell r="A77" t="str">
            <v>Totals: _</v>
          </cell>
          <cell r="B77" t="str">
            <v>_________</v>
          </cell>
          <cell r="C77" t="str">
            <v>__________</v>
          </cell>
          <cell r="D77" t="str">
            <v>__________</v>
          </cell>
        </row>
        <row r="78">
          <cell r="A78">
            <v>1998</v>
          </cell>
          <cell r="B78">
            <v>644087</v>
          </cell>
          <cell r="C78">
            <v>20093110</v>
          </cell>
          <cell r="D78">
            <v>1279004</v>
          </cell>
        </row>
        <row r="80">
          <cell r="A80">
            <v>36161</v>
          </cell>
          <cell r="B80">
            <v>39531</v>
          </cell>
          <cell r="C80">
            <v>1295523</v>
          </cell>
          <cell r="D80" t="str">
            <v>99,405     32773       71.55     126</v>
          </cell>
        </row>
        <row r="81">
          <cell r="A81">
            <v>36192</v>
          </cell>
          <cell r="B81">
            <v>35275</v>
          </cell>
          <cell r="C81">
            <v>1128198</v>
          </cell>
          <cell r="D81" t="str">
            <v>86,869     31983       71.12     126</v>
          </cell>
        </row>
        <row r="82">
          <cell r="A82">
            <v>36220</v>
          </cell>
          <cell r="B82">
            <v>41040</v>
          </cell>
          <cell r="C82">
            <v>1206625</v>
          </cell>
          <cell r="D82" t="str">
            <v>93,129     29402       69.41     124</v>
          </cell>
        </row>
        <row r="83">
          <cell r="A83">
            <v>36251</v>
          </cell>
          <cell r="B83">
            <v>36694</v>
          </cell>
          <cell r="C83">
            <v>1115306</v>
          </cell>
          <cell r="D83" t="str">
            <v>75,688     30395       67.35     123</v>
          </cell>
        </row>
        <row r="84">
          <cell r="A84">
            <v>36281</v>
          </cell>
          <cell r="B84">
            <v>33564</v>
          </cell>
          <cell r="C84">
            <v>1090156</v>
          </cell>
          <cell r="D84" t="str">
            <v>70,479     32480       67.74     119</v>
          </cell>
        </row>
        <row r="85">
          <cell r="A85">
            <v>36312</v>
          </cell>
          <cell r="B85">
            <v>29726</v>
          </cell>
          <cell r="C85">
            <v>962105</v>
          </cell>
          <cell r="D85" t="str">
            <v>70,987     32366       70.48     119</v>
          </cell>
        </row>
        <row r="86">
          <cell r="A86">
            <v>36342</v>
          </cell>
          <cell r="B86">
            <v>29632</v>
          </cell>
          <cell r="C86">
            <v>959738</v>
          </cell>
          <cell r="D86" t="str">
            <v>65,343     32389       68.80     122</v>
          </cell>
        </row>
        <row r="87">
          <cell r="A87">
            <v>36373</v>
          </cell>
          <cell r="B87">
            <v>29023</v>
          </cell>
          <cell r="C87">
            <v>967447</v>
          </cell>
          <cell r="D87" t="str">
            <v>68,021     33334       70.09     121</v>
          </cell>
        </row>
        <row r="88">
          <cell r="A88">
            <v>36404</v>
          </cell>
          <cell r="B88">
            <v>28783</v>
          </cell>
          <cell r="C88">
            <v>948926</v>
          </cell>
          <cell r="D88" t="str">
            <v>56,073     32969       66.08     116</v>
          </cell>
        </row>
        <row r="89">
          <cell r="A89">
            <v>36434</v>
          </cell>
          <cell r="B89">
            <v>30187</v>
          </cell>
          <cell r="C89">
            <v>936705</v>
          </cell>
          <cell r="D89" t="str">
            <v>57,586     31031       65.61     117</v>
          </cell>
        </row>
        <row r="90">
          <cell r="A90">
            <v>36465</v>
          </cell>
          <cell r="B90">
            <v>29533</v>
          </cell>
          <cell r="C90">
            <v>896528</v>
          </cell>
          <cell r="D90" t="str">
            <v>142,432     30357       82.83     117</v>
          </cell>
        </row>
        <row r="91">
          <cell r="A91">
            <v>36495</v>
          </cell>
          <cell r="B91">
            <v>29390</v>
          </cell>
          <cell r="C91">
            <v>907100</v>
          </cell>
          <cell r="D91" t="str">
            <v>146,365     30865       83.28     114</v>
          </cell>
        </row>
        <row r="92">
          <cell r="A92" t="str">
            <v>Totals: _</v>
          </cell>
          <cell r="B92" t="str">
            <v>_________</v>
          </cell>
          <cell r="C92" t="str">
            <v>__________</v>
          </cell>
          <cell r="D92" t="str">
            <v>__________</v>
          </cell>
        </row>
        <row r="93">
          <cell r="A93">
            <v>1999</v>
          </cell>
          <cell r="B93">
            <v>392378</v>
          </cell>
          <cell r="C93">
            <v>12414357</v>
          </cell>
          <cell r="D93">
            <v>1032377</v>
          </cell>
        </row>
        <row r="95">
          <cell r="A95">
            <v>36526</v>
          </cell>
          <cell r="B95">
            <v>28125</v>
          </cell>
          <cell r="C95">
            <v>851977</v>
          </cell>
          <cell r="D95" t="str">
            <v>125,638     30293       81.71     113</v>
          </cell>
        </row>
        <row r="96">
          <cell r="A96">
            <v>36557</v>
          </cell>
          <cell r="B96">
            <v>25644</v>
          </cell>
          <cell r="C96">
            <v>776081</v>
          </cell>
          <cell r="D96" t="str">
            <v>115,755     30264       81.86     115</v>
          </cell>
        </row>
        <row r="97">
          <cell r="A97">
            <v>36586</v>
          </cell>
          <cell r="B97">
            <v>29021</v>
          </cell>
          <cell r="C97">
            <v>821195</v>
          </cell>
          <cell r="D97" t="str">
            <v>103,767     28297       78.14     113</v>
          </cell>
        </row>
        <row r="98">
          <cell r="A98">
            <v>36617</v>
          </cell>
          <cell r="B98">
            <v>27805</v>
          </cell>
          <cell r="C98">
            <v>759455</v>
          </cell>
          <cell r="D98" t="str">
            <v>72,002     27314       72.14     114</v>
          </cell>
        </row>
        <row r="99">
          <cell r="A99">
            <v>36647</v>
          </cell>
          <cell r="B99">
            <v>24887</v>
          </cell>
          <cell r="C99">
            <v>758610</v>
          </cell>
          <cell r="D99" t="str">
            <v>64,443     30483       72.14     110</v>
          </cell>
        </row>
        <row r="100">
          <cell r="A100">
            <v>36678</v>
          </cell>
          <cell r="B100">
            <v>25292</v>
          </cell>
          <cell r="C100">
            <v>731209</v>
          </cell>
          <cell r="D100" t="str">
            <v>63,082     28911       71.38     112</v>
          </cell>
        </row>
        <row r="101">
          <cell r="A101">
            <v>36708</v>
          </cell>
          <cell r="B101">
            <v>27370</v>
          </cell>
          <cell r="C101">
            <v>766438</v>
          </cell>
          <cell r="D101" t="str">
            <v>65,153     28003       70.42     107</v>
          </cell>
        </row>
        <row r="102">
          <cell r="A102">
            <v>36739</v>
          </cell>
          <cell r="B102">
            <v>28546</v>
          </cell>
          <cell r="C102">
            <v>741881</v>
          </cell>
          <cell r="D102" t="str">
            <v>88,575     25989       75.63     106</v>
          </cell>
        </row>
        <row r="103">
          <cell r="A103">
            <v>36770</v>
          </cell>
          <cell r="B103">
            <v>25686</v>
          </cell>
          <cell r="C103">
            <v>701873</v>
          </cell>
          <cell r="D103" t="str">
            <v>83,150     27326       76.40     107</v>
          </cell>
        </row>
        <row r="104">
          <cell r="A104">
            <v>36800</v>
          </cell>
          <cell r="B104">
            <v>24904</v>
          </cell>
          <cell r="C104">
            <v>675918</v>
          </cell>
          <cell r="D104" t="str">
            <v>86,816     27141       77.71     102</v>
          </cell>
        </row>
        <row r="105">
          <cell r="A105">
            <v>36831</v>
          </cell>
          <cell r="B105">
            <v>21898</v>
          </cell>
          <cell r="C105">
            <v>646727</v>
          </cell>
          <cell r="D105" t="str">
            <v>78,099     29534       78.10     107</v>
          </cell>
        </row>
        <row r="106">
          <cell r="A106">
            <v>36861</v>
          </cell>
          <cell r="B106">
            <v>26070</v>
          </cell>
          <cell r="C106">
            <v>747271</v>
          </cell>
          <cell r="D106" t="str">
            <v>83,188     28665       76.14     108</v>
          </cell>
        </row>
        <row r="107">
          <cell r="A107" t="str">
            <v>Totals: _</v>
          </cell>
          <cell r="B107" t="str">
            <v>_________</v>
          </cell>
          <cell r="C107" t="str">
            <v>__________</v>
          </cell>
          <cell r="D107" t="str">
            <v>__________</v>
          </cell>
        </row>
        <row r="108">
          <cell r="A108">
            <v>2000</v>
          </cell>
          <cell r="B108">
            <v>315248</v>
          </cell>
          <cell r="C108">
            <v>8978635</v>
          </cell>
          <cell r="D108">
            <v>1029668</v>
          </cell>
        </row>
        <row r="110">
          <cell r="A110">
            <v>36892</v>
          </cell>
          <cell r="B110">
            <v>25112</v>
          </cell>
          <cell r="C110">
            <v>734714</v>
          </cell>
          <cell r="D110" t="str">
            <v>55,776     29258       68.95     106</v>
          </cell>
        </row>
        <row r="111">
          <cell r="A111">
            <v>36923</v>
          </cell>
          <cell r="B111">
            <v>19655</v>
          </cell>
          <cell r="C111">
            <v>602725</v>
          </cell>
          <cell r="D111" t="str">
            <v>22,554     30666       53.43     105</v>
          </cell>
        </row>
        <row r="112">
          <cell r="A112">
            <v>36951</v>
          </cell>
          <cell r="B112">
            <v>21176</v>
          </cell>
          <cell r="C112">
            <v>659988</v>
          </cell>
          <cell r="D112" t="str">
            <v>24,113     31167       53.24     105</v>
          </cell>
        </row>
        <row r="113">
          <cell r="A113">
            <v>36982</v>
          </cell>
          <cell r="B113">
            <v>21575</v>
          </cell>
          <cell r="C113">
            <v>684399</v>
          </cell>
          <cell r="D113" t="str">
            <v>43,459     31722       66.83     106</v>
          </cell>
        </row>
        <row r="114">
          <cell r="A114">
            <v>37012</v>
          </cell>
          <cell r="B114">
            <v>30304</v>
          </cell>
          <cell r="C114">
            <v>744274</v>
          </cell>
          <cell r="D114" t="str">
            <v>102,499     24561       77.18     103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mar96"/>
    </sheetNames>
    <sheetDataSet>
      <sheetData sheetId="0">
        <row r="36">
          <cell r="A36">
            <v>35125</v>
          </cell>
          <cell r="B36">
            <v>189111</v>
          </cell>
          <cell r="C36">
            <v>4317878</v>
          </cell>
          <cell r="D36" t="str">
            <v>43,158     22833       18.58     191</v>
          </cell>
        </row>
        <row r="37">
          <cell r="A37">
            <v>35156</v>
          </cell>
          <cell r="B37">
            <v>260158</v>
          </cell>
          <cell r="C37">
            <v>9182526</v>
          </cell>
          <cell r="D37" t="str">
            <v>99,258     35296       27.62     177</v>
          </cell>
        </row>
        <row r="38">
          <cell r="A38">
            <v>35186</v>
          </cell>
          <cell r="B38">
            <v>241573</v>
          </cell>
          <cell r="C38">
            <v>9071793</v>
          </cell>
          <cell r="D38" t="str">
            <v>148,583     37554       38.08     176</v>
          </cell>
        </row>
        <row r="39">
          <cell r="A39">
            <v>35217</v>
          </cell>
          <cell r="B39">
            <v>190799</v>
          </cell>
          <cell r="C39">
            <v>8514037</v>
          </cell>
          <cell r="D39" t="str">
            <v>136,669     44624       41.74     174</v>
          </cell>
        </row>
        <row r="40">
          <cell r="A40">
            <v>35247</v>
          </cell>
          <cell r="B40">
            <v>172719</v>
          </cell>
          <cell r="C40">
            <v>8396802</v>
          </cell>
          <cell r="D40" t="str">
            <v>184,196     48616       51.61     171</v>
          </cell>
        </row>
        <row r="41">
          <cell r="A41">
            <v>35278</v>
          </cell>
          <cell r="B41">
            <v>155383</v>
          </cell>
          <cell r="C41">
            <v>8137758</v>
          </cell>
          <cell r="D41" t="str">
            <v>191,146     52373       55.16     169</v>
          </cell>
        </row>
        <row r="42">
          <cell r="A42">
            <v>35309</v>
          </cell>
          <cell r="B42">
            <v>133047</v>
          </cell>
          <cell r="C42">
            <v>6950305</v>
          </cell>
          <cell r="D42" t="str">
            <v>185,196     52240       58.19     169</v>
          </cell>
        </row>
        <row r="43">
          <cell r="A43">
            <v>35339</v>
          </cell>
          <cell r="B43">
            <v>132705</v>
          </cell>
          <cell r="C43">
            <v>6786374</v>
          </cell>
          <cell r="D43" t="str">
            <v>193,112     51139       59.27     170</v>
          </cell>
        </row>
        <row r="44">
          <cell r="A44">
            <v>35370</v>
          </cell>
          <cell r="B44">
            <v>143146</v>
          </cell>
          <cell r="C44">
            <v>6139341</v>
          </cell>
          <cell r="D44" t="str">
            <v>251,691     42889       63.75     169</v>
          </cell>
        </row>
        <row r="45">
          <cell r="A45">
            <v>35400</v>
          </cell>
          <cell r="B45">
            <v>135254</v>
          </cell>
          <cell r="C45">
            <v>6240382</v>
          </cell>
          <cell r="D45" t="str">
            <v>279,628     46139       67.40     164</v>
          </cell>
        </row>
        <row r="46">
          <cell r="A46" t="str">
            <v>Totals:</v>
          </cell>
          <cell r="B46" t="str">
            <v>__________</v>
          </cell>
          <cell r="C46" t="str">
            <v>__________</v>
          </cell>
          <cell r="D46" t="str">
            <v>__________</v>
          </cell>
        </row>
        <row r="47">
          <cell r="A47">
            <v>1996</v>
          </cell>
          <cell r="B47">
            <v>1753895</v>
          </cell>
          <cell r="C47">
            <v>73737196</v>
          </cell>
          <cell r="D47">
            <v>1712637</v>
          </cell>
        </row>
        <row r="49">
          <cell r="A49">
            <v>35431</v>
          </cell>
          <cell r="B49">
            <v>122722</v>
          </cell>
          <cell r="C49">
            <v>5799793</v>
          </cell>
          <cell r="D49" t="str">
            <v>294,837     47260       70.61     165</v>
          </cell>
        </row>
        <row r="50">
          <cell r="A50">
            <v>35462</v>
          </cell>
          <cell r="B50">
            <v>102928</v>
          </cell>
          <cell r="C50">
            <v>5078648</v>
          </cell>
          <cell r="D50" t="str">
            <v>270,117     49342       72.41     162</v>
          </cell>
        </row>
        <row r="51">
          <cell r="A51">
            <v>35490</v>
          </cell>
          <cell r="B51">
            <v>116053</v>
          </cell>
          <cell r="C51">
            <v>5287456</v>
          </cell>
          <cell r="D51" t="str">
            <v>294,926     45561       71.76     157</v>
          </cell>
        </row>
        <row r="52">
          <cell r="A52">
            <v>35521</v>
          </cell>
          <cell r="B52">
            <v>100063</v>
          </cell>
          <cell r="C52">
            <v>4716960</v>
          </cell>
          <cell r="D52" t="str">
            <v>252,338     47140       71.61     157</v>
          </cell>
        </row>
        <row r="53">
          <cell r="A53">
            <v>35551</v>
          </cell>
          <cell r="B53">
            <v>96215</v>
          </cell>
          <cell r="C53">
            <v>4533162</v>
          </cell>
          <cell r="D53" t="str">
            <v>262,587     47115       73.18     154</v>
          </cell>
        </row>
        <row r="54">
          <cell r="A54">
            <v>35582</v>
          </cell>
          <cell r="B54">
            <v>91699</v>
          </cell>
          <cell r="C54">
            <v>3914370</v>
          </cell>
          <cell r="D54" t="str">
            <v>286,322     42688       75.74     152</v>
          </cell>
        </row>
        <row r="55">
          <cell r="A55">
            <v>35612</v>
          </cell>
          <cell r="B55">
            <v>89117</v>
          </cell>
          <cell r="C55">
            <v>4099021</v>
          </cell>
          <cell r="D55" t="str">
            <v>284,383     45996       76.14     150</v>
          </cell>
        </row>
        <row r="56">
          <cell r="A56">
            <v>35643</v>
          </cell>
          <cell r="B56">
            <v>88930</v>
          </cell>
          <cell r="C56">
            <v>4480288</v>
          </cell>
          <cell r="D56" t="str">
            <v>303,564     50380       77.34     150</v>
          </cell>
        </row>
        <row r="57">
          <cell r="A57">
            <v>35674</v>
          </cell>
          <cell r="B57">
            <v>80566</v>
          </cell>
          <cell r="C57">
            <v>3915771</v>
          </cell>
          <cell r="D57" t="str">
            <v>264,844     48604       76.68     154</v>
          </cell>
        </row>
        <row r="58">
          <cell r="A58">
            <v>35704</v>
          </cell>
          <cell r="B58">
            <v>85932</v>
          </cell>
          <cell r="C58">
            <v>3821402</v>
          </cell>
          <cell r="D58" t="str">
            <v>267,474     44471       75.68     150</v>
          </cell>
        </row>
        <row r="59">
          <cell r="A59">
            <v>35735</v>
          </cell>
          <cell r="B59">
            <v>73544</v>
          </cell>
          <cell r="C59">
            <v>3395217</v>
          </cell>
          <cell r="D59" t="str">
            <v>281,724     46166       79.30     150</v>
          </cell>
        </row>
        <row r="60">
          <cell r="A60">
            <v>35765</v>
          </cell>
          <cell r="B60">
            <v>71079</v>
          </cell>
          <cell r="C60">
            <v>3398209</v>
          </cell>
          <cell r="D60" t="str">
            <v>315,848     47809       81.63     147</v>
          </cell>
        </row>
        <row r="61">
          <cell r="A61" t="str">
            <v>Totals:</v>
          </cell>
          <cell r="B61" t="str">
            <v>__________</v>
          </cell>
          <cell r="C61" t="str">
            <v>__________</v>
          </cell>
          <cell r="D61" t="str">
            <v>__________</v>
          </cell>
        </row>
        <row r="62">
          <cell r="A62">
            <v>1997</v>
          </cell>
          <cell r="B62">
            <v>1118848</v>
          </cell>
          <cell r="C62">
            <v>52440297</v>
          </cell>
          <cell r="D62">
            <v>3378964</v>
          </cell>
        </row>
        <row r="64">
          <cell r="A64">
            <v>35796</v>
          </cell>
          <cell r="B64">
            <v>61611</v>
          </cell>
          <cell r="C64">
            <v>3136533</v>
          </cell>
          <cell r="D64" t="str">
            <v>288,095     50909       82.38     147</v>
          </cell>
        </row>
        <row r="65">
          <cell r="A65">
            <v>35827</v>
          </cell>
          <cell r="B65">
            <v>53696</v>
          </cell>
          <cell r="C65">
            <v>2722854</v>
          </cell>
          <cell r="D65" t="str">
            <v>266,925     50709       83.25     145</v>
          </cell>
        </row>
        <row r="66">
          <cell r="A66">
            <v>35855</v>
          </cell>
          <cell r="B66">
            <v>54110</v>
          </cell>
          <cell r="C66">
            <v>2801688</v>
          </cell>
          <cell r="D66" t="str">
            <v>253,202     51778       82.39     145</v>
          </cell>
        </row>
        <row r="67">
          <cell r="A67">
            <v>35886</v>
          </cell>
          <cell r="B67">
            <v>47205</v>
          </cell>
          <cell r="C67">
            <v>2564036</v>
          </cell>
          <cell r="D67" t="str">
            <v>230,303     54318       82.99     142</v>
          </cell>
        </row>
        <row r="68">
          <cell r="A68">
            <v>35916</v>
          </cell>
          <cell r="B68">
            <v>47560</v>
          </cell>
          <cell r="C68">
            <v>2631110</v>
          </cell>
          <cell r="D68" t="str">
            <v>235,096     55322       83.17     141</v>
          </cell>
        </row>
        <row r="69">
          <cell r="A69">
            <v>35947</v>
          </cell>
          <cell r="B69">
            <v>44594</v>
          </cell>
          <cell r="C69">
            <v>2439859</v>
          </cell>
          <cell r="D69" t="str">
            <v>194,894     54713       81.38     140</v>
          </cell>
        </row>
        <row r="70">
          <cell r="A70">
            <v>35977</v>
          </cell>
          <cell r="B70">
            <v>43432</v>
          </cell>
          <cell r="C70">
            <v>2355934</v>
          </cell>
          <cell r="D70" t="str">
            <v>228,690     54245       84.04     139</v>
          </cell>
        </row>
        <row r="71">
          <cell r="A71">
            <v>36008</v>
          </cell>
          <cell r="B71">
            <v>42318</v>
          </cell>
          <cell r="C71">
            <v>2276929</v>
          </cell>
          <cell r="D71" t="str">
            <v>226,696     53806       84.27     138</v>
          </cell>
        </row>
        <row r="72">
          <cell r="A72">
            <v>36039</v>
          </cell>
          <cell r="B72">
            <v>36723</v>
          </cell>
          <cell r="C72">
            <v>2126003</v>
          </cell>
          <cell r="D72" t="str">
            <v>208,358     57893       85.02     133</v>
          </cell>
        </row>
        <row r="73">
          <cell r="A73">
            <v>36069</v>
          </cell>
          <cell r="B73">
            <v>38537</v>
          </cell>
          <cell r="C73">
            <v>2092458</v>
          </cell>
          <cell r="D73" t="str">
            <v>193,677     54298       83.40     133</v>
          </cell>
        </row>
        <row r="74">
          <cell r="A74">
            <v>36100</v>
          </cell>
          <cell r="B74">
            <v>35939</v>
          </cell>
          <cell r="C74">
            <v>1924246</v>
          </cell>
          <cell r="D74" t="str">
            <v>173,306     53543       82.82     132</v>
          </cell>
        </row>
        <row r="75">
          <cell r="A75">
            <v>36130</v>
          </cell>
          <cell r="B75">
            <v>33418</v>
          </cell>
          <cell r="C75">
            <v>1752458</v>
          </cell>
          <cell r="D75" t="str">
            <v>192,751     52441       85.22     127</v>
          </cell>
        </row>
        <row r="76">
          <cell r="A76" t="str">
            <v>Totals:</v>
          </cell>
          <cell r="B76" t="str">
            <v>__________</v>
          </cell>
          <cell r="C76" t="str">
            <v>__________</v>
          </cell>
          <cell r="D76" t="str">
            <v>__________</v>
          </cell>
        </row>
        <row r="77">
          <cell r="A77">
            <v>1998</v>
          </cell>
          <cell r="B77">
            <v>539143</v>
          </cell>
          <cell r="C77">
            <v>28824108</v>
          </cell>
          <cell r="D77">
            <v>2691993</v>
          </cell>
        </row>
        <row r="79">
          <cell r="A79">
            <v>36161</v>
          </cell>
          <cell r="B79">
            <v>31965</v>
          </cell>
          <cell r="C79">
            <v>1660785</v>
          </cell>
          <cell r="D79" t="str">
            <v>199,469     51957       86.19     131</v>
          </cell>
        </row>
        <row r="80">
          <cell r="A80">
            <v>36192</v>
          </cell>
          <cell r="B80">
            <v>30230</v>
          </cell>
          <cell r="C80">
            <v>1483574</v>
          </cell>
          <cell r="D80" t="str">
            <v>193,242     49077       86.47     127</v>
          </cell>
        </row>
        <row r="81">
          <cell r="A81">
            <v>36220</v>
          </cell>
          <cell r="B81">
            <v>32343</v>
          </cell>
          <cell r="C81">
            <v>1612939</v>
          </cell>
          <cell r="D81" t="str">
            <v>203,220     49870       86.27     127</v>
          </cell>
        </row>
        <row r="82">
          <cell r="A82">
            <v>36251</v>
          </cell>
          <cell r="B82">
            <v>28284</v>
          </cell>
          <cell r="C82">
            <v>1504402</v>
          </cell>
          <cell r="D82" t="str">
            <v>193,670     53190       87.26     127</v>
          </cell>
        </row>
        <row r="83">
          <cell r="A83">
            <v>36281</v>
          </cell>
          <cell r="B83">
            <v>28793</v>
          </cell>
          <cell r="C83">
            <v>1456757</v>
          </cell>
          <cell r="D83" t="str">
            <v>189,646     50595       86.82     125</v>
          </cell>
        </row>
        <row r="84">
          <cell r="A84">
            <v>36312</v>
          </cell>
          <cell r="B84">
            <v>26655</v>
          </cell>
          <cell r="C84">
            <v>1379471</v>
          </cell>
          <cell r="D84" t="str">
            <v>171,701     51753       86.56     127</v>
          </cell>
        </row>
        <row r="85">
          <cell r="A85">
            <v>36342</v>
          </cell>
          <cell r="B85">
            <v>29044</v>
          </cell>
          <cell r="C85">
            <v>1372089</v>
          </cell>
          <cell r="D85" t="str">
            <v>188,633     47242       86.66     122</v>
          </cell>
        </row>
        <row r="86">
          <cell r="A86">
            <v>36373</v>
          </cell>
          <cell r="B86">
            <v>27526</v>
          </cell>
          <cell r="C86">
            <v>1283807</v>
          </cell>
          <cell r="D86" t="str">
            <v>213,019     46640       88.56     122</v>
          </cell>
        </row>
        <row r="87">
          <cell r="A87">
            <v>36404</v>
          </cell>
          <cell r="B87">
            <v>28131</v>
          </cell>
          <cell r="C87">
            <v>1220202</v>
          </cell>
          <cell r="D87" t="str">
            <v>185,962     43376       86.86     120</v>
          </cell>
        </row>
        <row r="88">
          <cell r="A88">
            <v>36434</v>
          </cell>
          <cell r="B88">
            <v>29014</v>
          </cell>
          <cell r="C88">
            <v>1290878</v>
          </cell>
          <cell r="D88" t="str">
            <v>206,125     44492       87.66     118</v>
          </cell>
        </row>
        <row r="89">
          <cell r="A89">
            <v>36465</v>
          </cell>
          <cell r="B89">
            <v>27253</v>
          </cell>
          <cell r="C89">
            <v>1207725</v>
          </cell>
          <cell r="D89" t="str">
            <v>173,907     44316       86.45     118</v>
          </cell>
        </row>
        <row r="90">
          <cell r="A90">
            <v>36495</v>
          </cell>
          <cell r="B90">
            <v>28407</v>
          </cell>
          <cell r="C90">
            <v>1227294</v>
          </cell>
          <cell r="D90" t="str">
            <v>192,743     43204       87.15     116</v>
          </cell>
        </row>
        <row r="91">
          <cell r="A91" t="str">
            <v>Totals:</v>
          </cell>
          <cell r="B91" t="str">
            <v>__________</v>
          </cell>
          <cell r="C91" t="str">
            <v>__________</v>
          </cell>
          <cell r="D91" t="str">
            <v>__________</v>
          </cell>
        </row>
        <row r="92">
          <cell r="A92">
            <v>1999</v>
          </cell>
          <cell r="B92">
            <v>347645</v>
          </cell>
          <cell r="C92">
            <v>16699923</v>
          </cell>
          <cell r="D92">
            <v>2311337</v>
          </cell>
        </row>
        <row r="94">
          <cell r="A94">
            <v>36526</v>
          </cell>
          <cell r="B94">
            <v>26314</v>
          </cell>
          <cell r="C94">
            <v>1168246</v>
          </cell>
          <cell r="D94" t="str">
            <v>200,385     44397       88.39     114</v>
          </cell>
        </row>
        <row r="95">
          <cell r="A95">
            <v>36557</v>
          </cell>
          <cell r="B95">
            <v>28508</v>
          </cell>
          <cell r="C95">
            <v>993020</v>
          </cell>
          <cell r="D95" t="str">
            <v>194,317     34834       87.21     113</v>
          </cell>
        </row>
        <row r="96">
          <cell r="A96">
            <v>36586</v>
          </cell>
          <cell r="B96">
            <v>29214</v>
          </cell>
          <cell r="C96">
            <v>1112162</v>
          </cell>
          <cell r="D96" t="str">
            <v>225,551     38070       88.53     116</v>
          </cell>
        </row>
        <row r="97">
          <cell r="A97">
            <v>36617</v>
          </cell>
          <cell r="B97">
            <v>29445</v>
          </cell>
          <cell r="C97">
            <v>1036693</v>
          </cell>
          <cell r="D97" t="str">
            <v>209,601     35208       87.68     115</v>
          </cell>
        </row>
        <row r="98">
          <cell r="A98">
            <v>36647</v>
          </cell>
          <cell r="B98">
            <v>29521</v>
          </cell>
          <cell r="C98">
            <v>1026000</v>
          </cell>
          <cell r="D98" t="str">
            <v>230,655     34755       88.65     116</v>
          </cell>
        </row>
        <row r="99">
          <cell r="A99">
            <v>36678</v>
          </cell>
          <cell r="B99">
            <v>31145</v>
          </cell>
          <cell r="C99">
            <v>978011</v>
          </cell>
          <cell r="D99" t="str">
            <v>202,368     31402       86.66     115</v>
          </cell>
        </row>
        <row r="100">
          <cell r="A100">
            <v>36708</v>
          </cell>
          <cell r="B100">
            <v>29519</v>
          </cell>
          <cell r="C100">
            <v>970638</v>
          </cell>
          <cell r="D100" t="str">
            <v>175,310     32882       85.59     117</v>
          </cell>
        </row>
        <row r="101">
          <cell r="A101">
            <v>36739</v>
          </cell>
          <cell r="B101">
            <v>27894</v>
          </cell>
          <cell r="C101">
            <v>965873</v>
          </cell>
          <cell r="D101" t="str">
            <v>215,853     34627       88.56     116</v>
          </cell>
        </row>
        <row r="102">
          <cell r="A102">
            <v>36770</v>
          </cell>
          <cell r="B102">
            <v>24544</v>
          </cell>
          <cell r="C102">
            <v>876269</v>
          </cell>
          <cell r="D102" t="str">
            <v>175,612     35702       87.74     114</v>
          </cell>
        </row>
        <row r="103">
          <cell r="A103">
            <v>36800</v>
          </cell>
          <cell r="B103">
            <v>24535</v>
          </cell>
          <cell r="C103">
            <v>854098</v>
          </cell>
          <cell r="D103" t="str">
            <v>175,100     34812       87.71     116</v>
          </cell>
        </row>
        <row r="104">
          <cell r="A104">
            <v>36831</v>
          </cell>
          <cell r="B104">
            <v>25083</v>
          </cell>
          <cell r="C104">
            <v>805214</v>
          </cell>
          <cell r="D104" t="str">
            <v>184,880     32102       88.05     115</v>
          </cell>
        </row>
        <row r="105">
          <cell r="A105">
            <v>36861</v>
          </cell>
          <cell r="B105">
            <v>26710</v>
          </cell>
          <cell r="C105">
            <v>806932</v>
          </cell>
          <cell r="D105" t="str">
            <v>192,743     30211       87.83     113</v>
          </cell>
        </row>
        <row r="106">
          <cell r="A106" t="str">
            <v>Totals:</v>
          </cell>
          <cell r="B106" t="str">
            <v>__________</v>
          </cell>
          <cell r="C106" t="str">
            <v>__________</v>
          </cell>
          <cell r="D106" t="str">
            <v>__________</v>
          </cell>
        </row>
        <row r="107">
          <cell r="A107">
            <v>2000</v>
          </cell>
          <cell r="B107">
            <v>332432</v>
          </cell>
          <cell r="C107">
            <v>11593156</v>
          </cell>
          <cell r="D107">
            <v>2382375</v>
          </cell>
        </row>
        <row r="109">
          <cell r="A109">
            <v>36892</v>
          </cell>
          <cell r="B109">
            <v>23857</v>
          </cell>
          <cell r="C109">
            <v>792526</v>
          </cell>
          <cell r="D109" t="str">
            <v>186,534     33220       88.66     112</v>
          </cell>
        </row>
        <row r="110">
          <cell r="A110">
            <v>36923</v>
          </cell>
          <cell r="B110">
            <v>23166</v>
          </cell>
          <cell r="C110">
            <v>711201</v>
          </cell>
          <cell r="D110" t="str">
            <v>168,496     30701       87.91     113</v>
          </cell>
        </row>
        <row r="111">
          <cell r="A111">
            <v>36951</v>
          </cell>
          <cell r="B111">
            <v>22350</v>
          </cell>
          <cell r="C111">
            <v>783788</v>
          </cell>
          <cell r="D111" t="str">
            <v>147,055     35069       86.81     110</v>
          </cell>
        </row>
        <row r="112">
          <cell r="A112">
            <v>36982</v>
          </cell>
          <cell r="B112">
            <v>21738</v>
          </cell>
          <cell r="C112">
            <v>711900</v>
          </cell>
          <cell r="D112" t="str">
            <v>121,598     32750       84.83     109</v>
          </cell>
        </row>
        <row r="113">
          <cell r="A113">
            <v>37012</v>
          </cell>
          <cell r="B113">
            <v>20520</v>
          </cell>
          <cell r="C113">
            <v>699873</v>
          </cell>
          <cell r="D113" t="str">
            <v>132,667     34107       86.60     109</v>
          </cell>
        </row>
        <row r="114">
          <cell r="A114" t="str">
            <v>Totals:</v>
          </cell>
          <cell r="B114" t="str">
            <v>__________</v>
          </cell>
          <cell r="C114" t="str">
            <v>__________</v>
          </cell>
          <cell r="D114" t="str">
            <v>__________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pr96"/>
    </sheetNames>
    <sheetDataSet>
      <sheetData sheetId="0">
        <row r="56">
          <cell r="A56">
            <v>35156</v>
          </cell>
          <cell r="B56">
            <v>105743</v>
          </cell>
          <cell r="C56">
            <v>4721897</v>
          </cell>
          <cell r="D56" t="str">
            <v>119,196     44655       52.99     196</v>
          </cell>
        </row>
        <row r="57">
          <cell r="A57">
            <v>35186</v>
          </cell>
          <cell r="B57">
            <v>194555</v>
          </cell>
          <cell r="C57">
            <v>9519504</v>
          </cell>
          <cell r="D57" t="str">
            <v>175,276     48930       47.39     191</v>
          </cell>
        </row>
        <row r="58">
          <cell r="A58">
            <v>35217</v>
          </cell>
          <cell r="B58">
            <v>152692</v>
          </cell>
          <cell r="C58">
            <v>8757287</v>
          </cell>
          <cell r="D58" t="str">
            <v>160,798     57353       51.29     185</v>
          </cell>
        </row>
        <row r="59">
          <cell r="A59">
            <v>35247</v>
          </cell>
          <cell r="B59">
            <v>136291</v>
          </cell>
          <cell r="C59">
            <v>8447882</v>
          </cell>
          <cell r="D59" t="str">
            <v>164,979     61985       54.76     184</v>
          </cell>
        </row>
        <row r="60">
          <cell r="A60">
            <v>35278</v>
          </cell>
          <cell r="B60">
            <v>129581</v>
          </cell>
          <cell r="C60">
            <v>7453413</v>
          </cell>
          <cell r="D60" t="str">
            <v>147,017     57520       53.15     177</v>
          </cell>
        </row>
        <row r="61">
          <cell r="A61">
            <v>35309</v>
          </cell>
          <cell r="B61">
            <v>112997</v>
          </cell>
          <cell r="C61">
            <v>6277807</v>
          </cell>
          <cell r="D61" t="str">
            <v>121,767     55558       51.87     175</v>
          </cell>
        </row>
        <row r="62">
          <cell r="A62">
            <v>35339</v>
          </cell>
          <cell r="B62">
            <v>103971</v>
          </cell>
          <cell r="C62">
            <v>5835992</v>
          </cell>
          <cell r="D62" t="str">
            <v>127,450     56131       55.07     174</v>
          </cell>
        </row>
        <row r="63">
          <cell r="A63">
            <v>35370</v>
          </cell>
          <cell r="B63">
            <v>97840</v>
          </cell>
          <cell r="C63">
            <v>5572080</v>
          </cell>
          <cell r="D63" t="str">
            <v>125,650     56951       56.22     172</v>
          </cell>
        </row>
        <row r="64">
          <cell r="A64">
            <v>35400</v>
          </cell>
          <cell r="B64">
            <v>93493</v>
          </cell>
          <cell r="C64">
            <v>5107894</v>
          </cell>
          <cell r="D64" t="str">
            <v>136,110     54634       59.28     169</v>
          </cell>
        </row>
        <row r="65">
          <cell r="A65" t="str">
            <v>Totals:</v>
          </cell>
          <cell r="B65" t="str">
            <v>__________</v>
          </cell>
          <cell r="C65" t="str">
            <v>__________</v>
          </cell>
          <cell r="D65" t="str">
            <v>__________</v>
          </cell>
        </row>
        <row r="66">
          <cell r="A66">
            <v>1996</v>
          </cell>
          <cell r="B66">
            <v>1127163</v>
          </cell>
          <cell r="C66">
            <v>61693756</v>
          </cell>
          <cell r="D66">
            <v>1278243</v>
          </cell>
        </row>
        <row r="68">
          <cell r="A68">
            <v>35431</v>
          </cell>
          <cell r="B68">
            <v>82723</v>
          </cell>
          <cell r="C68">
            <v>4580205</v>
          </cell>
          <cell r="D68" t="str">
            <v>122,212     55368       59.63     169</v>
          </cell>
        </row>
        <row r="69">
          <cell r="A69">
            <v>35462</v>
          </cell>
          <cell r="B69">
            <v>71357</v>
          </cell>
          <cell r="C69">
            <v>3924762</v>
          </cell>
          <cell r="D69" t="str">
            <v>126,026     55002       63.85     166</v>
          </cell>
        </row>
        <row r="70">
          <cell r="A70">
            <v>35490</v>
          </cell>
          <cell r="B70">
            <v>75754</v>
          </cell>
          <cell r="C70">
            <v>4020116</v>
          </cell>
          <cell r="D70" t="str">
            <v>143,347     53069       65.43     164</v>
          </cell>
        </row>
        <row r="71">
          <cell r="A71">
            <v>35521</v>
          </cell>
          <cell r="B71">
            <v>68245</v>
          </cell>
          <cell r="C71">
            <v>3439143</v>
          </cell>
          <cell r="D71" t="str">
            <v>112,107     50395       62.16     160</v>
          </cell>
        </row>
        <row r="72">
          <cell r="A72">
            <v>35551</v>
          </cell>
          <cell r="B72">
            <v>64671</v>
          </cell>
          <cell r="C72">
            <v>3395668</v>
          </cell>
          <cell r="D72" t="str">
            <v>109,055     52507       62.77     159</v>
          </cell>
        </row>
        <row r="73">
          <cell r="A73">
            <v>35582</v>
          </cell>
          <cell r="B73">
            <v>61324</v>
          </cell>
          <cell r="C73">
            <v>3034580</v>
          </cell>
          <cell r="D73" t="str">
            <v>142,514     49485       69.92     152</v>
          </cell>
        </row>
        <row r="74">
          <cell r="A74">
            <v>35612</v>
          </cell>
          <cell r="B74">
            <v>59753</v>
          </cell>
          <cell r="C74">
            <v>2984990</v>
          </cell>
          <cell r="D74" t="str">
            <v>139,774     49956       70.05     150</v>
          </cell>
        </row>
        <row r="75">
          <cell r="A75">
            <v>35643</v>
          </cell>
          <cell r="B75">
            <v>58970</v>
          </cell>
          <cell r="C75">
            <v>2832022</v>
          </cell>
          <cell r="D75" t="str">
            <v>100,617     48025       63.05     149</v>
          </cell>
        </row>
        <row r="76">
          <cell r="A76">
            <v>35674</v>
          </cell>
          <cell r="B76">
            <v>50571</v>
          </cell>
          <cell r="C76">
            <v>2498696</v>
          </cell>
          <cell r="D76" t="str">
            <v>84,744     49410       62.63     145</v>
          </cell>
        </row>
        <row r="77">
          <cell r="A77">
            <v>35704</v>
          </cell>
          <cell r="B77">
            <v>52547</v>
          </cell>
          <cell r="C77">
            <v>2420778</v>
          </cell>
          <cell r="D77" t="str">
            <v>88,250     46069       62.68     145</v>
          </cell>
        </row>
        <row r="78">
          <cell r="A78">
            <v>35735</v>
          </cell>
          <cell r="B78">
            <v>53205</v>
          </cell>
          <cell r="C78">
            <v>2152052</v>
          </cell>
          <cell r="D78" t="str">
            <v>100,400     40449       65.36     144</v>
          </cell>
        </row>
        <row r="79">
          <cell r="A79">
            <v>35765</v>
          </cell>
          <cell r="B79">
            <v>56302</v>
          </cell>
          <cell r="C79">
            <v>2257301</v>
          </cell>
          <cell r="D79" t="str">
            <v>107,279     40093       65.58     138</v>
          </cell>
        </row>
        <row r="80">
          <cell r="A80" t="str">
            <v>Totals:</v>
          </cell>
          <cell r="B80" t="str">
            <v>__________</v>
          </cell>
          <cell r="C80" t="str">
            <v>__________</v>
          </cell>
          <cell r="D80" t="str">
            <v>__________</v>
          </cell>
        </row>
        <row r="81">
          <cell r="A81">
            <v>1997</v>
          </cell>
          <cell r="B81">
            <v>755422</v>
          </cell>
          <cell r="C81">
            <v>37540313</v>
          </cell>
          <cell r="D81">
            <v>1376325</v>
          </cell>
        </row>
        <row r="83">
          <cell r="A83">
            <v>35796</v>
          </cell>
          <cell r="B83">
            <v>50624</v>
          </cell>
          <cell r="C83">
            <v>2063520</v>
          </cell>
          <cell r="D83" t="str">
            <v>102,129     40762       66.86     133</v>
          </cell>
        </row>
        <row r="84">
          <cell r="A84">
            <v>35827</v>
          </cell>
          <cell r="B84">
            <v>44392</v>
          </cell>
          <cell r="C84">
            <v>1763399</v>
          </cell>
          <cell r="D84" t="str">
            <v>86,662     39724       66.13     133</v>
          </cell>
        </row>
        <row r="85">
          <cell r="A85">
            <v>35855</v>
          </cell>
          <cell r="B85">
            <v>46390</v>
          </cell>
          <cell r="C85">
            <v>1878256</v>
          </cell>
          <cell r="D85" t="str">
            <v>106,352     40489       69.63     132</v>
          </cell>
        </row>
        <row r="86">
          <cell r="A86">
            <v>35886</v>
          </cell>
          <cell r="B86">
            <v>44767</v>
          </cell>
          <cell r="C86">
            <v>1842647</v>
          </cell>
          <cell r="D86" t="str">
            <v>107,171     41161       70.54     132</v>
          </cell>
        </row>
        <row r="87">
          <cell r="A87">
            <v>35916</v>
          </cell>
          <cell r="B87">
            <v>43229</v>
          </cell>
          <cell r="C87">
            <v>1865293</v>
          </cell>
          <cell r="D87" t="str">
            <v>100,855     43150       70.00     127</v>
          </cell>
        </row>
        <row r="88">
          <cell r="A88">
            <v>35947</v>
          </cell>
          <cell r="B88">
            <v>36977</v>
          </cell>
          <cell r="C88">
            <v>1645489</v>
          </cell>
          <cell r="D88" t="str">
            <v>94,401     44501       71.85     124</v>
          </cell>
        </row>
        <row r="89">
          <cell r="A89">
            <v>35977</v>
          </cell>
          <cell r="B89">
            <v>36662</v>
          </cell>
          <cell r="C89">
            <v>1572862</v>
          </cell>
          <cell r="D89" t="str">
            <v>120,675     42902       76.70     126</v>
          </cell>
        </row>
        <row r="90">
          <cell r="A90">
            <v>36008</v>
          </cell>
          <cell r="B90">
            <v>35572</v>
          </cell>
          <cell r="C90">
            <v>1489364</v>
          </cell>
          <cell r="D90" t="str">
            <v>84,787     41869       70.45     122</v>
          </cell>
        </row>
        <row r="91">
          <cell r="A91">
            <v>36039</v>
          </cell>
          <cell r="B91">
            <v>33538</v>
          </cell>
          <cell r="C91">
            <v>1361903</v>
          </cell>
          <cell r="D91" t="str">
            <v>76,215     40608       69.44     121</v>
          </cell>
        </row>
        <row r="92">
          <cell r="A92">
            <v>36069</v>
          </cell>
          <cell r="B92">
            <v>32256</v>
          </cell>
          <cell r="C92">
            <v>1312490</v>
          </cell>
          <cell r="D92" t="str">
            <v>77,632     40690       70.65     120</v>
          </cell>
        </row>
        <row r="93">
          <cell r="A93">
            <v>36100</v>
          </cell>
          <cell r="B93">
            <v>29689</v>
          </cell>
          <cell r="C93">
            <v>1214681</v>
          </cell>
          <cell r="D93" t="str">
            <v>83,668     40914       73.81     118</v>
          </cell>
        </row>
        <row r="94">
          <cell r="A94">
            <v>36130</v>
          </cell>
          <cell r="B94">
            <v>25816</v>
          </cell>
          <cell r="C94">
            <v>1215499</v>
          </cell>
          <cell r="D94" t="str">
            <v>61,763     47084       70.52     113</v>
          </cell>
        </row>
        <row r="95">
          <cell r="A95" t="str">
            <v>Totals:</v>
          </cell>
          <cell r="B95" t="str">
            <v>__________</v>
          </cell>
          <cell r="C95" t="str">
            <v>__________</v>
          </cell>
          <cell r="D95" t="str">
            <v>__________</v>
          </cell>
        </row>
        <row r="96">
          <cell r="A96">
            <v>1998</v>
          </cell>
          <cell r="B96">
            <v>459912</v>
          </cell>
          <cell r="C96">
            <v>19225403</v>
          </cell>
          <cell r="D96">
            <v>1102310</v>
          </cell>
        </row>
        <row r="98">
          <cell r="A98">
            <v>36161</v>
          </cell>
          <cell r="B98">
            <v>26276</v>
          </cell>
          <cell r="C98">
            <v>1173556</v>
          </cell>
          <cell r="D98" t="str">
            <v>54,295     44663       67.39     115</v>
          </cell>
        </row>
        <row r="99">
          <cell r="A99">
            <v>36192</v>
          </cell>
          <cell r="B99">
            <v>24452</v>
          </cell>
          <cell r="C99">
            <v>1041351</v>
          </cell>
          <cell r="D99" t="str">
            <v>49,667     42588       67.01     113</v>
          </cell>
        </row>
        <row r="100">
          <cell r="A100">
            <v>36220</v>
          </cell>
          <cell r="B100">
            <v>19858</v>
          </cell>
          <cell r="C100">
            <v>1061379</v>
          </cell>
          <cell r="D100" t="str">
            <v>37,609     53449       65.44     109</v>
          </cell>
        </row>
        <row r="101">
          <cell r="A101">
            <v>36251</v>
          </cell>
          <cell r="B101">
            <v>19522</v>
          </cell>
          <cell r="C101">
            <v>967743</v>
          </cell>
          <cell r="D101" t="str">
            <v>37,967     49572       66.04     110</v>
          </cell>
        </row>
        <row r="102">
          <cell r="A102">
            <v>36281</v>
          </cell>
          <cell r="B102">
            <v>20334</v>
          </cell>
          <cell r="C102">
            <v>1003242</v>
          </cell>
          <cell r="D102" t="str">
            <v>63,154     49339       75.64     110</v>
          </cell>
        </row>
        <row r="103">
          <cell r="A103">
            <v>36312</v>
          </cell>
          <cell r="B103">
            <v>18598</v>
          </cell>
          <cell r="C103">
            <v>914885</v>
          </cell>
          <cell r="D103" t="str">
            <v>59,174     49193       76.09     111</v>
          </cell>
        </row>
        <row r="104">
          <cell r="A104">
            <v>36342</v>
          </cell>
          <cell r="B104">
            <v>20448</v>
          </cell>
          <cell r="C104">
            <v>954885</v>
          </cell>
          <cell r="D104" t="str">
            <v>74,491     46699       78.46     109</v>
          </cell>
        </row>
        <row r="105">
          <cell r="A105">
            <v>36373</v>
          </cell>
          <cell r="B105">
            <v>23718</v>
          </cell>
          <cell r="C105">
            <v>967417</v>
          </cell>
          <cell r="D105" t="str">
            <v>70,189     40789       74.74     108</v>
          </cell>
        </row>
        <row r="106">
          <cell r="A106">
            <v>36404</v>
          </cell>
          <cell r="B106">
            <v>21939</v>
          </cell>
          <cell r="C106">
            <v>954477</v>
          </cell>
          <cell r="D106" t="str">
            <v>66,945     43506       75.32     107</v>
          </cell>
        </row>
        <row r="107">
          <cell r="A107">
            <v>36434</v>
          </cell>
          <cell r="B107">
            <v>22593</v>
          </cell>
          <cell r="C107">
            <v>930370</v>
          </cell>
          <cell r="D107" t="str">
            <v>62,934     41180       73.58     107</v>
          </cell>
        </row>
        <row r="108">
          <cell r="A108">
            <v>36465</v>
          </cell>
          <cell r="B108">
            <v>19463</v>
          </cell>
          <cell r="C108">
            <v>847240</v>
          </cell>
          <cell r="D108" t="str">
            <v>50,235     43531       72.08     104</v>
          </cell>
        </row>
        <row r="109">
          <cell r="A109">
            <v>36495</v>
          </cell>
          <cell r="B109">
            <v>21502</v>
          </cell>
          <cell r="C109">
            <v>869972</v>
          </cell>
          <cell r="D109" t="str">
            <v>58,357     40461       73.08     103</v>
          </cell>
        </row>
        <row r="110">
          <cell r="A110" t="str">
            <v>Totals:</v>
          </cell>
          <cell r="B110" t="str">
            <v>__________</v>
          </cell>
          <cell r="C110" t="str">
            <v>__________</v>
          </cell>
          <cell r="D110" t="str">
            <v>__________</v>
          </cell>
        </row>
        <row r="111">
          <cell r="A111">
            <v>1999</v>
          </cell>
          <cell r="B111">
            <v>258703</v>
          </cell>
          <cell r="C111">
            <v>11686517</v>
          </cell>
          <cell r="D111">
            <v>685017</v>
          </cell>
        </row>
        <row r="113">
          <cell r="A113">
            <v>36526</v>
          </cell>
          <cell r="B113">
            <v>23734</v>
          </cell>
          <cell r="C113">
            <v>854966</v>
          </cell>
          <cell r="D113" t="str">
            <v>58,437     36023       71.12     104</v>
          </cell>
        </row>
        <row r="114">
          <cell r="A114">
            <v>36557</v>
          </cell>
          <cell r="B114">
            <v>21432</v>
          </cell>
          <cell r="C114">
            <v>763497</v>
          </cell>
          <cell r="D114" t="str">
            <v>72,794     35625       77.25     102</v>
          </cell>
        </row>
        <row r="115">
          <cell r="A115">
            <v>36586</v>
          </cell>
          <cell r="B115">
            <v>21895</v>
          </cell>
          <cell r="C115">
            <v>862068</v>
          </cell>
          <cell r="D115" t="str">
            <v>81,161     39373       78.75     104</v>
          </cell>
        </row>
        <row r="116">
          <cell r="A116">
            <v>36617</v>
          </cell>
          <cell r="B116">
            <v>18725</v>
          </cell>
          <cell r="C116">
            <v>802229</v>
          </cell>
          <cell r="D116" t="str">
            <v>59,955     42843       76.20     104</v>
          </cell>
        </row>
        <row r="117">
          <cell r="A117">
            <v>36647</v>
          </cell>
          <cell r="B117">
            <v>20616</v>
          </cell>
          <cell r="C117">
            <v>782849</v>
          </cell>
          <cell r="D117" t="str">
            <v>67,287     37973       76.55     101</v>
          </cell>
        </row>
        <row r="118">
          <cell r="A118">
            <v>36678</v>
          </cell>
          <cell r="B118">
            <v>19225</v>
          </cell>
          <cell r="C118">
            <v>765002</v>
          </cell>
          <cell r="D118" t="str">
            <v>61,367     39793       76.15     101</v>
          </cell>
        </row>
        <row r="119">
          <cell r="A119">
            <v>36708</v>
          </cell>
          <cell r="B119">
            <v>19268</v>
          </cell>
          <cell r="C119">
            <v>783033</v>
          </cell>
          <cell r="D119" t="str">
            <v>59,958     40640       75.68     101</v>
          </cell>
        </row>
        <row r="120">
          <cell r="A120">
            <v>36739</v>
          </cell>
          <cell r="B120">
            <v>19071</v>
          </cell>
          <cell r="C120">
            <v>755490</v>
          </cell>
          <cell r="D120" t="str">
            <v>49,927     39615       72.36     100</v>
          </cell>
        </row>
        <row r="121">
          <cell r="A121">
            <v>36770</v>
          </cell>
          <cell r="B121">
            <v>16375</v>
          </cell>
          <cell r="C121">
            <v>723073</v>
          </cell>
          <cell r="D121" t="str">
            <v>45,283     44158       73.44      98</v>
          </cell>
        </row>
        <row r="122">
          <cell r="A122">
            <v>36800</v>
          </cell>
          <cell r="B122">
            <v>16835</v>
          </cell>
          <cell r="C122">
            <v>676714</v>
          </cell>
          <cell r="D122" t="str">
            <v>47,907     40197       74.00      98</v>
          </cell>
        </row>
        <row r="123">
          <cell r="A123">
            <v>36831</v>
          </cell>
          <cell r="B123">
            <v>16881</v>
          </cell>
          <cell r="C123">
            <v>665973</v>
          </cell>
          <cell r="D123" t="str">
            <v>47,202     39452       73.66     100</v>
          </cell>
        </row>
        <row r="124">
          <cell r="A124">
            <v>36861</v>
          </cell>
          <cell r="B124">
            <v>16989</v>
          </cell>
          <cell r="C124">
            <v>667187</v>
          </cell>
          <cell r="D124" t="str">
            <v>51,257     39272       75.11      98</v>
          </cell>
        </row>
        <row r="125">
          <cell r="A125" t="str">
            <v>Totals:</v>
          </cell>
          <cell r="B125" t="str">
            <v>__________</v>
          </cell>
          <cell r="C125" t="str">
            <v>__________</v>
          </cell>
          <cell r="D125" t="str">
            <v>__________</v>
          </cell>
        </row>
        <row r="126">
          <cell r="A126">
            <v>2000</v>
          </cell>
          <cell r="B126">
            <v>231046</v>
          </cell>
          <cell r="C126">
            <v>9102081</v>
          </cell>
          <cell r="D126">
            <v>702535</v>
          </cell>
        </row>
        <row r="128">
          <cell r="A128">
            <v>36892</v>
          </cell>
          <cell r="B128">
            <v>15729</v>
          </cell>
          <cell r="C128">
            <v>666368</v>
          </cell>
          <cell r="D128" t="str">
            <v>50,978     42366       76.42      99</v>
          </cell>
        </row>
        <row r="129">
          <cell r="A129">
            <v>36923</v>
          </cell>
          <cell r="B129">
            <v>15576</v>
          </cell>
          <cell r="C129">
            <v>604418</v>
          </cell>
          <cell r="D129" t="str">
            <v>45,748     38805       74.60      97</v>
          </cell>
        </row>
        <row r="130">
          <cell r="A130">
            <v>36951</v>
          </cell>
          <cell r="B130">
            <v>16481</v>
          </cell>
          <cell r="C130">
            <v>636805</v>
          </cell>
          <cell r="D130" t="str">
            <v>52,173     38639       75.99      97</v>
          </cell>
        </row>
        <row r="131">
          <cell r="A131">
            <v>36982</v>
          </cell>
          <cell r="B131">
            <v>14401</v>
          </cell>
          <cell r="C131">
            <v>620205</v>
          </cell>
          <cell r="D131" t="str">
            <v>43,825     43067       75.27      99</v>
          </cell>
        </row>
        <row r="132">
          <cell r="A132">
            <v>37012</v>
          </cell>
          <cell r="B132">
            <v>15426</v>
          </cell>
          <cell r="C132">
            <v>591689</v>
          </cell>
          <cell r="D132" t="str">
            <v>45,017     38357       74.48      92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may96"/>
    </sheetNames>
    <sheetDataSet>
      <sheetData sheetId="0">
        <row r="36">
          <cell r="A36">
            <v>35186</v>
          </cell>
          <cell r="B36">
            <v>157883</v>
          </cell>
          <cell r="C36">
            <v>5078386</v>
          </cell>
          <cell r="D36" t="str">
            <v>24,557     32166       13.46     217</v>
          </cell>
        </row>
        <row r="37">
          <cell r="A37">
            <v>35217</v>
          </cell>
          <cell r="B37">
            <v>285805</v>
          </cell>
          <cell r="C37">
            <v>10041062</v>
          </cell>
          <cell r="D37" t="str">
            <v>51,566     35133       15.28     197</v>
          </cell>
        </row>
        <row r="38">
          <cell r="A38">
            <v>35247</v>
          </cell>
          <cell r="B38">
            <v>244430</v>
          </cell>
          <cell r="C38">
            <v>10471745</v>
          </cell>
          <cell r="D38" t="str">
            <v>55,782     42842       18.58     194</v>
          </cell>
        </row>
        <row r="39">
          <cell r="A39">
            <v>35278</v>
          </cell>
          <cell r="B39">
            <v>199760</v>
          </cell>
          <cell r="C39">
            <v>9678493</v>
          </cell>
          <cell r="D39" t="str">
            <v>54,142     48451       21.32     190</v>
          </cell>
        </row>
        <row r="40">
          <cell r="A40">
            <v>35309</v>
          </cell>
          <cell r="B40">
            <v>172151</v>
          </cell>
          <cell r="C40">
            <v>8483205</v>
          </cell>
          <cell r="D40" t="str">
            <v>45,391     49278       20.87     191</v>
          </cell>
        </row>
        <row r="41">
          <cell r="A41">
            <v>35339</v>
          </cell>
          <cell r="B41">
            <v>153643</v>
          </cell>
          <cell r="C41">
            <v>8398158</v>
          </cell>
          <cell r="D41" t="str">
            <v>53,101     54661       25.68     190</v>
          </cell>
        </row>
        <row r="42">
          <cell r="A42">
            <v>35370</v>
          </cell>
          <cell r="B42">
            <v>133385</v>
          </cell>
          <cell r="C42">
            <v>7204319</v>
          </cell>
          <cell r="D42" t="str">
            <v>47,249     54012       26.16     181</v>
          </cell>
        </row>
        <row r="43">
          <cell r="A43">
            <v>35400</v>
          </cell>
          <cell r="B43">
            <v>131136</v>
          </cell>
          <cell r="C43">
            <v>7051051</v>
          </cell>
          <cell r="D43" t="str">
            <v>56,274     53769       30.03     180</v>
          </cell>
        </row>
        <row r="44">
          <cell r="A44" t="str">
            <v>Totals:</v>
          </cell>
          <cell r="B44" t="str">
            <v>__________</v>
          </cell>
          <cell r="C44" t="str">
            <v>__________</v>
          </cell>
          <cell r="D44" t="str">
            <v>__________</v>
          </cell>
        </row>
        <row r="45">
          <cell r="A45">
            <v>1996</v>
          </cell>
          <cell r="B45">
            <v>1478193</v>
          </cell>
          <cell r="C45">
            <v>66406419</v>
          </cell>
          <cell r="D45">
            <v>388062</v>
          </cell>
        </row>
        <row r="47">
          <cell r="A47">
            <v>35431</v>
          </cell>
          <cell r="B47">
            <v>118754</v>
          </cell>
          <cell r="C47">
            <v>6401741</v>
          </cell>
          <cell r="D47" t="str">
            <v>65,144     53908       35.42     177</v>
          </cell>
        </row>
        <row r="48">
          <cell r="A48">
            <v>35462</v>
          </cell>
          <cell r="B48">
            <v>95766</v>
          </cell>
          <cell r="C48">
            <v>5210270</v>
          </cell>
          <cell r="D48" t="str">
            <v>59,234     54407       38.22     173</v>
          </cell>
        </row>
        <row r="49">
          <cell r="A49">
            <v>35490</v>
          </cell>
          <cell r="B49">
            <v>96971</v>
          </cell>
          <cell r="C49">
            <v>5587295</v>
          </cell>
          <cell r="D49" t="str">
            <v>59,452     57619       38.01     171</v>
          </cell>
        </row>
        <row r="50">
          <cell r="A50">
            <v>35521</v>
          </cell>
          <cell r="B50">
            <v>84644</v>
          </cell>
          <cell r="C50">
            <v>4926775</v>
          </cell>
          <cell r="D50" t="str">
            <v>59,187     58206       41.15     163</v>
          </cell>
        </row>
        <row r="51">
          <cell r="A51">
            <v>35551</v>
          </cell>
          <cell r="B51">
            <v>78970</v>
          </cell>
          <cell r="C51">
            <v>5087531</v>
          </cell>
          <cell r="D51" t="str">
            <v>60,020     64424       43.18     162</v>
          </cell>
        </row>
        <row r="52">
          <cell r="A52">
            <v>35582</v>
          </cell>
          <cell r="B52">
            <v>71921</v>
          </cell>
          <cell r="C52">
            <v>4790765</v>
          </cell>
          <cell r="D52" t="str">
            <v>53,439     66612       42.63     161</v>
          </cell>
        </row>
        <row r="53">
          <cell r="A53">
            <v>35612</v>
          </cell>
          <cell r="B53">
            <v>66908</v>
          </cell>
          <cell r="C53">
            <v>4600100</v>
          </cell>
          <cell r="D53" t="str">
            <v>54,282     68753       44.79     159</v>
          </cell>
        </row>
        <row r="54">
          <cell r="A54">
            <v>35643</v>
          </cell>
          <cell r="B54">
            <v>63843</v>
          </cell>
          <cell r="C54">
            <v>4331142</v>
          </cell>
          <cell r="D54" t="str">
            <v>54,411     67841       46.01     155</v>
          </cell>
        </row>
        <row r="55">
          <cell r="A55">
            <v>35674</v>
          </cell>
          <cell r="B55">
            <v>62217</v>
          </cell>
          <cell r="C55">
            <v>4284571</v>
          </cell>
          <cell r="D55" t="str">
            <v>49,506     68865       44.31     153</v>
          </cell>
        </row>
        <row r="56">
          <cell r="A56">
            <v>35704</v>
          </cell>
          <cell r="B56">
            <v>58706</v>
          </cell>
          <cell r="C56">
            <v>4204083</v>
          </cell>
          <cell r="D56" t="str">
            <v>45,693     71613       43.77     149</v>
          </cell>
        </row>
        <row r="57">
          <cell r="A57">
            <v>35735</v>
          </cell>
          <cell r="B57">
            <v>53585</v>
          </cell>
          <cell r="C57">
            <v>3854404</v>
          </cell>
          <cell r="D57" t="str">
            <v>49,359     71931       47.95     149</v>
          </cell>
        </row>
        <row r="58">
          <cell r="A58">
            <v>35765</v>
          </cell>
          <cell r="B58">
            <v>53394</v>
          </cell>
          <cell r="C58">
            <v>3854728</v>
          </cell>
          <cell r="D58" t="str">
            <v>58,680     72195       52.36     145</v>
          </cell>
        </row>
        <row r="59">
          <cell r="A59" t="str">
            <v>Totals:</v>
          </cell>
          <cell r="B59" t="str">
            <v>__________</v>
          </cell>
          <cell r="C59" t="str">
            <v>__________</v>
          </cell>
          <cell r="D59" t="str">
            <v>__________</v>
          </cell>
        </row>
        <row r="60">
          <cell r="A60">
            <v>1997</v>
          </cell>
          <cell r="B60">
            <v>905679</v>
          </cell>
          <cell r="C60">
            <v>57133405</v>
          </cell>
          <cell r="D60">
            <v>668407</v>
          </cell>
        </row>
        <row r="62">
          <cell r="A62">
            <v>35796</v>
          </cell>
          <cell r="B62">
            <v>51188</v>
          </cell>
          <cell r="C62">
            <v>3712278</v>
          </cell>
          <cell r="D62" t="str">
            <v>67,340     72523       56.81     147</v>
          </cell>
        </row>
        <row r="63">
          <cell r="A63">
            <v>35827</v>
          </cell>
          <cell r="B63">
            <v>42804</v>
          </cell>
          <cell r="C63">
            <v>3150568</v>
          </cell>
          <cell r="D63" t="str">
            <v>57,299     73605       57.24     142</v>
          </cell>
        </row>
        <row r="64">
          <cell r="A64">
            <v>35855</v>
          </cell>
          <cell r="B64">
            <v>48017</v>
          </cell>
          <cell r="C64">
            <v>3354715</v>
          </cell>
          <cell r="D64" t="str">
            <v>58,433     69866       54.89     143</v>
          </cell>
        </row>
        <row r="65">
          <cell r="A65">
            <v>35886</v>
          </cell>
          <cell r="B65">
            <v>41887</v>
          </cell>
          <cell r="C65">
            <v>3030941</v>
          </cell>
          <cell r="D65" t="str">
            <v>58,442     72360       58.25     143</v>
          </cell>
        </row>
        <row r="66">
          <cell r="A66">
            <v>35916</v>
          </cell>
          <cell r="B66">
            <v>38494</v>
          </cell>
          <cell r="C66">
            <v>2971355</v>
          </cell>
          <cell r="D66" t="str">
            <v>67,052     77191       63.53     143</v>
          </cell>
        </row>
        <row r="67">
          <cell r="A67">
            <v>35947</v>
          </cell>
          <cell r="B67">
            <v>34165</v>
          </cell>
          <cell r="C67">
            <v>2714557</v>
          </cell>
          <cell r="D67" t="str">
            <v>73,526     79455       68.27     141</v>
          </cell>
        </row>
        <row r="68">
          <cell r="A68">
            <v>35977</v>
          </cell>
          <cell r="B68">
            <v>32754</v>
          </cell>
          <cell r="C68">
            <v>2626478</v>
          </cell>
          <cell r="D68" t="str">
            <v>69,829     80189       68.07     140</v>
          </cell>
        </row>
        <row r="69">
          <cell r="A69">
            <v>36008</v>
          </cell>
          <cell r="B69">
            <v>30346</v>
          </cell>
          <cell r="C69">
            <v>2450875</v>
          </cell>
          <cell r="D69" t="str">
            <v>65,668     80765       68.39     137</v>
          </cell>
        </row>
        <row r="70">
          <cell r="A70">
            <v>36039</v>
          </cell>
          <cell r="B70">
            <v>27905</v>
          </cell>
          <cell r="C70">
            <v>2190664</v>
          </cell>
          <cell r="D70" t="str">
            <v>51,892     78505       65.03     136</v>
          </cell>
        </row>
        <row r="71">
          <cell r="A71">
            <v>36069</v>
          </cell>
          <cell r="B71">
            <v>28187</v>
          </cell>
          <cell r="C71">
            <v>2280015</v>
          </cell>
          <cell r="D71" t="str">
            <v>87,632     80889       75.66     136</v>
          </cell>
        </row>
        <row r="72">
          <cell r="A72">
            <v>36100</v>
          </cell>
          <cell r="B72">
            <v>30633</v>
          </cell>
          <cell r="C72">
            <v>2052973</v>
          </cell>
          <cell r="D72" t="str">
            <v>105,767     67019       77.54     134</v>
          </cell>
        </row>
        <row r="73">
          <cell r="A73">
            <v>36130</v>
          </cell>
          <cell r="B73">
            <v>33063</v>
          </cell>
          <cell r="C73">
            <v>1933383</v>
          </cell>
          <cell r="D73" t="str">
            <v>112,372     58476       77.27     131</v>
          </cell>
        </row>
        <row r="74">
          <cell r="A74" t="str">
            <v>Totals:</v>
          </cell>
          <cell r="B74" t="str">
            <v>__________</v>
          </cell>
          <cell r="C74" t="str">
            <v>__________</v>
          </cell>
          <cell r="D74" t="str">
            <v>__________</v>
          </cell>
        </row>
        <row r="75">
          <cell r="A75">
            <v>1998</v>
          </cell>
          <cell r="B75">
            <v>439443</v>
          </cell>
          <cell r="C75">
            <v>32468802</v>
          </cell>
          <cell r="D75">
            <v>875252</v>
          </cell>
        </row>
        <row r="77">
          <cell r="A77">
            <v>36161</v>
          </cell>
          <cell r="B77">
            <v>30957</v>
          </cell>
          <cell r="C77">
            <v>1874556</v>
          </cell>
          <cell r="D77" t="str">
            <v>93,236     60554       75.07     131</v>
          </cell>
        </row>
        <row r="78">
          <cell r="A78">
            <v>36192</v>
          </cell>
          <cell r="B78">
            <v>25609</v>
          </cell>
          <cell r="C78">
            <v>1656750</v>
          </cell>
          <cell r="D78" t="str">
            <v>75,918     64695       74.78     127</v>
          </cell>
        </row>
        <row r="79">
          <cell r="A79">
            <v>36220</v>
          </cell>
          <cell r="B79">
            <v>26017</v>
          </cell>
          <cell r="C79">
            <v>1812511</v>
          </cell>
          <cell r="D79" t="str">
            <v>69,432     69667       72.74     125</v>
          </cell>
        </row>
        <row r="80">
          <cell r="A80">
            <v>36251</v>
          </cell>
          <cell r="B80">
            <v>22482</v>
          </cell>
          <cell r="C80">
            <v>1766541</v>
          </cell>
          <cell r="D80" t="str">
            <v>51,953     78576       69.80     123</v>
          </cell>
        </row>
        <row r="81">
          <cell r="A81">
            <v>36281</v>
          </cell>
          <cell r="B81">
            <v>22455</v>
          </cell>
          <cell r="C81">
            <v>1748816</v>
          </cell>
          <cell r="D81" t="str">
            <v>50,054     77881       69.03     123</v>
          </cell>
        </row>
        <row r="82">
          <cell r="A82">
            <v>36312</v>
          </cell>
          <cell r="B82">
            <v>21640</v>
          </cell>
          <cell r="C82">
            <v>1668099</v>
          </cell>
          <cell r="D82" t="str">
            <v>50,808     77085       70.13     121</v>
          </cell>
        </row>
        <row r="83">
          <cell r="A83">
            <v>36342</v>
          </cell>
          <cell r="B83">
            <v>23535</v>
          </cell>
          <cell r="C83">
            <v>1715849</v>
          </cell>
          <cell r="D83" t="str">
            <v>55,485     72907       70.22     122</v>
          </cell>
        </row>
        <row r="84">
          <cell r="A84">
            <v>36373</v>
          </cell>
          <cell r="B84">
            <v>19583</v>
          </cell>
          <cell r="C84">
            <v>1610967</v>
          </cell>
          <cell r="D84" t="str">
            <v>47,541     82264       70.83     116</v>
          </cell>
        </row>
        <row r="85">
          <cell r="A85">
            <v>36404</v>
          </cell>
          <cell r="B85">
            <v>20203</v>
          </cell>
          <cell r="C85">
            <v>1597963</v>
          </cell>
          <cell r="D85" t="str">
            <v>56,555     79096       73.68     114</v>
          </cell>
        </row>
        <row r="86">
          <cell r="A86">
            <v>36434</v>
          </cell>
          <cell r="B86">
            <v>20613</v>
          </cell>
          <cell r="C86">
            <v>1614516</v>
          </cell>
          <cell r="D86" t="str">
            <v>57,917     78326       73.75     115</v>
          </cell>
        </row>
        <row r="87">
          <cell r="A87">
            <v>36465</v>
          </cell>
          <cell r="B87">
            <v>20270</v>
          </cell>
          <cell r="C87">
            <v>1562870</v>
          </cell>
          <cell r="D87" t="str">
            <v>52,120     77103       72.00     113</v>
          </cell>
        </row>
        <row r="88">
          <cell r="A88">
            <v>36495</v>
          </cell>
          <cell r="B88">
            <v>20658</v>
          </cell>
          <cell r="C88">
            <v>1525514</v>
          </cell>
          <cell r="D88" t="str">
            <v>42,639     73847       67.36     111</v>
          </cell>
        </row>
        <row r="89">
          <cell r="A89" t="str">
            <v>Totals:</v>
          </cell>
          <cell r="B89" t="str">
            <v>__________</v>
          </cell>
          <cell r="C89" t="str">
            <v>__________</v>
          </cell>
          <cell r="D89" t="str">
            <v>__________</v>
          </cell>
        </row>
        <row r="90">
          <cell r="A90">
            <v>1999</v>
          </cell>
          <cell r="B90">
            <v>274022</v>
          </cell>
          <cell r="C90">
            <v>20154952</v>
          </cell>
          <cell r="D90">
            <v>703658</v>
          </cell>
        </row>
        <row r="92">
          <cell r="A92">
            <v>36526</v>
          </cell>
          <cell r="B92">
            <v>21105</v>
          </cell>
          <cell r="C92">
            <v>1478716</v>
          </cell>
          <cell r="D92" t="str">
            <v>39,773     70065       65.33     111</v>
          </cell>
        </row>
        <row r="93">
          <cell r="A93">
            <v>36557</v>
          </cell>
          <cell r="B93">
            <v>17523</v>
          </cell>
          <cell r="C93">
            <v>1261225</v>
          </cell>
          <cell r="D93" t="str">
            <v>36,941     71976       67.83     112</v>
          </cell>
        </row>
        <row r="94">
          <cell r="A94">
            <v>36586</v>
          </cell>
          <cell r="B94">
            <v>18987</v>
          </cell>
          <cell r="C94">
            <v>1311418</v>
          </cell>
          <cell r="D94" t="str">
            <v>37,132     69070       66.17     111</v>
          </cell>
        </row>
        <row r="95">
          <cell r="A95">
            <v>36617</v>
          </cell>
          <cell r="B95">
            <v>16866</v>
          </cell>
          <cell r="C95">
            <v>1228048</v>
          </cell>
          <cell r="D95" t="str">
            <v>32,139     72813       65.58     109</v>
          </cell>
        </row>
        <row r="96">
          <cell r="A96">
            <v>36647</v>
          </cell>
          <cell r="B96">
            <v>15539</v>
          </cell>
          <cell r="C96">
            <v>1250126</v>
          </cell>
          <cell r="D96" t="str">
            <v>67,077     80451       81.19     107</v>
          </cell>
        </row>
        <row r="97">
          <cell r="A97">
            <v>36678</v>
          </cell>
          <cell r="B97">
            <v>14723</v>
          </cell>
          <cell r="C97">
            <v>1108851</v>
          </cell>
          <cell r="D97" t="str">
            <v>57,505     75315       79.62     104</v>
          </cell>
        </row>
        <row r="98">
          <cell r="A98">
            <v>36708</v>
          </cell>
          <cell r="B98">
            <v>14206</v>
          </cell>
          <cell r="C98">
            <v>1079762</v>
          </cell>
          <cell r="D98" t="str">
            <v>60,382     76008       80.95     104</v>
          </cell>
        </row>
        <row r="99">
          <cell r="A99">
            <v>36739</v>
          </cell>
          <cell r="B99">
            <v>15317</v>
          </cell>
          <cell r="C99">
            <v>1090883</v>
          </cell>
          <cell r="D99" t="str">
            <v>51,188     71221       76.97     106</v>
          </cell>
        </row>
        <row r="100">
          <cell r="A100">
            <v>36770</v>
          </cell>
          <cell r="B100">
            <v>14070</v>
          </cell>
          <cell r="C100">
            <v>971592</v>
          </cell>
          <cell r="D100" t="str">
            <v>43,596     69055       75.60     105</v>
          </cell>
        </row>
        <row r="101">
          <cell r="A101">
            <v>36800</v>
          </cell>
          <cell r="B101">
            <v>14781</v>
          </cell>
          <cell r="C101">
            <v>959548</v>
          </cell>
          <cell r="D101" t="str">
            <v>15,449     64918       51.10     102</v>
          </cell>
        </row>
        <row r="102">
          <cell r="A102">
            <v>36831</v>
          </cell>
          <cell r="B102">
            <v>14434</v>
          </cell>
          <cell r="C102">
            <v>957701</v>
          </cell>
          <cell r="D102" t="str">
            <v>19,177     66351       57.06     103</v>
          </cell>
        </row>
        <row r="103">
          <cell r="A103">
            <v>36861</v>
          </cell>
          <cell r="B103">
            <v>14548</v>
          </cell>
          <cell r="C103">
            <v>964902</v>
          </cell>
          <cell r="D103" t="str">
            <v>20,815     66326       58.86     105</v>
          </cell>
        </row>
        <row r="104">
          <cell r="A104" t="str">
            <v>Totals:</v>
          </cell>
          <cell r="B104" t="str">
            <v>__________</v>
          </cell>
          <cell r="C104" t="str">
            <v>__________</v>
          </cell>
          <cell r="D104" t="str">
            <v>__________</v>
          </cell>
        </row>
        <row r="105">
          <cell r="A105">
            <v>2000</v>
          </cell>
          <cell r="B105">
            <v>192099</v>
          </cell>
          <cell r="C105">
            <v>13662772</v>
          </cell>
          <cell r="D105">
            <v>481174</v>
          </cell>
        </row>
        <row r="107">
          <cell r="A107">
            <v>36892</v>
          </cell>
          <cell r="B107">
            <v>13347</v>
          </cell>
          <cell r="C107">
            <v>894747</v>
          </cell>
          <cell r="D107" t="str">
            <v>17,748     67038       57.08     105</v>
          </cell>
        </row>
        <row r="108">
          <cell r="A108">
            <v>36923</v>
          </cell>
          <cell r="B108">
            <v>12096</v>
          </cell>
          <cell r="C108">
            <v>848888</v>
          </cell>
          <cell r="D108" t="str">
            <v>18,385     70180       60.32     104</v>
          </cell>
        </row>
        <row r="109">
          <cell r="A109">
            <v>36951</v>
          </cell>
          <cell r="B109">
            <v>12560</v>
          </cell>
          <cell r="C109">
            <v>899855</v>
          </cell>
          <cell r="D109" t="str">
            <v>17,913     71645       58.78     103</v>
          </cell>
        </row>
        <row r="110">
          <cell r="A110">
            <v>36982</v>
          </cell>
          <cell r="B110">
            <v>11984</v>
          </cell>
          <cell r="C110">
            <v>854421</v>
          </cell>
          <cell r="D110" t="str">
            <v>20,273     71297       62.85      99</v>
          </cell>
        </row>
        <row r="111">
          <cell r="A111">
            <v>37012</v>
          </cell>
          <cell r="B111">
            <v>11228</v>
          </cell>
          <cell r="C111">
            <v>818938</v>
          </cell>
          <cell r="D111" t="str">
            <v>19,203     72938       63.10      93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r94"/>
    </sheetNames>
    <sheetDataSet>
      <sheetData sheetId="0">
        <row r="38">
          <cell r="A38">
            <v>34394</v>
          </cell>
          <cell r="B38">
            <v>274087</v>
          </cell>
          <cell r="C38">
            <v>3787990</v>
          </cell>
          <cell r="D38" t="str">
            <v>44,763     13821       14.04     265</v>
          </cell>
        </row>
        <row r="39">
          <cell r="A39">
            <v>34425</v>
          </cell>
          <cell r="B39">
            <v>576756</v>
          </cell>
          <cell r="C39">
            <v>9244981</v>
          </cell>
          <cell r="D39" t="str">
            <v>117,083     16030       16.87     244</v>
          </cell>
        </row>
        <row r="40">
          <cell r="A40">
            <v>34455</v>
          </cell>
          <cell r="B40">
            <v>479972</v>
          </cell>
          <cell r="C40">
            <v>9343622</v>
          </cell>
          <cell r="D40" t="str">
            <v>82,800     19468       14.71     245</v>
          </cell>
        </row>
        <row r="41">
          <cell r="A41">
            <v>34486</v>
          </cell>
          <cell r="B41">
            <v>392176</v>
          </cell>
          <cell r="C41">
            <v>8332338</v>
          </cell>
          <cell r="D41" t="str">
            <v>84,478     21247       17.72     238</v>
          </cell>
        </row>
        <row r="42">
          <cell r="A42">
            <v>34516</v>
          </cell>
          <cell r="B42">
            <v>360059</v>
          </cell>
          <cell r="C42">
            <v>8018189</v>
          </cell>
          <cell r="D42" t="str">
            <v>96,956     22270       21.22     239</v>
          </cell>
        </row>
        <row r="43">
          <cell r="A43">
            <v>34547</v>
          </cell>
          <cell r="B43">
            <v>313225</v>
          </cell>
          <cell r="C43">
            <v>7466737</v>
          </cell>
          <cell r="D43" t="str">
            <v>116,571     23839       27.12     235</v>
          </cell>
        </row>
        <row r="44">
          <cell r="A44">
            <v>34578</v>
          </cell>
          <cell r="B44">
            <v>270161</v>
          </cell>
          <cell r="C44">
            <v>6874977</v>
          </cell>
          <cell r="D44" t="str">
            <v>115,923     25448       30.03     225</v>
          </cell>
        </row>
        <row r="45">
          <cell r="A45">
            <v>34608</v>
          </cell>
          <cell r="B45">
            <v>222172</v>
          </cell>
          <cell r="C45">
            <v>6704769</v>
          </cell>
          <cell r="D45" t="str">
            <v>110,082     30179       33.13     218</v>
          </cell>
        </row>
        <row r="46">
          <cell r="A46">
            <v>34639</v>
          </cell>
          <cell r="B46">
            <v>217704</v>
          </cell>
          <cell r="C46">
            <v>5771789</v>
          </cell>
          <cell r="D46" t="str">
            <v>244,656     26513       52.91     217</v>
          </cell>
        </row>
        <row r="47">
          <cell r="A47">
            <v>34669</v>
          </cell>
          <cell r="B47">
            <v>194375</v>
          </cell>
          <cell r="C47">
            <v>6067104</v>
          </cell>
          <cell r="D47" t="str">
            <v>470,076     31214       70.75     214</v>
          </cell>
        </row>
        <row r="48">
          <cell r="A48" t="str">
            <v>Totals: __</v>
          </cell>
          <cell r="B48" t="str">
            <v>________</v>
          </cell>
          <cell r="C48" t="str">
            <v>__________</v>
          </cell>
          <cell r="D48" t="str">
            <v>__________</v>
          </cell>
        </row>
        <row r="49">
          <cell r="A49" t="str">
            <v>1994  3</v>
          </cell>
          <cell r="B49" t="str">
            <v>,300,687</v>
          </cell>
          <cell r="C49">
            <v>71612496</v>
          </cell>
          <cell r="D49">
            <v>1483388</v>
          </cell>
        </row>
        <row r="51">
          <cell r="A51">
            <v>34700</v>
          </cell>
          <cell r="B51">
            <v>171471</v>
          </cell>
          <cell r="C51">
            <v>5962454</v>
          </cell>
          <cell r="D51" t="str">
            <v>455,820     34773       72.66     213</v>
          </cell>
        </row>
        <row r="52">
          <cell r="A52">
            <v>34731</v>
          </cell>
          <cell r="B52">
            <v>137607</v>
          </cell>
          <cell r="C52">
            <v>4747578</v>
          </cell>
          <cell r="D52" t="str">
            <v>407,647     34501       74.76     206</v>
          </cell>
        </row>
        <row r="53">
          <cell r="A53">
            <v>34759</v>
          </cell>
          <cell r="B53">
            <v>129996</v>
          </cell>
          <cell r="C53">
            <v>4968724</v>
          </cell>
          <cell r="D53" t="str">
            <v>421,481     38223       76.43     206</v>
          </cell>
        </row>
        <row r="54">
          <cell r="A54">
            <v>34790</v>
          </cell>
          <cell r="B54">
            <v>122331</v>
          </cell>
          <cell r="C54">
            <v>4832054</v>
          </cell>
          <cell r="D54" t="str">
            <v>452,260     39500       78.71     201</v>
          </cell>
        </row>
        <row r="55">
          <cell r="A55">
            <v>34820</v>
          </cell>
          <cell r="B55">
            <v>114857</v>
          </cell>
          <cell r="C55">
            <v>4660284</v>
          </cell>
          <cell r="D55" t="str">
            <v>458,919     40575       79.98     196</v>
          </cell>
        </row>
        <row r="56">
          <cell r="A56">
            <v>34851</v>
          </cell>
          <cell r="B56">
            <v>103819</v>
          </cell>
          <cell r="C56">
            <v>4403935</v>
          </cell>
          <cell r="D56" t="str">
            <v>430,540     42420       80.57     193</v>
          </cell>
        </row>
        <row r="57">
          <cell r="A57">
            <v>34881</v>
          </cell>
          <cell r="B57">
            <v>102684</v>
          </cell>
          <cell r="C57">
            <v>4146562</v>
          </cell>
          <cell r="D57" t="str">
            <v>305,352     40382       74.83     191</v>
          </cell>
        </row>
        <row r="58">
          <cell r="A58">
            <v>34912</v>
          </cell>
          <cell r="B58">
            <v>89882</v>
          </cell>
          <cell r="C58">
            <v>4269559</v>
          </cell>
          <cell r="D58" t="str">
            <v>275,101     47502       75.37     188</v>
          </cell>
        </row>
        <row r="59">
          <cell r="A59">
            <v>34943</v>
          </cell>
          <cell r="B59">
            <v>77630</v>
          </cell>
          <cell r="C59">
            <v>3895207</v>
          </cell>
          <cell r="D59" t="str">
            <v>262,970     50177       77.21     188</v>
          </cell>
        </row>
        <row r="60">
          <cell r="A60">
            <v>34973</v>
          </cell>
          <cell r="B60">
            <v>78712</v>
          </cell>
          <cell r="C60">
            <v>3929229</v>
          </cell>
          <cell r="D60" t="str">
            <v>283,621     49920       78.28     187</v>
          </cell>
        </row>
        <row r="61">
          <cell r="A61">
            <v>35004</v>
          </cell>
          <cell r="B61">
            <v>78076</v>
          </cell>
          <cell r="C61">
            <v>3674039</v>
          </cell>
          <cell r="D61" t="str">
            <v>312,527     47058       80.01     184</v>
          </cell>
        </row>
        <row r="62">
          <cell r="A62">
            <v>35034</v>
          </cell>
          <cell r="B62">
            <v>78014</v>
          </cell>
          <cell r="C62">
            <v>3650570</v>
          </cell>
          <cell r="D62" t="str">
            <v>281,066     46794       78.27     181</v>
          </cell>
        </row>
        <row r="63">
          <cell r="A63" t="str">
            <v>Totals: __</v>
          </cell>
          <cell r="B63" t="str">
            <v>________</v>
          </cell>
          <cell r="C63" t="str">
            <v>__________</v>
          </cell>
          <cell r="D63" t="str">
            <v>__________</v>
          </cell>
        </row>
        <row r="64">
          <cell r="A64" t="str">
            <v>1995  1</v>
          </cell>
          <cell r="B64" t="str">
            <v>,285,079</v>
          </cell>
          <cell r="C64">
            <v>53140195</v>
          </cell>
          <cell r="D64">
            <v>4347304</v>
          </cell>
        </row>
        <row r="66">
          <cell r="A66">
            <v>35065</v>
          </cell>
          <cell r="B66">
            <v>76491</v>
          </cell>
          <cell r="C66">
            <v>3596016</v>
          </cell>
          <cell r="D66" t="str">
            <v>283,490     47013       78.75     180</v>
          </cell>
        </row>
        <row r="67">
          <cell r="A67">
            <v>35096</v>
          </cell>
          <cell r="B67">
            <v>67654</v>
          </cell>
          <cell r="C67">
            <v>2990252</v>
          </cell>
          <cell r="D67" t="str">
            <v>242,808     44200       78.21     176</v>
          </cell>
        </row>
        <row r="68">
          <cell r="A68">
            <v>35125</v>
          </cell>
          <cell r="B68">
            <v>67730</v>
          </cell>
          <cell r="C68">
            <v>3164973</v>
          </cell>
          <cell r="D68" t="str">
            <v>271,251     46730       80.02     174</v>
          </cell>
        </row>
        <row r="69">
          <cell r="A69">
            <v>35156</v>
          </cell>
          <cell r="B69">
            <v>59296</v>
          </cell>
          <cell r="C69">
            <v>2952503</v>
          </cell>
          <cell r="D69" t="str">
            <v>229,702     49793       79.48     173</v>
          </cell>
        </row>
        <row r="70">
          <cell r="A70">
            <v>35186</v>
          </cell>
          <cell r="B70">
            <v>63105</v>
          </cell>
          <cell r="C70">
            <v>2955463</v>
          </cell>
          <cell r="D70" t="str">
            <v>238,098     46835       79.05     168</v>
          </cell>
        </row>
        <row r="71">
          <cell r="A71">
            <v>35217</v>
          </cell>
          <cell r="B71">
            <v>52478</v>
          </cell>
          <cell r="C71">
            <v>2655395</v>
          </cell>
          <cell r="D71" t="str">
            <v>237,133     50601       81.88     166</v>
          </cell>
        </row>
        <row r="72">
          <cell r="A72">
            <v>35247</v>
          </cell>
          <cell r="B72">
            <v>54444</v>
          </cell>
          <cell r="C72">
            <v>2666197</v>
          </cell>
          <cell r="D72" t="str">
            <v>253,417     48972       82.32     167</v>
          </cell>
        </row>
        <row r="73">
          <cell r="A73">
            <v>35278</v>
          </cell>
          <cell r="B73">
            <v>48368</v>
          </cell>
          <cell r="C73">
            <v>2414942</v>
          </cell>
          <cell r="D73" t="str">
            <v>203,850     49929       80.82     163</v>
          </cell>
        </row>
        <row r="74">
          <cell r="A74">
            <v>35309</v>
          </cell>
          <cell r="B74">
            <v>48725</v>
          </cell>
          <cell r="C74">
            <v>2453049</v>
          </cell>
          <cell r="D74" t="str">
            <v>217,419     50345       81.69     168</v>
          </cell>
        </row>
        <row r="75">
          <cell r="A75">
            <v>35339</v>
          </cell>
          <cell r="B75">
            <v>48264</v>
          </cell>
          <cell r="C75">
            <v>2481643</v>
          </cell>
          <cell r="D75" t="str">
            <v>238,323     51419       83.16     167</v>
          </cell>
        </row>
        <row r="76">
          <cell r="A76">
            <v>35370</v>
          </cell>
          <cell r="B76">
            <v>46071</v>
          </cell>
          <cell r="C76">
            <v>2288423</v>
          </cell>
          <cell r="D76" t="str">
            <v>287,650     49672       86.19     164</v>
          </cell>
        </row>
        <row r="77">
          <cell r="A77">
            <v>35400</v>
          </cell>
          <cell r="B77">
            <v>45224</v>
          </cell>
          <cell r="C77">
            <v>2240929</v>
          </cell>
          <cell r="D77" t="str">
            <v>260,488     49552       85.21     162</v>
          </cell>
        </row>
        <row r="78">
          <cell r="A78" t="str">
            <v>Totals: __</v>
          </cell>
          <cell r="B78" t="str">
            <v>________</v>
          </cell>
          <cell r="C78" t="str">
            <v>__________</v>
          </cell>
          <cell r="D78" t="str">
            <v>__________</v>
          </cell>
        </row>
        <row r="79">
          <cell r="A79">
            <v>1996</v>
          </cell>
          <cell r="B79">
            <v>677850</v>
          </cell>
          <cell r="C79">
            <v>32859785</v>
          </cell>
          <cell r="D79">
            <v>2963629</v>
          </cell>
        </row>
        <row r="81">
          <cell r="A81">
            <v>35431</v>
          </cell>
          <cell r="B81">
            <v>43895</v>
          </cell>
          <cell r="C81">
            <v>2164133</v>
          </cell>
          <cell r="D81" t="str">
            <v>224,406     49303       83.64     160</v>
          </cell>
        </row>
        <row r="82">
          <cell r="A82">
            <v>35462</v>
          </cell>
          <cell r="B82">
            <v>39892</v>
          </cell>
          <cell r="C82">
            <v>1926803</v>
          </cell>
          <cell r="D82" t="str">
            <v>209,907     48301       84.03     161</v>
          </cell>
        </row>
        <row r="83">
          <cell r="A83">
            <v>35490</v>
          </cell>
          <cell r="B83">
            <v>42805</v>
          </cell>
          <cell r="C83">
            <v>2028196</v>
          </cell>
          <cell r="D83" t="str">
            <v>196,104     47383       82.08     162</v>
          </cell>
        </row>
        <row r="84">
          <cell r="A84">
            <v>35521</v>
          </cell>
          <cell r="B84">
            <v>38263</v>
          </cell>
          <cell r="C84">
            <v>1890084</v>
          </cell>
          <cell r="D84" t="str">
            <v>188,734     49398       83.14     160</v>
          </cell>
        </row>
        <row r="85">
          <cell r="A85">
            <v>35551</v>
          </cell>
          <cell r="B85">
            <v>39994</v>
          </cell>
          <cell r="C85">
            <v>1887631</v>
          </cell>
          <cell r="D85" t="str">
            <v>177,964     47198       81.65     159</v>
          </cell>
        </row>
        <row r="86">
          <cell r="A86">
            <v>35582</v>
          </cell>
          <cell r="B86">
            <v>37553</v>
          </cell>
          <cell r="C86">
            <v>1802528</v>
          </cell>
          <cell r="D86" t="str">
            <v>140,610     48000       78.92     160</v>
          </cell>
        </row>
        <row r="87">
          <cell r="A87">
            <v>35612</v>
          </cell>
          <cell r="B87">
            <v>34541</v>
          </cell>
          <cell r="C87">
            <v>1919455</v>
          </cell>
          <cell r="D87" t="str">
            <v>131,122     55571       79.15     155</v>
          </cell>
        </row>
        <row r="88">
          <cell r="A88">
            <v>35643</v>
          </cell>
          <cell r="B88">
            <v>33057</v>
          </cell>
          <cell r="C88">
            <v>1810682</v>
          </cell>
          <cell r="D88" t="str">
            <v>108,280     54775       76.61     155</v>
          </cell>
        </row>
        <row r="89">
          <cell r="A89">
            <v>35674</v>
          </cell>
          <cell r="B89">
            <v>31821</v>
          </cell>
          <cell r="C89">
            <v>1596429</v>
          </cell>
          <cell r="D89" t="str">
            <v>84,856     50170       72.73     156</v>
          </cell>
        </row>
        <row r="90">
          <cell r="A90">
            <v>35704</v>
          </cell>
          <cell r="B90">
            <v>33794</v>
          </cell>
          <cell r="C90">
            <v>1700099</v>
          </cell>
          <cell r="D90" t="str">
            <v>95,773     50308       73.92     154</v>
          </cell>
        </row>
        <row r="91">
          <cell r="A91">
            <v>35735</v>
          </cell>
          <cell r="B91">
            <v>29087</v>
          </cell>
          <cell r="C91">
            <v>1625457</v>
          </cell>
          <cell r="D91" t="str">
            <v>104,154     55883       78.17     152</v>
          </cell>
        </row>
        <row r="92">
          <cell r="A92">
            <v>35765</v>
          </cell>
          <cell r="B92">
            <v>28882</v>
          </cell>
          <cell r="C92">
            <v>1652035</v>
          </cell>
          <cell r="D92" t="str">
            <v>117,527     57200       80.27     150</v>
          </cell>
        </row>
        <row r="93">
          <cell r="A93" t="str">
            <v>Totals: __</v>
          </cell>
          <cell r="B93" t="str">
            <v>________</v>
          </cell>
          <cell r="C93" t="str">
            <v>__________</v>
          </cell>
          <cell r="D93" t="str">
            <v>__________</v>
          </cell>
        </row>
        <row r="94">
          <cell r="A94">
            <v>1997</v>
          </cell>
          <cell r="B94">
            <v>433584</v>
          </cell>
          <cell r="C94">
            <v>22003532</v>
          </cell>
          <cell r="D94">
            <v>1779437</v>
          </cell>
        </row>
        <row r="96">
          <cell r="A96">
            <v>35796</v>
          </cell>
          <cell r="B96">
            <v>27449</v>
          </cell>
          <cell r="C96">
            <v>1552464</v>
          </cell>
          <cell r="D96" t="str">
            <v>139,892     56559       83.60     150</v>
          </cell>
        </row>
        <row r="97">
          <cell r="A97">
            <v>35827</v>
          </cell>
          <cell r="B97">
            <v>26501</v>
          </cell>
          <cell r="C97">
            <v>1359685</v>
          </cell>
          <cell r="D97" t="str">
            <v>127,654     51307       82.81     146</v>
          </cell>
        </row>
        <row r="98">
          <cell r="A98">
            <v>35855</v>
          </cell>
          <cell r="B98">
            <v>28300</v>
          </cell>
          <cell r="C98">
            <v>1520935</v>
          </cell>
          <cell r="D98" t="str">
            <v>154,569     53744       84.52     147</v>
          </cell>
        </row>
        <row r="99">
          <cell r="A99">
            <v>35886</v>
          </cell>
          <cell r="B99">
            <v>27957</v>
          </cell>
          <cell r="C99">
            <v>1432259</v>
          </cell>
          <cell r="D99" t="str">
            <v>133,826     51231       82.72     148</v>
          </cell>
        </row>
        <row r="100">
          <cell r="A100">
            <v>35916</v>
          </cell>
          <cell r="B100">
            <v>27818</v>
          </cell>
          <cell r="C100">
            <v>1358784</v>
          </cell>
          <cell r="D100" t="str">
            <v>106,198     48846       79.24     149</v>
          </cell>
        </row>
        <row r="101">
          <cell r="A101">
            <v>35947</v>
          </cell>
          <cell r="B101">
            <v>23745</v>
          </cell>
          <cell r="C101">
            <v>1279286</v>
          </cell>
          <cell r="D101" t="str">
            <v>100,628     53877       80.91     146</v>
          </cell>
        </row>
        <row r="102">
          <cell r="A102">
            <v>35977</v>
          </cell>
          <cell r="B102">
            <v>24192</v>
          </cell>
          <cell r="C102">
            <v>1318906</v>
          </cell>
          <cell r="D102" t="str">
            <v>100,492     54519       80.60     147</v>
          </cell>
        </row>
        <row r="103">
          <cell r="A103">
            <v>36008</v>
          </cell>
          <cell r="B103">
            <v>23817</v>
          </cell>
          <cell r="C103">
            <v>1258616</v>
          </cell>
          <cell r="D103" t="str">
            <v>97,600     52846       80.38     148</v>
          </cell>
        </row>
        <row r="104">
          <cell r="A104">
            <v>36039</v>
          </cell>
          <cell r="B104">
            <v>21790</v>
          </cell>
          <cell r="C104">
            <v>1154677</v>
          </cell>
          <cell r="D104" t="str">
            <v>87,810     52992       80.12     146</v>
          </cell>
        </row>
        <row r="105">
          <cell r="A105">
            <v>36069</v>
          </cell>
          <cell r="B105">
            <v>21798</v>
          </cell>
          <cell r="C105">
            <v>1160032</v>
          </cell>
          <cell r="D105" t="str">
            <v>81,050     53218       78.81     142</v>
          </cell>
        </row>
        <row r="106">
          <cell r="A106">
            <v>36100</v>
          </cell>
          <cell r="B106">
            <v>21918</v>
          </cell>
          <cell r="C106">
            <v>1184549</v>
          </cell>
          <cell r="D106" t="str">
            <v>76,862     54045       77.81     142</v>
          </cell>
        </row>
        <row r="107">
          <cell r="A107">
            <v>36130</v>
          </cell>
          <cell r="B107">
            <v>21526</v>
          </cell>
          <cell r="C107">
            <v>1191580</v>
          </cell>
          <cell r="D107" t="str">
            <v>95,080     55356       81.54     144</v>
          </cell>
        </row>
        <row r="108">
          <cell r="A108" t="str">
            <v>Totals: __</v>
          </cell>
          <cell r="B108" t="str">
            <v>________</v>
          </cell>
          <cell r="C108" t="str">
            <v>__________</v>
          </cell>
          <cell r="D108" t="str">
            <v>__________</v>
          </cell>
        </row>
        <row r="109">
          <cell r="A109">
            <v>1998</v>
          </cell>
          <cell r="B109">
            <v>296811</v>
          </cell>
          <cell r="C109">
            <v>15771773</v>
          </cell>
          <cell r="D109">
            <v>1301661</v>
          </cell>
        </row>
        <row r="111">
          <cell r="A111">
            <v>36161</v>
          </cell>
          <cell r="B111">
            <v>19905</v>
          </cell>
          <cell r="C111">
            <v>1110968</v>
          </cell>
          <cell r="D111" t="str">
            <v>84,204     55814       80.88     141</v>
          </cell>
        </row>
        <row r="112">
          <cell r="A112">
            <v>36192</v>
          </cell>
          <cell r="B112">
            <v>17322</v>
          </cell>
          <cell r="C112">
            <v>1020532</v>
          </cell>
          <cell r="D112" t="str">
            <v>72,904     58916       80.80     140</v>
          </cell>
        </row>
        <row r="113">
          <cell r="A113">
            <v>36220</v>
          </cell>
          <cell r="B113">
            <v>16695</v>
          </cell>
          <cell r="C113">
            <v>1057581</v>
          </cell>
          <cell r="D113" t="str">
            <v>63,684     63348       79.23     137</v>
          </cell>
        </row>
        <row r="114">
          <cell r="A114">
            <v>36251</v>
          </cell>
          <cell r="B114">
            <v>18022</v>
          </cell>
          <cell r="C114">
            <v>990580</v>
          </cell>
          <cell r="D114" t="str">
            <v>57,901     54966       76.26     134</v>
          </cell>
        </row>
        <row r="115">
          <cell r="A115">
            <v>36281</v>
          </cell>
          <cell r="B115">
            <v>19172</v>
          </cell>
          <cell r="C115">
            <v>1037983</v>
          </cell>
          <cell r="D115" t="str">
            <v>53,136     54141       73.49     140</v>
          </cell>
        </row>
        <row r="116">
          <cell r="A116">
            <v>36312</v>
          </cell>
          <cell r="B116">
            <v>16158</v>
          </cell>
          <cell r="C116">
            <v>983115</v>
          </cell>
          <cell r="D116" t="str">
            <v>52,210     60844       76.37     138</v>
          </cell>
        </row>
        <row r="117">
          <cell r="A117">
            <v>36342</v>
          </cell>
          <cell r="B117">
            <v>18429</v>
          </cell>
          <cell r="C117">
            <v>1028692</v>
          </cell>
          <cell r="D117" t="str">
            <v>61,377     55820       76.91     134</v>
          </cell>
        </row>
        <row r="118">
          <cell r="A118">
            <v>36373</v>
          </cell>
          <cell r="B118">
            <v>17573</v>
          </cell>
          <cell r="C118">
            <v>937400</v>
          </cell>
          <cell r="D118" t="str">
            <v>70,812     53344       80.12     132</v>
          </cell>
        </row>
        <row r="119">
          <cell r="A119">
            <v>36404</v>
          </cell>
          <cell r="B119">
            <v>16617</v>
          </cell>
          <cell r="C119">
            <v>826959</v>
          </cell>
          <cell r="D119" t="str">
            <v>48,645     49766       74.54     128</v>
          </cell>
        </row>
        <row r="120">
          <cell r="A120">
            <v>36434</v>
          </cell>
          <cell r="B120">
            <v>16518</v>
          </cell>
          <cell r="C120">
            <v>831582</v>
          </cell>
          <cell r="D120" t="str">
            <v>58,102     50344       77.86     125</v>
          </cell>
        </row>
        <row r="121">
          <cell r="A121">
            <v>36465</v>
          </cell>
          <cell r="B121">
            <v>15936</v>
          </cell>
          <cell r="C121">
            <v>783528</v>
          </cell>
          <cell r="D121" t="str">
            <v>66,091     49168       80.57     127</v>
          </cell>
        </row>
        <row r="122">
          <cell r="A122">
            <v>36495</v>
          </cell>
          <cell r="B122">
            <v>15419</v>
          </cell>
          <cell r="C122">
            <v>786463</v>
          </cell>
          <cell r="D122" t="str">
            <v>65,685     51007       80.99     128</v>
          </cell>
        </row>
        <row r="123">
          <cell r="A123" t="str">
            <v>Totals: __</v>
          </cell>
          <cell r="B123" t="str">
            <v>________</v>
          </cell>
          <cell r="C123" t="str">
            <v>__________</v>
          </cell>
          <cell r="D123" t="str">
            <v>__________</v>
          </cell>
        </row>
        <row r="124">
          <cell r="A124">
            <v>1999</v>
          </cell>
          <cell r="B124">
            <v>207766</v>
          </cell>
          <cell r="C124">
            <v>11395383</v>
          </cell>
          <cell r="D124">
            <v>754751</v>
          </cell>
        </row>
        <row r="126">
          <cell r="A126">
            <v>36526</v>
          </cell>
          <cell r="B126">
            <v>15678</v>
          </cell>
          <cell r="C126">
            <v>772748</v>
          </cell>
          <cell r="D126" t="str">
            <v>68,568     49289       81.39     127</v>
          </cell>
        </row>
        <row r="127">
          <cell r="A127">
            <v>36557</v>
          </cell>
          <cell r="B127">
            <v>15993</v>
          </cell>
          <cell r="C127">
            <v>654823</v>
          </cell>
          <cell r="D127" t="str">
            <v>60,807     40945       79.18     127</v>
          </cell>
        </row>
        <row r="128">
          <cell r="A128">
            <v>36586</v>
          </cell>
          <cell r="B128">
            <v>20181</v>
          </cell>
          <cell r="C128">
            <v>734941</v>
          </cell>
          <cell r="D128" t="str">
            <v>187,953     36418       90.30     126</v>
          </cell>
        </row>
        <row r="129">
          <cell r="A129">
            <v>36617</v>
          </cell>
          <cell r="B129">
            <v>18924</v>
          </cell>
          <cell r="C129">
            <v>734921</v>
          </cell>
          <cell r="D129" t="str">
            <v>136,061     38836       87.79     126</v>
          </cell>
        </row>
        <row r="130">
          <cell r="A130">
            <v>36647</v>
          </cell>
          <cell r="B130">
            <v>17839</v>
          </cell>
          <cell r="C130">
            <v>778861</v>
          </cell>
          <cell r="D130" t="str">
            <v>106,220     43661       85.62     125</v>
          </cell>
        </row>
        <row r="131">
          <cell r="A131">
            <v>36678</v>
          </cell>
          <cell r="B131">
            <v>15609</v>
          </cell>
          <cell r="C131">
            <v>758317</v>
          </cell>
          <cell r="D131" t="str">
            <v>67,516     48583       81.22     125</v>
          </cell>
        </row>
        <row r="132">
          <cell r="A132">
            <v>36708</v>
          </cell>
          <cell r="B132">
            <v>17418</v>
          </cell>
          <cell r="C132">
            <v>800680</v>
          </cell>
          <cell r="D132" t="str">
            <v>73,709     45969       80.89     122</v>
          </cell>
        </row>
        <row r="133">
          <cell r="A133">
            <v>36739</v>
          </cell>
          <cell r="B133">
            <v>18126</v>
          </cell>
          <cell r="C133">
            <v>748787</v>
          </cell>
          <cell r="D133" t="str">
            <v>73,084     41311       80.13     120</v>
          </cell>
        </row>
        <row r="134">
          <cell r="A134">
            <v>36770</v>
          </cell>
          <cell r="B134">
            <v>15779</v>
          </cell>
          <cell r="C134">
            <v>738242</v>
          </cell>
          <cell r="D134" t="str">
            <v>52,083     46787       76.75     119</v>
          </cell>
        </row>
        <row r="135">
          <cell r="A135">
            <v>36800</v>
          </cell>
          <cell r="B135">
            <v>15882</v>
          </cell>
          <cell r="C135">
            <v>694578</v>
          </cell>
          <cell r="D135" t="str">
            <v>62,785     43734       79.81     119</v>
          </cell>
        </row>
        <row r="136">
          <cell r="A136">
            <v>36831</v>
          </cell>
          <cell r="B136">
            <v>15509</v>
          </cell>
          <cell r="C136">
            <v>652912</v>
          </cell>
          <cell r="D136" t="str">
            <v>52,578     42099       77.22     116</v>
          </cell>
        </row>
        <row r="137">
          <cell r="A137">
            <v>36861</v>
          </cell>
          <cell r="B137">
            <v>16312</v>
          </cell>
          <cell r="C137">
            <v>658605</v>
          </cell>
          <cell r="D137" t="str">
            <v>55,186     40376       77.19     115</v>
          </cell>
        </row>
        <row r="138">
          <cell r="A138" t="str">
            <v>Totals: __</v>
          </cell>
          <cell r="B138" t="str">
            <v>________</v>
          </cell>
          <cell r="C138" t="str">
            <v>__________</v>
          </cell>
          <cell r="D138" t="str">
            <v>__________</v>
          </cell>
        </row>
        <row r="139">
          <cell r="A139">
            <v>2000</v>
          </cell>
          <cell r="B139">
            <v>203250</v>
          </cell>
          <cell r="C139">
            <v>8728415</v>
          </cell>
          <cell r="D139">
            <v>996550</v>
          </cell>
        </row>
        <row r="141">
          <cell r="A141">
            <v>36892</v>
          </cell>
          <cell r="B141">
            <v>16693</v>
          </cell>
          <cell r="C141">
            <v>616815</v>
          </cell>
          <cell r="D141" t="str">
            <v>58,680     36951       77.85     113</v>
          </cell>
        </row>
        <row r="142">
          <cell r="A142">
            <v>36923</v>
          </cell>
          <cell r="B142">
            <v>14848</v>
          </cell>
          <cell r="C142">
            <v>587002</v>
          </cell>
          <cell r="D142" t="str">
            <v>117,924     39535       88.82     115</v>
          </cell>
        </row>
        <row r="143">
          <cell r="A143">
            <v>36951</v>
          </cell>
          <cell r="B143">
            <v>17927</v>
          </cell>
          <cell r="C143">
            <v>643842</v>
          </cell>
          <cell r="D143" t="str">
            <v>272,908     35915       93.84     120</v>
          </cell>
        </row>
        <row r="144">
          <cell r="A144">
            <v>36982</v>
          </cell>
          <cell r="B144">
            <v>14979</v>
          </cell>
          <cell r="C144">
            <v>653584</v>
          </cell>
          <cell r="D144" t="str">
            <v>250,588     43634       94.36     118</v>
          </cell>
        </row>
        <row r="145">
          <cell r="A145">
            <v>37012</v>
          </cell>
          <cell r="B145">
            <v>16258</v>
          </cell>
          <cell r="C145">
            <v>711049</v>
          </cell>
          <cell r="D145" t="str">
            <v>236,964     43736       93.58     115</v>
          </cell>
        </row>
        <row r="146">
          <cell r="A146" t="str">
            <v>Totals: __</v>
          </cell>
          <cell r="B146" t="str">
            <v>________</v>
          </cell>
          <cell r="C146" t="str">
            <v>__________</v>
          </cell>
          <cell r="D146" t="str">
            <v>__________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jun96"/>
    </sheetNames>
    <sheetDataSet>
      <sheetData sheetId="0">
        <row r="36">
          <cell r="A36">
            <v>35217</v>
          </cell>
          <cell r="B36">
            <v>75236</v>
          </cell>
          <cell r="C36">
            <v>3847418</v>
          </cell>
          <cell r="D36" t="str">
            <v>34,051     51138       31.16     192</v>
          </cell>
        </row>
        <row r="37">
          <cell r="A37">
            <v>35247</v>
          </cell>
          <cell r="B37">
            <v>159878</v>
          </cell>
          <cell r="C37">
            <v>7593739</v>
          </cell>
          <cell r="D37" t="str">
            <v>113,449     47498       41.51     180</v>
          </cell>
        </row>
        <row r="38">
          <cell r="A38">
            <v>35278</v>
          </cell>
          <cell r="B38">
            <v>140617</v>
          </cell>
          <cell r="C38">
            <v>7271025</v>
          </cell>
          <cell r="D38" t="str">
            <v>99,849     51709       41.52     178</v>
          </cell>
        </row>
        <row r="39">
          <cell r="A39">
            <v>35309</v>
          </cell>
          <cell r="B39">
            <v>120246</v>
          </cell>
          <cell r="C39">
            <v>6286675</v>
          </cell>
          <cell r="D39" t="str">
            <v>109,383     52282       47.63     179</v>
          </cell>
        </row>
        <row r="40">
          <cell r="A40">
            <v>35339</v>
          </cell>
          <cell r="B40">
            <v>122721</v>
          </cell>
          <cell r="C40">
            <v>5232084</v>
          </cell>
          <cell r="D40" t="str">
            <v>105,216     42634       46.16     175</v>
          </cell>
        </row>
        <row r="41">
          <cell r="A41">
            <v>35370</v>
          </cell>
          <cell r="B41">
            <v>109176</v>
          </cell>
          <cell r="C41">
            <v>5011411</v>
          </cell>
          <cell r="D41" t="str">
            <v>87,454     45903       44.48     173</v>
          </cell>
        </row>
        <row r="42">
          <cell r="A42">
            <v>35400</v>
          </cell>
          <cell r="B42">
            <v>103621</v>
          </cell>
          <cell r="C42">
            <v>5649740</v>
          </cell>
          <cell r="D42" t="str">
            <v>78,277     54524       43.03     168</v>
          </cell>
        </row>
        <row r="43">
          <cell r="A43" t="str">
            <v>Totals: __</v>
          </cell>
          <cell r="B43" t="str">
            <v>________</v>
          </cell>
          <cell r="C43" t="str">
            <v>__________</v>
          </cell>
          <cell r="D43" t="str">
            <v>__________</v>
          </cell>
        </row>
        <row r="44">
          <cell r="A44">
            <v>1996</v>
          </cell>
          <cell r="B44">
            <v>831495</v>
          </cell>
          <cell r="C44">
            <v>40892092</v>
          </cell>
          <cell r="D44">
            <v>627679</v>
          </cell>
        </row>
        <row r="46">
          <cell r="A46">
            <v>35431</v>
          </cell>
          <cell r="B46">
            <v>92706</v>
          </cell>
          <cell r="C46">
            <v>5083933</v>
          </cell>
          <cell r="D46" t="str">
            <v>71,586     54840       43.57     167</v>
          </cell>
        </row>
        <row r="47">
          <cell r="A47">
            <v>35462</v>
          </cell>
          <cell r="B47">
            <v>83497</v>
          </cell>
          <cell r="C47">
            <v>4413865</v>
          </cell>
          <cell r="D47" t="str">
            <v>73,297     52863       46.75     162</v>
          </cell>
        </row>
        <row r="48">
          <cell r="A48">
            <v>35490</v>
          </cell>
          <cell r="B48">
            <v>81473</v>
          </cell>
          <cell r="C48">
            <v>4334293</v>
          </cell>
          <cell r="D48" t="str">
            <v>80,142     53200       49.59     159</v>
          </cell>
        </row>
        <row r="49">
          <cell r="A49">
            <v>35521</v>
          </cell>
          <cell r="B49">
            <v>70503</v>
          </cell>
          <cell r="C49">
            <v>4007942</v>
          </cell>
          <cell r="D49" t="str">
            <v>78,822     56848       52.79     154</v>
          </cell>
        </row>
        <row r="50">
          <cell r="A50">
            <v>35551</v>
          </cell>
          <cell r="B50">
            <v>67865</v>
          </cell>
          <cell r="C50">
            <v>3881834</v>
          </cell>
          <cell r="D50" t="str">
            <v>87,696     57200       56.37     153</v>
          </cell>
        </row>
        <row r="51">
          <cell r="A51">
            <v>35582</v>
          </cell>
          <cell r="B51">
            <v>57505</v>
          </cell>
          <cell r="C51">
            <v>3478350</v>
          </cell>
          <cell r="D51" t="str">
            <v>104,788     60488       64.57     153</v>
          </cell>
        </row>
        <row r="52">
          <cell r="A52">
            <v>35612</v>
          </cell>
          <cell r="B52">
            <v>53447</v>
          </cell>
          <cell r="C52">
            <v>3382817</v>
          </cell>
          <cell r="D52" t="str">
            <v>122,211     63293       69.57     149</v>
          </cell>
        </row>
        <row r="53">
          <cell r="A53">
            <v>35643</v>
          </cell>
          <cell r="B53">
            <v>53437</v>
          </cell>
          <cell r="C53">
            <v>3258062</v>
          </cell>
          <cell r="D53" t="str">
            <v>151,556     60971       73.93     150</v>
          </cell>
        </row>
        <row r="54">
          <cell r="A54">
            <v>35674</v>
          </cell>
          <cell r="B54">
            <v>50057</v>
          </cell>
          <cell r="C54">
            <v>3334864</v>
          </cell>
          <cell r="D54" t="str">
            <v>126,168     66622       71.59     151</v>
          </cell>
        </row>
        <row r="55">
          <cell r="A55">
            <v>35704</v>
          </cell>
          <cell r="B55">
            <v>50865</v>
          </cell>
          <cell r="C55">
            <v>3349817</v>
          </cell>
          <cell r="D55" t="str">
            <v>254,552     65858       83.35     151</v>
          </cell>
        </row>
        <row r="56">
          <cell r="A56">
            <v>35735</v>
          </cell>
          <cell r="B56">
            <v>45193</v>
          </cell>
          <cell r="C56">
            <v>3092065</v>
          </cell>
          <cell r="D56" t="str">
            <v>107,296     68420       70.36     150</v>
          </cell>
        </row>
        <row r="57">
          <cell r="A57">
            <v>35765</v>
          </cell>
          <cell r="B57">
            <v>49141</v>
          </cell>
          <cell r="C57">
            <v>3000804</v>
          </cell>
          <cell r="D57" t="str">
            <v>111,794     61066       69.47     148</v>
          </cell>
        </row>
        <row r="58">
          <cell r="A58" t="str">
            <v>Totals: __</v>
          </cell>
          <cell r="B58" t="str">
            <v>________</v>
          </cell>
          <cell r="C58" t="str">
            <v>__________</v>
          </cell>
          <cell r="D58" t="str">
            <v>__________</v>
          </cell>
        </row>
        <row r="59">
          <cell r="A59">
            <v>1997</v>
          </cell>
          <cell r="B59">
            <v>755689</v>
          </cell>
          <cell r="C59">
            <v>44618646</v>
          </cell>
          <cell r="D59">
            <v>1369908</v>
          </cell>
        </row>
        <row r="61">
          <cell r="A61">
            <v>35796</v>
          </cell>
          <cell r="B61">
            <v>46518</v>
          </cell>
          <cell r="C61">
            <v>2859401</v>
          </cell>
          <cell r="D61" t="str">
            <v>121,973     61469       72.39     146</v>
          </cell>
        </row>
        <row r="62">
          <cell r="A62">
            <v>35827</v>
          </cell>
          <cell r="B62">
            <v>37831</v>
          </cell>
          <cell r="C62">
            <v>2418660</v>
          </cell>
          <cell r="D62" t="str">
            <v>98,529     63934       72.26     143</v>
          </cell>
        </row>
        <row r="63">
          <cell r="A63">
            <v>35855</v>
          </cell>
          <cell r="B63">
            <v>38551</v>
          </cell>
          <cell r="C63">
            <v>2525093</v>
          </cell>
          <cell r="D63" t="str">
            <v>92,156     65501       70.51     141</v>
          </cell>
        </row>
        <row r="64">
          <cell r="A64">
            <v>35886</v>
          </cell>
          <cell r="B64">
            <v>38501</v>
          </cell>
          <cell r="C64">
            <v>2382347</v>
          </cell>
          <cell r="D64" t="str">
            <v>84,826     61878       68.78     137</v>
          </cell>
        </row>
        <row r="65">
          <cell r="A65">
            <v>35916</v>
          </cell>
          <cell r="B65">
            <v>38654</v>
          </cell>
          <cell r="C65">
            <v>2350408</v>
          </cell>
          <cell r="D65" t="str">
            <v>78,331     60807       66.96     136</v>
          </cell>
        </row>
        <row r="66">
          <cell r="A66">
            <v>35947</v>
          </cell>
          <cell r="B66">
            <v>33089</v>
          </cell>
          <cell r="C66">
            <v>2130908</v>
          </cell>
          <cell r="D66" t="str">
            <v>94,238     64400       74.01     135</v>
          </cell>
        </row>
        <row r="67">
          <cell r="A67">
            <v>35977</v>
          </cell>
          <cell r="B67">
            <v>34530</v>
          </cell>
          <cell r="C67">
            <v>2124494</v>
          </cell>
          <cell r="D67" t="str">
            <v>104,997     61527       75.25     134</v>
          </cell>
        </row>
        <row r="68">
          <cell r="A68">
            <v>36008</v>
          </cell>
          <cell r="B68">
            <v>35176</v>
          </cell>
          <cell r="C68">
            <v>1996724</v>
          </cell>
          <cell r="D68" t="str">
            <v>59,968     56764       63.03     135</v>
          </cell>
        </row>
        <row r="69">
          <cell r="A69">
            <v>36039</v>
          </cell>
          <cell r="B69">
            <v>32403</v>
          </cell>
          <cell r="C69">
            <v>1815476</v>
          </cell>
          <cell r="D69" t="str">
            <v>58,278     56029       64.27     132</v>
          </cell>
        </row>
        <row r="70">
          <cell r="A70">
            <v>36069</v>
          </cell>
          <cell r="B70">
            <v>33509</v>
          </cell>
          <cell r="C70">
            <v>1815894</v>
          </cell>
          <cell r="D70" t="str">
            <v>47,783     54192       58.78     129</v>
          </cell>
        </row>
        <row r="71">
          <cell r="A71">
            <v>36100</v>
          </cell>
          <cell r="B71">
            <v>34272</v>
          </cell>
          <cell r="C71">
            <v>1694489</v>
          </cell>
          <cell r="D71" t="str">
            <v>57,174     49443       62.52     127</v>
          </cell>
        </row>
        <row r="72">
          <cell r="A72">
            <v>36130</v>
          </cell>
          <cell r="B72">
            <v>30886</v>
          </cell>
          <cell r="C72">
            <v>1693319</v>
          </cell>
          <cell r="D72" t="str">
            <v>81,400     54825       72.49     127</v>
          </cell>
        </row>
        <row r="73">
          <cell r="A73" t="str">
            <v>Totals: __</v>
          </cell>
          <cell r="B73" t="str">
            <v>________</v>
          </cell>
          <cell r="C73" t="str">
            <v>__________</v>
          </cell>
          <cell r="D73" t="str">
            <v>__________</v>
          </cell>
        </row>
        <row r="74">
          <cell r="A74">
            <v>1998</v>
          </cell>
          <cell r="B74">
            <v>433920</v>
          </cell>
          <cell r="C74">
            <v>25807213</v>
          </cell>
          <cell r="D74">
            <v>979653</v>
          </cell>
        </row>
        <row r="76">
          <cell r="A76">
            <v>36161</v>
          </cell>
          <cell r="B76">
            <v>29615</v>
          </cell>
          <cell r="C76">
            <v>1613076</v>
          </cell>
          <cell r="D76" t="str">
            <v>97,761     54469       76.75     126</v>
          </cell>
        </row>
        <row r="77">
          <cell r="A77">
            <v>36192</v>
          </cell>
          <cell r="B77">
            <v>26744</v>
          </cell>
          <cell r="C77">
            <v>1342183</v>
          </cell>
          <cell r="D77" t="str">
            <v>92,965     50187       77.66     127</v>
          </cell>
        </row>
        <row r="78">
          <cell r="A78">
            <v>36220</v>
          </cell>
          <cell r="B78">
            <v>30170</v>
          </cell>
          <cell r="C78">
            <v>1511650</v>
          </cell>
          <cell r="D78" t="str">
            <v>102,755     50105       77.30     127</v>
          </cell>
        </row>
        <row r="79">
          <cell r="A79">
            <v>36251</v>
          </cell>
          <cell r="B79">
            <v>27307</v>
          </cell>
          <cell r="C79">
            <v>1446855</v>
          </cell>
          <cell r="D79" t="str">
            <v>86,846     52985       76.08     127</v>
          </cell>
        </row>
        <row r="80">
          <cell r="A80">
            <v>36281</v>
          </cell>
          <cell r="B80">
            <v>29543</v>
          </cell>
          <cell r="C80">
            <v>1437201</v>
          </cell>
          <cell r="D80" t="str">
            <v>86,917     48648       74.63     128</v>
          </cell>
        </row>
        <row r="81">
          <cell r="A81">
            <v>36312</v>
          </cell>
          <cell r="B81">
            <v>25975</v>
          </cell>
          <cell r="C81">
            <v>1302540</v>
          </cell>
          <cell r="D81" t="str">
            <v>75,665     50146       74.44     128</v>
          </cell>
        </row>
        <row r="82">
          <cell r="A82">
            <v>36342</v>
          </cell>
          <cell r="B82">
            <v>23696</v>
          </cell>
          <cell r="C82">
            <v>1253732</v>
          </cell>
          <cell r="D82" t="str">
            <v>53,920     52910       69.47     124</v>
          </cell>
        </row>
        <row r="83">
          <cell r="A83">
            <v>36373</v>
          </cell>
          <cell r="B83">
            <v>25248</v>
          </cell>
          <cell r="C83">
            <v>1192294</v>
          </cell>
          <cell r="D83" t="str">
            <v>70,331     47224       73.58     120</v>
          </cell>
        </row>
        <row r="84">
          <cell r="A84">
            <v>36404</v>
          </cell>
          <cell r="B84">
            <v>23135</v>
          </cell>
          <cell r="C84">
            <v>1150086</v>
          </cell>
          <cell r="D84" t="str">
            <v>66,105     49712       74.08     121</v>
          </cell>
        </row>
        <row r="85">
          <cell r="A85">
            <v>36434</v>
          </cell>
          <cell r="B85">
            <v>26132</v>
          </cell>
          <cell r="C85">
            <v>1161441</v>
          </cell>
          <cell r="D85" t="str">
            <v>54,358     44446       67.53     121</v>
          </cell>
        </row>
        <row r="86">
          <cell r="A86">
            <v>36465</v>
          </cell>
          <cell r="B86">
            <v>25350</v>
          </cell>
          <cell r="C86">
            <v>1064805</v>
          </cell>
          <cell r="D86" t="str">
            <v>59,815     42005       70.23     119</v>
          </cell>
        </row>
        <row r="87">
          <cell r="A87">
            <v>36495</v>
          </cell>
          <cell r="B87">
            <v>25600</v>
          </cell>
          <cell r="C87">
            <v>1103089</v>
          </cell>
          <cell r="D87" t="str">
            <v>72,997     43090       74.04     118</v>
          </cell>
        </row>
        <row r="88">
          <cell r="A88" t="str">
            <v>Totals: __</v>
          </cell>
          <cell r="B88" t="str">
            <v>________</v>
          </cell>
          <cell r="C88" t="str">
            <v>__________</v>
          </cell>
          <cell r="D88" t="str">
            <v>__________</v>
          </cell>
        </row>
        <row r="89">
          <cell r="A89">
            <v>1999</v>
          </cell>
          <cell r="B89">
            <v>318515</v>
          </cell>
          <cell r="C89">
            <v>15578952</v>
          </cell>
          <cell r="D89">
            <v>920435</v>
          </cell>
        </row>
        <row r="91">
          <cell r="A91">
            <v>36526</v>
          </cell>
          <cell r="B91">
            <v>25995</v>
          </cell>
          <cell r="C91">
            <v>1105855</v>
          </cell>
          <cell r="D91" t="str">
            <v>48,435     42542       65.07     116</v>
          </cell>
        </row>
        <row r="92">
          <cell r="A92">
            <v>36557</v>
          </cell>
          <cell r="B92">
            <v>25569</v>
          </cell>
          <cell r="C92">
            <v>1032307</v>
          </cell>
          <cell r="D92" t="str">
            <v>59,473     40374       69.93     117</v>
          </cell>
        </row>
        <row r="93">
          <cell r="A93">
            <v>36586</v>
          </cell>
          <cell r="B93">
            <v>26350</v>
          </cell>
          <cell r="C93">
            <v>1104926</v>
          </cell>
          <cell r="D93" t="str">
            <v>44,913     41933       63.02     118</v>
          </cell>
        </row>
        <row r="94">
          <cell r="A94">
            <v>36617</v>
          </cell>
          <cell r="B94">
            <v>25123</v>
          </cell>
          <cell r="C94">
            <v>1025071</v>
          </cell>
          <cell r="D94" t="str">
            <v>49,267     40803       66.23     119</v>
          </cell>
        </row>
        <row r="95">
          <cell r="A95">
            <v>36647</v>
          </cell>
          <cell r="B95">
            <v>24749</v>
          </cell>
          <cell r="C95">
            <v>1007223</v>
          </cell>
          <cell r="D95" t="str">
            <v>49,086     40698       66.48     118</v>
          </cell>
        </row>
        <row r="96">
          <cell r="A96">
            <v>36678</v>
          </cell>
          <cell r="B96">
            <v>24135</v>
          </cell>
          <cell r="C96">
            <v>966798</v>
          </cell>
          <cell r="D96" t="str">
            <v>48,018     40058       66.55     113</v>
          </cell>
        </row>
        <row r="97">
          <cell r="A97">
            <v>36708</v>
          </cell>
          <cell r="B97">
            <v>23078</v>
          </cell>
          <cell r="C97">
            <v>975772</v>
          </cell>
          <cell r="D97" t="str">
            <v>41,679     42282       64.36     114</v>
          </cell>
        </row>
        <row r="98">
          <cell r="A98">
            <v>36739</v>
          </cell>
          <cell r="B98">
            <v>21871</v>
          </cell>
          <cell r="C98">
            <v>969061</v>
          </cell>
          <cell r="D98" t="str">
            <v>61,014     44309       73.61     115</v>
          </cell>
        </row>
        <row r="99">
          <cell r="A99">
            <v>36770</v>
          </cell>
          <cell r="B99">
            <v>21912</v>
          </cell>
          <cell r="C99">
            <v>885752</v>
          </cell>
          <cell r="D99" t="str">
            <v>56,359     40424       72.00     114</v>
          </cell>
        </row>
        <row r="100">
          <cell r="A100">
            <v>36800</v>
          </cell>
          <cell r="B100">
            <v>20963</v>
          </cell>
          <cell r="C100">
            <v>893151</v>
          </cell>
          <cell r="D100" t="str">
            <v>53,818     42607       71.97     111</v>
          </cell>
        </row>
        <row r="101">
          <cell r="A101">
            <v>36831</v>
          </cell>
          <cell r="B101">
            <v>18573</v>
          </cell>
          <cell r="C101">
            <v>800465</v>
          </cell>
          <cell r="D101" t="str">
            <v>44,123     43099       70.38     106</v>
          </cell>
        </row>
        <row r="102">
          <cell r="A102">
            <v>36861</v>
          </cell>
          <cell r="B102">
            <v>19270</v>
          </cell>
          <cell r="C102">
            <v>840928</v>
          </cell>
          <cell r="D102" t="str">
            <v>44,626     43640       69.84     112</v>
          </cell>
        </row>
        <row r="103">
          <cell r="A103" t="str">
            <v>Totals: __</v>
          </cell>
          <cell r="B103" t="str">
            <v>________</v>
          </cell>
          <cell r="C103" t="str">
            <v>__________</v>
          </cell>
          <cell r="D103" t="str">
            <v>__________</v>
          </cell>
        </row>
        <row r="104">
          <cell r="A104">
            <v>2000</v>
          </cell>
          <cell r="B104">
            <v>277588</v>
          </cell>
          <cell r="C104">
            <v>11607309</v>
          </cell>
          <cell r="D104">
            <v>600811</v>
          </cell>
        </row>
        <row r="106">
          <cell r="A106">
            <v>36892</v>
          </cell>
          <cell r="B106">
            <v>19643</v>
          </cell>
          <cell r="C106">
            <v>825479</v>
          </cell>
          <cell r="D106" t="str">
            <v>41,586     42025       67.92     110</v>
          </cell>
        </row>
        <row r="107">
          <cell r="A107">
            <v>36923</v>
          </cell>
          <cell r="B107">
            <v>18038</v>
          </cell>
          <cell r="C107">
            <v>735126</v>
          </cell>
          <cell r="D107" t="str">
            <v>34,720     40755       65.81     109</v>
          </cell>
        </row>
        <row r="108">
          <cell r="A108">
            <v>36951</v>
          </cell>
          <cell r="B108">
            <v>18575</v>
          </cell>
          <cell r="C108">
            <v>771974</v>
          </cell>
          <cell r="D108" t="str">
            <v>36,630     41560       66.35     110</v>
          </cell>
        </row>
        <row r="109">
          <cell r="A109">
            <v>36982</v>
          </cell>
          <cell r="B109">
            <v>17164</v>
          </cell>
          <cell r="C109">
            <v>740986</v>
          </cell>
          <cell r="D109" t="str">
            <v>36,346     43171       67.92     109</v>
          </cell>
        </row>
        <row r="110">
          <cell r="A110">
            <v>37012</v>
          </cell>
          <cell r="B110">
            <v>12810</v>
          </cell>
          <cell r="C110">
            <v>686548</v>
          </cell>
          <cell r="D110" t="str">
            <v>32,016     53595       71.42     109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jul96"/>
    </sheetNames>
    <sheetDataSet>
      <sheetData sheetId="0">
        <row r="48">
          <cell r="A48">
            <v>35247</v>
          </cell>
          <cell r="B48">
            <v>162058</v>
          </cell>
          <cell r="C48">
            <v>4224427</v>
          </cell>
          <cell r="D48" t="str">
            <v>60,036     26068       27.03     203</v>
          </cell>
        </row>
        <row r="49">
          <cell r="A49">
            <v>35278</v>
          </cell>
          <cell r="B49">
            <v>228731</v>
          </cell>
          <cell r="C49">
            <v>7908000</v>
          </cell>
          <cell r="D49" t="str">
            <v>153,865     34574       40.22     186</v>
          </cell>
        </row>
        <row r="50">
          <cell r="A50">
            <v>35309</v>
          </cell>
          <cell r="B50">
            <v>216052</v>
          </cell>
          <cell r="C50">
            <v>7130623</v>
          </cell>
          <cell r="D50" t="str">
            <v>156,673     33005       42.03     185</v>
          </cell>
        </row>
        <row r="51">
          <cell r="A51">
            <v>35339</v>
          </cell>
          <cell r="B51">
            <v>196626</v>
          </cell>
          <cell r="C51">
            <v>6726803</v>
          </cell>
          <cell r="D51" t="str">
            <v>138,240     34212       41.28     184</v>
          </cell>
        </row>
        <row r="52">
          <cell r="A52">
            <v>35370</v>
          </cell>
          <cell r="B52">
            <v>164591</v>
          </cell>
          <cell r="C52">
            <v>6154962</v>
          </cell>
          <cell r="D52" t="str">
            <v>124,148     37396       43.00     183</v>
          </cell>
        </row>
        <row r="53">
          <cell r="A53">
            <v>35400</v>
          </cell>
          <cell r="B53">
            <v>162507</v>
          </cell>
          <cell r="C53">
            <v>6436815</v>
          </cell>
          <cell r="D53" t="str">
            <v>130,401     39610       44.52     178</v>
          </cell>
        </row>
        <row r="54">
          <cell r="A54" t="str">
            <v>Totals:</v>
          </cell>
          <cell r="B54" t="str">
            <v>__________</v>
          </cell>
          <cell r="C54" t="str">
            <v>__________</v>
          </cell>
          <cell r="D54" t="str">
            <v>__________</v>
          </cell>
        </row>
        <row r="55">
          <cell r="A55">
            <v>1996</v>
          </cell>
          <cell r="B55">
            <v>1130565</v>
          </cell>
          <cell r="C55">
            <v>38581630</v>
          </cell>
          <cell r="D55">
            <v>763363</v>
          </cell>
        </row>
        <row r="57">
          <cell r="A57">
            <v>35431</v>
          </cell>
          <cell r="B57">
            <v>147891</v>
          </cell>
          <cell r="C57">
            <v>6071235</v>
          </cell>
          <cell r="D57" t="str">
            <v>119,434     41053       44.68     179</v>
          </cell>
        </row>
        <row r="58">
          <cell r="A58">
            <v>35462</v>
          </cell>
          <cell r="B58">
            <v>121498</v>
          </cell>
          <cell r="C58">
            <v>5098765</v>
          </cell>
          <cell r="D58" t="str">
            <v>101,043     41966       45.40     172</v>
          </cell>
        </row>
        <row r="59">
          <cell r="A59">
            <v>35490</v>
          </cell>
          <cell r="B59">
            <v>109802</v>
          </cell>
          <cell r="C59">
            <v>4810709</v>
          </cell>
          <cell r="D59" t="str">
            <v>104,347     43813       48.73     165</v>
          </cell>
        </row>
        <row r="60">
          <cell r="A60">
            <v>35521</v>
          </cell>
          <cell r="B60">
            <v>106583</v>
          </cell>
          <cell r="C60">
            <v>5098486</v>
          </cell>
          <cell r="D60" t="str">
            <v>95,838     47836       47.35     156</v>
          </cell>
        </row>
        <row r="61">
          <cell r="A61">
            <v>35551</v>
          </cell>
          <cell r="B61">
            <v>102771</v>
          </cell>
          <cell r="C61">
            <v>5333281</v>
          </cell>
          <cell r="D61" t="str">
            <v>121,586     51895       54.19     161</v>
          </cell>
        </row>
        <row r="62">
          <cell r="A62">
            <v>35582</v>
          </cell>
          <cell r="B62">
            <v>101066</v>
          </cell>
          <cell r="C62">
            <v>4717097</v>
          </cell>
          <cell r="D62" t="str">
            <v>183,990     46674       64.55     160</v>
          </cell>
        </row>
        <row r="63">
          <cell r="A63">
            <v>35612</v>
          </cell>
          <cell r="B63">
            <v>104170</v>
          </cell>
          <cell r="C63">
            <v>4769508</v>
          </cell>
          <cell r="D63" t="str">
            <v>184,795     45786       63.95     160</v>
          </cell>
        </row>
        <row r="64">
          <cell r="A64">
            <v>35643</v>
          </cell>
          <cell r="B64">
            <v>97320</v>
          </cell>
          <cell r="C64">
            <v>4370562</v>
          </cell>
          <cell r="D64" t="str">
            <v>145,364     44910       59.90     154</v>
          </cell>
        </row>
        <row r="65">
          <cell r="A65">
            <v>35674</v>
          </cell>
          <cell r="B65">
            <v>100138</v>
          </cell>
          <cell r="C65">
            <v>4225359</v>
          </cell>
          <cell r="D65" t="str">
            <v>154,981     42196       60.75     148</v>
          </cell>
        </row>
        <row r="66">
          <cell r="A66">
            <v>35704</v>
          </cell>
          <cell r="B66">
            <v>103345</v>
          </cell>
          <cell r="C66">
            <v>3998728</v>
          </cell>
          <cell r="D66" t="str">
            <v>151,961     38693       59.52     148</v>
          </cell>
        </row>
        <row r="67">
          <cell r="A67">
            <v>35735</v>
          </cell>
          <cell r="B67">
            <v>97112</v>
          </cell>
          <cell r="C67">
            <v>3763887</v>
          </cell>
          <cell r="D67" t="str">
            <v>159,989     38759       62.23     146</v>
          </cell>
        </row>
        <row r="68">
          <cell r="A68">
            <v>35765</v>
          </cell>
          <cell r="B68">
            <v>92540</v>
          </cell>
          <cell r="C68">
            <v>3622032</v>
          </cell>
          <cell r="D68" t="str">
            <v>156,645     39141       62.86     150</v>
          </cell>
        </row>
        <row r="69">
          <cell r="A69" t="str">
            <v>Totals:</v>
          </cell>
          <cell r="B69" t="str">
            <v>__________</v>
          </cell>
          <cell r="C69" t="str">
            <v>__________</v>
          </cell>
          <cell r="D69" t="str">
            <v>__________</v>
          </cell>
        </row>
        <row r="70">
          <cell r="A70">
            <v>1997</v>
          </cell>
          <cell r="B70">
            <v>1284236</v>
          </cell>
          <cell r="C70">
            <v>55879649</v>
          </cell>
          <cell r="D70">
            <v>1679973</v>
          </cell>
        </row>
        <row r="72">
          <cell r="A72">
            <v>35796</v>
          </cell>
          <cell r="B72">
            <v>85788</v>
          </cell>
          <cell r="C72">
            <v>3440998</v>
          </cell>
          <cell r="D72" t="str">
            <v>166,656     40111       66.02     149</v>
          </cell>
        </row>
        <row r="73">
          <cell r="A73">
            <v>35827</v>
          </cell>
          <cell r="B73">
            <v>70583</v>
          </cell>
          <cell r="C73">
            <v>2798176</v>
          </cell>
          <cell r="D73" t="str">
            <v>120,472     39644       63.06     143</v>
          </cell>
        </row>
        <row r="74">
          <cell r="A74">
            <v>35855</v>
          </cell>
          <cell r="B74">
            <v>73280</v>
          </cell>
          <cell r="C74">
            <v>2989432</v>
          </cell>
          <cell r="D74" t="str">
            <v>111,805     40795       60.41     140</v>
          </cell>
        </row>
        <row r="75">
          <cell r="A75">
            <v>35886</v>
          </cell>
          <cell r="B75">
            <v>66656</v>
          </cell>
          <cell r="C75">
            <v>2904308</v>
          </cell>
          <cell r="D75" t="str">
            <v>98,617     43572       59.67     136</v>
          </cell>
        </row>
        <row r="76">
          <cell r="A76">
            <v>35916</v>
          </cell>
          <cell r="B76">
            <v>62915</v>
          </cell>
          <cell r="C76">
            <v>2813852</v>
          </cell>
          <cell r="D76" t="str">
            <v>97,870     44725       60.87     137</v>
          </cell>
        </row>
        <row r="77">
          <cell r="A77">
            <v>35947</v>
          </cell>
          <cell r="B77">
            <v>48217</v>
          </cell>
          <cell r="C77">
            <v>2551468</v>
          </cell>
          <cell r="D77" t="str">
            <v>118,032     52917       71.00     133</v>
          </cell>
        </row>
        <row r="78">
          <cell r="A78">
            <v>35977</v>
          </cell>
          <cell r="B78">
            <v>47430</v>
          </cell>
          <cell r="C78">
            <v>2486552</v>
          </cell>
          <cell r="D78" t="str">
            <v>108,217     52426       69.53     131</v>
          </cell>
        </row>
        <row r="79">
          <cell r="A79">
            <v>36008</v>
          </cell>
          <cell r="B79">
            <v>45853</v>
          </cell>
          <cell r="C79">
            <v>2315736</v>
          </cell>
          <cell r="D79" t="str">
            <v>106,195     50504       69.84     128</v>
          </cell>
        </row>
        <row r="80">
          <cell r="A80">
            <v>36039</v>
          </cell>
          <cell r="B80">
            <v>39340</v>
          </cell>
          <cell r="C80">
            <v>2130946</v>
          </cell>
          <cell r="D80" t="str">
            <v>98,609     54168       71.48     127</v>
          </cell>
        </row>
        <row r="81">
          <cell r="A81">
            <v>36069</v>
          </cell>
          <cell r="B81">
            <v>39057</v>
          </cell>
          <cell r="C81">
            <v>2148901</v>
          </cell>
          <cell r="D81" t="str">
            <v>135,473     55020       77.62     127</v>
          </cell>
        </row>
        <row r="82">
          <cell r="A82">
            <v>36100</v>
          </cell>
          <cell r="B82">
            <v>36271</v>
          </cell>
          <cell r="C82">
            <v>1951360</v>
          </cell>
          <cell r="D82" t="str">
            <v>177,331     53800       83.02     129</v>
          </cell>
        </row>
        <row r="83">
          <cell r="A83">
            <v>36130</v>
          </cell>
          <cell r="B83">
            <v>33761</v>
          </cell>
          <cell r="C83">
            <v>1837008</v>
          </cell>
          <cell r="D83" t="str">
            <v>175,171     54413       83.84     129</v>
          </cell>
        </row>
        <row r="84">
          <cell r="A84" t="str">
            <v>Totals:</v>
          </cell>
          <cell r="B84" t="str">
            <v>__________</v>
          </cell>
          <cell r="C84" t="str">
            <v>__________</v>
          </cell>
          <cell r="D84" t="str">
            <v>__________</v>
          </cell>
        </row>
        <row r="85">
          <cell r="A85">
            <v>1998</v>
          </cell>
          <cell r="B85">
            <v>649151</v>
          </cell>
          <cell r="C85">
            <v>30368737</v>
          </cell>
          <cell r="D85">
            <v>1514448</v>
          </cell>
        </row>
        <row r="87">
          <cell r="A87">
            <v>36161</v>
          </cell>
          <cell r="B87">
            <v>31356</v>
          </cell>
          <cell r="C87">
            <v>1843015</v>
          </cell>
          <cell r="D87" t="str">
            <v>173,375     58778       84.68     125</v>
          </cell>
        </row>
        <row r="88">
          <cell r="A88">
            <v>36192</v>
          </cell>
          <cell r="B88">
            <v>27496</v>
          </cell>
          <cell r="C88">
            <v>1517657</v>
          </cell>
          <cell r="D88" t="str">
            <v>79,840     55196       74.38     122</v>
          </cell>
        </row>
        <row r="89">
          <cell r="A89">
            <v>36220</v>
          </cell>
          <cell r="B89">
            <v>27974</v>
          </cell>
          <cell r="C89">
            <v>1506592</v>
          </cell>
          <cell r="D89" t="str">
            <v>97,175     53857       77.65     115</v>
          </cell>
        </row>
        <row r="90">
          <cell r="A90">
            <v>36251</v>
          </cell>
          <cell r="B90">
            <v>24835</v>
          </cell>
          <cell r="C90">
            <v>1363021</v>
          </cell>
          <cell r="D90" t="str">
            <v>104,421     54884       80.79     115</v>
          </cell>
        </row>
        <row r="91">
          <cell r="A91">
            <v>36281</v>
          </cell>
          <cell r="B91">
            <v>24306</v>
          </cell>
          <cell r="C91">
            <v>1431793</v>
          </cell>
          <cell r="D91" t="str">
            <v>119,899     58907       83.14     114</v>
          </cell>
        </row>
        <row r="92">
          <cell r="A92">
            <v>36312</v>
          </cell>
          <cell r="B92">
            <v>23363</v>
          </cell>
          <cell r="C92">
            <v>1354590</v>
          </cell>
          <cell r="D92" t="str">
            <v>109,963     57981       82.48     112</v>
          </cell>
        </row>
        <row r="93">
          <cell r="A93">
            <v>36342</v>
          </cell>
          <cell r="B93">
            <v>23584</v>
          </cell>
          <cell r="C93">
            <v>1317893</v>
          </cell>
          <cell r="D93" t="str">
            <v>91,954     55881       79.59     111</v>
          </cell>
        </row>
        <row r="94">
          <cell r="A94">
            <v>36373</v>
          </cell>
          <cell r="B94">
            <v>21229</v>
          </cell>
          <cell r="C94">
            <v>1264476</v>
          </cell>
          <cell r="D94" t="str">
            <v>82,091     59564       79.45     111</v>
          </cell>
        </row>
        <row r="95">
          <cell r="A95">
            <v>36404</v>
          </cell>
          <cell r="B95">
            <v>21671</v>
          </cell>
          <cell r="C95">
            <v>1274039</v>
          </cell>
          <cell r="D95" t="str">
            <v>89,085     58791       80.43     108</v>
          </cell>
        </row>
        <row r="96">
          <cell r="A96">
            <v>36434</v>
          </cell>
          <cell r="B96">
            <v>21703</v>
          </cell>
          <cell r="C96">
            <v>1237935</v>
          </cell>
          <cell r="D96" t="str">
            <v>69,424     57040       76.18     106</v>
          </cell>
        </row>
        <row r="97">
          <cell r="A97">
            <v>36465</v>
          </cell>
          <cell r="B97">
            <v>21872</v>
          </cell>
          <cell r="C97">
            <v>1145686</v>
          </cell>
          <cell r="D97" t="str">
            <v>65,210     52382       74.88     107</v>
          </cell>
        </row>
        <row r="98">
          <cell r="A98">
            <v>36495</v>
          </cell>
          <cell r="B98">
            <v>21265</v>
          </cell>
          <cell r="C98">
            <v>1143212</v>
          </cell>
          <cell r="D98" t="str">
            <v>78,544     53761       78.69     106</v>
          </cell>
        </row>
        <row r="99">
          <cell r="A99" t="str">
            <v>Totals:</v>
          </cell>
          <cell r="B99" t="str">
            <v>__________</v>
          </cell>
          <cell r="C99" t="str">
            <v>__________</v>
          </cell>
          <cell r="D99" t="str">
            <v>__________</v>
          </cell>
        </row>
        <row r="100">
          <cell r="A100">
            <v>1999</v>
          </cell>
          <cell r="B100">
            <v>290654</v>
          </cell>
          <cell r="C100">
            <v>16399909</v>
          </cell>
          <cell r="D100">
            <v>1160981</v>
          </cell>
        </row>
        <row r="102">
          <cell r="A102">
            <v>36526</v>
          </cell>
          <cell r="B102">
            <v>20183</v>
          </cell>
          <cell r="C102">
            <v>1125980</v>
          </cell>
          <cell r="D102" t="str">
            <v>84,031     55789       80.63     104</v>
          </cell>
        </row>
        <row r="103">
          <cell r="A103">
            <v>36557</v>
          </cell>
          <cell r="B103">
            <v>18975</v>
          </cell>
          <cell r="C103">
            <v>1031317</v>
          </cell>
          <cell r="D103" t="str">
            <v>114,584     54352       85.79      99</v>
          </cell>
        </row>
        <row r="104">
          <cell r="A104">
            <v>36586</v>
          </cell>
          <cell r="B104">
            <v>18903</v>
          </cell>
          <cell r="C104">
            <v>1014825</v>
          </cell>
          <cell r="D104" t="str">
            <v>97,524     53686       83.76     102</v>
          </cell>
        </row>
        <row r="105">
          <cell r="A105">
            <v>36617</v>
          </cell>
          <cell r="B105">
            <v>19019</v>
          </cell>
          <cell r="C105">
            <v>957215</v>
          </cell>
          <cell r="D105" t="str">
            <v>77,654     50330       80.33     102</v>
          </cell>
        </row>
        <row r="106">
          <cell r="A106">
            <v>36647</v>
          </cell>
          <cell r="B106">
            <v>19304</v>
          </cell>
          <cell r="C106">
            <v>1007195</v>
          </cell>
          <cell r="D106" t="str">
            <v>83,387     52176       81.20      98</v>
          </cell>
        </row>
        <row r="107">
          <cell r="A107">
            <v>36678</v>
          </cell>
          <cell r="B107">
            <v>17481</v>
          </cell>
          <cell r="C107">
            <v>963681</v>
          </cell>
          <cell r="D107" t="str">
            <v>85,060     55128       82.95      99</v>
          </cell>
        </row>
        <row r="108">
          <cell r="A108">
            <v>36708</v>
          </cell>
          <cell r="B108">
            <v>17398</v>
          </cell>
          <cell r="C108">
            <v>985165</v>
          </cell>
          <cell r="D108" t="str">
            <v>79,581     56626       82.06     100</v>
          </cell>
        </row>
        <row r="109">
          <cell r="A109">
            <v>36739</v>
          </cell>
          <cell r="B109">
            <v>17834</v>
          </cell>
          <cell r="C109">
            <v>883204</v>
          </cell>
          <cell r="D109" t="str">
            <v>71,756     49524       80.09      99</v>
          </cell>
        </row>
        <row r="110">
          <cell r="A110">
            <v>36770</v>
          </cell>
          <cell r="B110">
            <v>16367</v>
          </cell>
          <cell r="C110">
            <v>855491</v>
          </cell>
          <cell r="D110" t="str">
            <v>67,280     52270       80.43      98</v>
          </cell>
        </row>
        <row r="111">
          <cell r="A111">
            <v>36800</v>
          </cell>
          <cell r="B111">
            <v>16103</v>
          </cell>
          <cell r="C111">
            <v>855018</v>
          </cell>
          <cell r="D111" t="str">
            <v>68,771     53097       81.03      99</v>
          </cell>
        </row>
        <row r="112">
          <cell r="A112">
            <v>36831</v>
          </cell>
          <cell r="B112">
            <v>15602</v>
          </cell>
          <cell r="C112">
            <v>788844</v>
          </cell>
          <cell r="D112" t="str">
            <v>72,924     50561       82.38      96</v>
          </cell>
        </row>
        <row r="113">
          <cell r="A113">
            <v>36861</v>
          </cell>
          <cell r="B113">
            <v>15963</v>
          </cell>
          <cell r="C113">
            <v>783825</v>
          </cell>
          <cell r="D113" t="str">
            <v>54,542     49103       77.36      96</v>
          </cell>
        </row>
        <row r="114">
          <cell r="A114" t="str">
            <v>Totals:</v>
          </cell>
          <cell r="B114" t="str">
            <v>__________</v>
          </cell>
          <cell r="C114" t="str">
            <v>__________</v>
          </cell>
          <cell r="D114" t="str">
            <v>__________</v>
          </cell>
        </row>
        <row r="115">
          <cell r="A115">
            <v>2000</v>
          </cell>
          <cell r="B115">
            <v>213132</v>
          </cell>
          <cell r="C115">
            <v>11251760</v>
          </cell>
          <cell r="D115">
            <v>957094</v>
          </cell>
        </row>
        <row r="117">
          <cell r="A117">
            <v>36892</v>
          </cell>
          <cell r="B117">
            <v>16555</v>
          </cell>
          <cell r="C117">
            <v>788003</v>
          </cell>
          <cell r="D117" t="str">
            <v>72,644     47600       81.44      98</v>
          </cell>
        </row>
        <row r="118">
          <cell r="A118">
            <v>36923</v>
          </cell>
          <cell r="B118">
            <v>14535</v>
          </cell>
          <cell r="C118">
            <v>678616</v>
          </cell>
          <cell r="D118" t="str">
            <v>72,155     46689       83.23      97</v>
          </cell>
        </row>
        <row r="119">
          <cell r="A119">
            <v>36951</v>
          </cell>
          <cell r="B119">
            <v>15808</v>
          </cell>
          <cell r="C119">
            <v>752408</v>
          </cell>
          <cell r="D119" t="str">
            <v>83,472     47597       84.08      96</v>
          </cell>
        </row>
        <row r="120">
          <cell r="A120">
            <v>36982</v>
          </cell>
          <cell r="B120">
            <v>13611</v>
          </cell>
          <cell r="C120">
            <v>652617</v>
          </cell>
          <cell r="D120" t="str">
            <v>72,608     47948       84.21      98</v>
          </cell>
        </row>
        <row r="121">
          <cell r="A121">
            <v>37012</v>
          </cell>
          <cell r="B121">
            <v>13128</v>
          </cell>
          <cell r="C121">
            <v>677663</v>
          </cell>
          <cell r="D121" t="str">
            <v>73,914     51620       84.92      91</v>
          </cell>
        </row>
        <row r="122">
          <cell r="A122" t="str">
            <v>Totals:</v>
          </cell>
          <cell r="B122" t="str">
            <v>__________</v>
          </cell>
          <cell r="C122" t="str">
            <v>__________</v>
          </cell>
          <cell r="D122" t="str">
            <v>__________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aug96"/>
    </sheetNames>
    <sheetDataSet>
      <sheetData sheetId="0">
        <row r="50">
          <cell r="A50">
            <v>35278</v>
          </cell>
          <cell r="B50">
            <v>103502</v>
          </cell>
          <cell r="C50">
            <v>5435268</v>
          </cell>
          <cell r="D50" t="str">
            <v>69,494     52514       40.17     204</v>
          </cell>
        </row>
        <row r="51">
          <cell r="A51">
            <v>35309</v>
          </cell>
          <cell r="B51">
            <v>168863</v>
          </cell>
          <cell r="C51">
            <v>9198878</v>
          </cell>
          <cell r="D51" t="str">
            <v>149,980     54476       47.04     191</v>
          </cell>
        </row>
        <row r="52">
          <cell r="A52">
            <v>35339</v>
          </cell>
          <cell r="B52">
            <v>149921</v>
          </cell>
          <cell r="C52">
            <v>8867613</v>
          </cell>
          <cell r="D52" t="str">
            <v>162,946     59149       52.08     188</v>
          </cell>
        </row>
        <row r="53">
          <cell r="A53">
            <v>35370</v>
          </cell>
          <cell r="B53">
            <v>129028</v>
          </cell>
          <cell r="C53">
            <v>8120515</v>
          </cell>
          <cell r="D53" t="str">
            <v>152,561     62937       54.18     185</v>
          </cell>
        </row>
        <row r="54">
          <cell r="A54">
            <v>35400</v>
          </cell>
          <cell r="B54">
            <v>120595</v>
          </cell>
          <cell r="C54">
            <v>8082856</v>
          </cell>
          <cell r="D54" t="str">
            <v>151,421     67025       55.67     183</v>
          </cell>
        </row>
        <row r="55">
          <cell r="A55" t="str">
            <v>Totals: __</v>
          </cell>
          <cell r="B55" t="str">
            <v>________</v>
          </cell>
          <cell r="C55" t="str">
            <v>__________</v>
          </cell>
          <cell r="D55" t="str">
            <v>__________</v>
          </cell>
        </row>
        <row r="56">
          <cell r="A56">
            <v>1996</v>
          </cell>
          <cell r="B56">
            <v>671909</v>
          </cell>
          <cell r="C56">
            <v>39705130</v>
          </cell>
          <cell r="D56">
            <v>686402</v>
          </cell>
        </row>
        <row r="58">
          <cell r="A58">
            <v>35431</v>
          </cell>
          <cell r="B58">
            <v>109574</v>
          </cell>
          <cell r="C58">
            <v>7526475</v>
          </cell>
          <cell r="D58" t="str">
            <v>137,265     68689       55.61     179</v>
          </cell>
        </row>
        <row r="59">
          <cell r="A59">
            <v>35462</v>
          </cell>
          <cell r="B59">
            <v>89454</v>
          </cell>
          <cell r="C59">
            <v>6474664</v>
          </cell>
          <cell r="D59" t="str">
            <v>121,974     72380       57.69     177</v>
          </cell>
        </row>
        <row r="60">
          <cell r="A60">
            <v>35490</v>
          </cell>
          <cell r="B60">
            <v>87532</v>
          </cell>
          <cell r="C60">
            <v>6874539</v>
          </cell>
          <cell r="D60" t="str">
            <v>113,737     78538       56.51     175</v>
          </cell>
        </row>
        <row r="61">
          <cell r="A61">
            <v>35521</v>
          </cell>
          <cell r="B61">
            <v>77293</v>
          </cell>
          <cell r="C61">
            <v>6076302</v>
          </cell>
          <cell r="D61" t="str">
            <v>107,554     78614       58.19     171</v>
          </cell>
        </row>
        <row r="62">
          <cell r="A62">
            <v>35551</v>
          </cell>
          <cell r="B62">
            <v>74781</v>
          </cell>
          <cell r="C62">
            <v>5794567</v>
          </cell>
          <cell r="D62" t="str">
            <v>80,168     77488       51.74     165</v>
          </cell>
        </row>
        <row r="63">
          <cell r="A63">
            <v>35582</v>
          </cell>
          <cell r="B63">
            <v>65974</v>
          </cell>
          <cell r="C63">
            <v>5149328</v>
          </cell>
          <cell r="D63" t="str">
            <v>89,995     78051       57.70     160</v>
          </cell>
        </row>
        <row r="64">
          <cell r="A64">
            <v>35612</v>
          </cell>
          <cell r="B64">
            <v>65995</v>
          </cell>
          <cell r="C64">
            <v>5175526</v>
          </cell>
          <cell r="D64" t="str">
            <v>130,660     78424       66.44     161</v>
          </cell>
        </row>
        <row r="65">
          <cell r="A65">
            <v>35643</v>
          </cell>
          <cell r="B65">
            <v>60330</v>
          </cell>
          <cell r="C65">
            <v>4514699</v>
          </cell>
          <cell r="D65" t="str">
            <v>113,970     74834       65.39     157</v>
          </cell>
        </row>
        <row r="66">
          <cell r="A66">
            <v>35674</v>
          </cell>
          <cell r="B66">
            <v>53880</v>
          </cell>
          <cell r="C66">
            <v>4001747</v>
          </cell>
          <cell r="D66" t="str">
            <v>88,754     74272       62.22     157</v>
          </cell>
        </row>
        <row r="67">
          <cell r="A67">
            <v>35704</v>
          </cell>
          <cell r="B67">
            <v>53448</v>
          </cell>
          <cell r="C67">
            <v>3863392</v>
          </cell>
          <cell r="D67" t="str">
            <v>85,335     72284       61.49     150</v>
          </cell>
        </row>
        <row r="68">
          <cell r="A68">
            <v>35735</v>
          </cell>
          <cell r="B68">
            <v>50924</v>
          </cell>
          <cell r="C68">
            <v>3458346</v>
          </cell>
          <cell r="D68" t="str">
            <v>72,798     67912       58.84     149</v>
          </cell>
        </row>
        <row r="69">
          <cell r="A69">
            <v>35765</v>
          </cell>
          <cell r="B69">
            <v>53264</v>
          </cell>
          <cell r="C69">
            <v>3402048</v>
          </cell>
          <cell r="D69" t="str">
            <v>60,965     63872       53.37     146</v>
          </cell>
        </row>
        <row r="70">
          <cell r="A70" t="str">
            <v>Totals: __</v>
          </cell>
          <cell r="B70" t="str">
            <v>________</v>
          </cell>
          <cell r="C70" t="str">
            <v>__________</v>
          </cell>
          <cell r="D70" t="str">
            <v>__________</v>
          </cell>
        </row>
        <row r="71">
          <cell r="A71">
            <v>1997</v>
          </cell>
          <cell r="B71">
            <v>842449</v>
          </cell>
          <cell r="C71">
            <v>62311633</v>
          </cell>
          <cell r="D71">
            <v>1203175</v>
          </cell>
        </row>
        <row r="73">
          <cell r="A73">
            <v>35796</v>
          </cell>
          <cell r="B73">
            <v>49694</v>
          </cell>
          <cell r="C73">
            <v>3256144</v>
          </cell>
          <cell r="D73" t="str">
            <v>62,041     65524       55.53     145</v>
          </cell>
        </row>
        <row r="74">
          <cell r="A74">
            <v>35827</v>
          </cell>
          <cell r="B74">
            <v>39672</v>
          </cell>
          <cell r="C74">
            <v>2710588</v>
          </cell>
          <cell r="D74" t="str">
            <v>50,372     68325       55.94     146</v>
          </cell>
        </row>
        <row r="75">
          <cell r="A75">
            <v>35855</v>
          </cell>
          <cell r="B75">
            <v>43071</v>
          </cell>
          <cell r="C75">
            <v>2867506</v>
          </cell>
          <cell r="D75" t="str">
            <v>54,639     66577       55.92     143</v>
          </cell>
        </row>
        <row r="76">
          <cell r="A76">
            <v>35886</v>
          </cell>
          <cell r="B76">
            <v>40803</v>
          </cell>
          <cell r="C76">
            <v>2740080</v>
          </cell>
          <cell r="D76" t="str">
            <v>48,102     67154       54.10     140</v>
          </cell>
        </row>
        <row r="77">
          <cell r="A77">
            <v>35916</v>
          </cell>
          <cell r="B77">
            <v>37096</v>
          </cell>
          <cell r="C77">
            <v>2690289</v>
          </cell>
          <cell r="D77" t="str">
            <v>52,902     72523       58.78     137</v>
          </cell>
        </row>
        <row r="78">
          <cell r="A78">
            <v>35947</v>
          </cell>
          <cell r="B78">
            <v>34193</v>
          </cell>
          <cell r="C78">
            <v>2301844</v>
          </cell>
          <cell r="D78" t="str">
            <v>42,230     67320       55.26     131</v>
          </cell>
        </row>
        <row r="79">
          <cell r="A79">
            <v>35977</v>
          </cell>
          <cell r="B79">
            <v>32112</v>
          </cell>
          <cell r="C79">
            <v>2264849</v>
          </cell>
          <cell r="D79" t="str">
            <v>39,985     70530       55.46     128</v>
          </cell>
        </row>
        <row r="80">
          <cell r="A80">
            <v>36008</v>
          </cell>
          <cell r="B80">
            <v>31938</v>
          </cell>
          <cell r="C80">
            <v>1967133</v>
          </cell>
          <cell r="D80" t="str">
            <v>44,477     61593       58.20     126</v>
          </cell>
        </row>
        <row r="81">
          <cell r="A81">
            <v>36039</v>
          </cell>
          <cell r="B81">
            <v>29600</v>
          </cell>
          <cell r="C81">
            <v>1811677</v>
          </cell>
          <cell r="D81" t="str">
            <v>44,111     61206       59.84     125</v>
          </cell>
        </row>
        <row r="82">
          <cell r="A82">
            <v>36069</v>
          </cell>
          <cell r="B82">
            <v>30779</v>
          </cell>
          <cell r="C82">
            <v>1833124</v>
          </cell>
          <cell r="D82" t="str">
            <v>44,223     59558       58.96     125</v>
          </cell>
        </row>
        <row r="83">
          <cell r="A83">
            <v>36100</v>
          </cell>
          <cell r="B83">
            <v>28803</v>
          </cell>
          <cell r="C83">
            <v>1374358</v>
          </cell>
          <cell r="D83" t="str">
            <v>38,536     47716       57.23     125</v>
          </cell>
        </row>
        <row r="84">
          <cell r="A84">
            <v>36130</v>
          </cell>
          <cell r="B84">
            <v>27206</v>
          </cell>
          <cell r="C84">
            <v>1828855</v>
          </cell>
          <cell r="D84" t="str">
            <v>36,685     67223       57.42     124</v>
          </cell>
        </row>
        <row r="85">
          <cell r="A85" t="str">
            <v>Totals: __</v>
          </cell>
          <cell r="B85" t="str">
            <v>________</v>
          </cell>
          <cell r="C85" t="str">
            <v>__________</v>
          </cell>
          <cell r="D85" t="str">
            <v>__________</v>
          </cell>
        </row>
        <row r="86">
          <cell r="A86">
            <v>1998</v>
          </cell>
          <cell r="B86">
            <v>424967</v>
          </cell>
          <cell r="C86">
            <v>27646447</v>
          </cell>
          <cell r="D86">
            <v>558303</v>
          </cell>
        </row>
        <row r="88">
          <cell r="A88">
            <v>36161</v>
          </cell>
          <cell r="B88">
            <v>26670</v>
          </cell>
          <cell r="C88">
            <v>1716545</v>
          </cell>
          <cell r="D88" t="str">
            <v>37,149     64363       58.21     119</v>
          </cell>
        </row>
        <row r="89">
          <cell r="A89">
            <v>36192</v>
          </cell>
          <cell r="B89">
            <v>22933</v>
          </cell>
          <cell r="C89">
            <v>1494772</v>
          </cell>
          <cell r="D89" t="str">
            <v>33,832     65180       59.60     117</v>
          </cell>
        </row>
        <row r="90">
          <cell r="A90">
            <v>36220</v>
          </cell>
          <cell r="B90">
            <v>26840</v>
          </cell>
          <cell r="C90">
            <v>1515401</v>
          </cell>
          <cell r="D90" t="str">
            <v>34,865     56461       56.50     115</v>
          </cell>
        </row>
        <row r="91">
          <cell r="A91">
            <v>36251</v>
          </cell>
          <cell r="B91">
            <v>23629</v>
          </cell>
          <cell r="C91">
            <v>1451824</v>
          </cell>
          <cell r="D91" t="str">
            <v>33,924     61443       58.94     111</v>
          </cell>
        </row>
        <row r="92">
          <cell r="A92">
            <v>36281</v>
          </cell>
          <cell r="B92">
            <v>22172</v>
          </cell>
          <cell r="C92">
            <v>1406508</v>
          </cell>
          <cell r="D92" t="str">
            <v>41,161     63437       64.99     113</v>
          </cell>
        </row>
        <row r="93">
          <cell r="A93">
            <v>36312</v>
          </cell>
          <cell r="B93">
            <v>22153</v>
          </cell>
          <cell r="C93">
            <v>1208733</v>
          </cell>
          <cell r="D93" t="str">
            <v>37,552     54563       62.90     110</v>
          </cell>
        </row>
        <row r="94">
          <cell r="A94">
            <v>36342</v>
          </cell>
          <cell r="B94">
            <v>20893</v>
          </cell>
          <cell r="C94">
            <v>1205339</v>
          </cell>
          <cell r="D94" t="str">
            <v>37,229     57692       64.05     109</v>
          </cell>
        </row>
        <row r="95">
          <cell r="A95">
            <v>36373</v>
          </cell>
          <cell r="B95">
            <v>20811</v>
          </cell>
          <cell r="C95">
            <v>1132234</v>
          </cell>
          <cell r="D95" t="str">
            <v>39,772     54406       65.65     106</v>
          </cell>
        </row>
        <row r="96">
          <cell r="A96">
            <v>36404</v>
          </cell>
          <cell r="B96">
            <v>18221</v>
          </cell>
          <cell r="C96">
            <v>1052787</v>
          </cell>
          <cell r="D96" t="str">
            <v>31,351     57779       63.24     107</v>
          </cell>
        </row>
        <row r="97">
          <cell r="A97">
            <v>36434</v>
          </cell>
          <cell r="B97">
            <v>17328</v>
          </cell>
          <cell r="C97">
            <v>1039676</v>
          </cell>
          <cell r="D97" t="str">
            <v>33,817     60000       66.12     106</v>
          </cell>
        </row>
        <row r="98">
          <cell r="A98">
            <v>36465</v>
          </cell>
          <cell r="B98">
            <v>16401</v>
          </cell>
          <cell r="C98">
            <v>968789</v>
          </cell>
          <cell r="D98" t="str">
            <v>56,991     59069       77.65     105</v>
          </cell>
        </row>
        <row r="99">
          <cell r="A99">
            <v>36495</v>
          </cell>
          <cell r="B99">
            <v>16840</v>
          </cell>
          <cell r="C99">
            <v>980645</v>
          </cell>
          <cell r="D99" t="str">
            <v>26,747     58234       61.36     102</v>
          </cell>
        </row>
        <row r="100">
          <cell r="A100" t="str">
            <v>Totals: __</v>
          </cell>
          <cell r="B100" t="str">
            <v>________</v>
          </cell>
          <cell r="C100" t="str">
            <v>__________</v>
          </cell>
          <cell r="D100" t="str">
            <v>__________</v>
          </cell>
        </row>
        <row r="101">
          <cell r="A101">
            <v>1999</v>
          </cell>
          <cell r="B101">
            <v>254891</v>
          </cell>
          <cell r="C101">
            <v>15173253</v>
          </cell>
          <cell r="D101">
            <v>444390</v>
          </cell>
        </row>
        <row r="103">
          <cell r="A103">
            <v>36526</v>
          </cell>
          <cell r="B103">
            <v>17692</v>
          </cell>
          <cell r="C103">
            <v>941631</v>
          </cell>
          <cell r="D103" t="str">
            <v>25,719     53224       59.25     102</v>
          </cell>
        </row>
        <row r="104">
          <cell r="A104">
            <v>36557</v>
          </cell>
          <cell r="B104">
            <v>15575</v>
          </cell>
          <cell r="C104">
            <v>865255</v>
          </cell>
          <cell r="D104" t="str">
            <v>26,984     55555       63.40     101</v>
          </cell>
        </row>
        <row r="105">
          <cell r="A105">
            <v>36586</v>
          </cell>
          <cell r="B105">
            <v>14842</v>
          </cell>
          <cell r="C105">
            <v>832722</v>
          </cell>
          <cell r="D105" t="str">
            <v>21,539     56106       59.20      98</v>
          </cell>
        </row>
        <row r="106">
          <cell r="A106">
            <v>36617</v>
          </cell>
          <cell r="B106">
            <v>15960</v>
          </cell>
          <cell r="C106">
            <v>796094</v>
          </cell>
          <cell r="D106" t="str">
            <v>20,950     49881       56.76     100</v>
          </cell>
        </row>
        <row r="107">
          <cell r="A107">
            <v>36647</v>
          </cell>
          <cell r="B107">
            <v>21303</v>
          </cell>
          <cell r="C107">
            <v>824630</v>
          </cell>
          <cell r="D107" t="str">
            <v>24,274     38710       53.26     100</v>
          </cell>
        </row>
        <row r="108">
          <cell r="A108">
            <v>36678</v>
          </cell>
          <cell r="B108">
            <v>21930</v>
          </cell>
          <cell r="C108">
            <v>775524</v>
          </cell>
          <cell r="D108" t="str">
            <v>28,680     35364       56.67      99</v>
          </cell>
        </row>
        <row r="109">
          <cell r="A109">
            <v>36708</v>
          </cell>
          <cell r="B109">
            <v>20591</v>
          </cell>
          <cell r="C109">
            <v>772717</v>
          </cell>
          <cell r="D109" t="str">
            <v>36,357     37527       63.84      98</v>
          </cell>
        </row>
        <row r="110">
          <cell r="A110">
            <v>36739</v>
          </cell>
          <cell r="B110">
            <v>18161</v>
          </cell>
          <cell r="C110">
            <v>752276</v>
          </cell>
          <cell r="D110" t="str">
            <v>27,352     41423       60.10      97</v>
          </cell>
        </row>
        <row r="111">
          <cell r="A111">
            <v>36770</v>
          </cell>
          <cell r="B111">
            <v>17776</v>
          </cell>
          <cell r="C111">
            <v>707076</v>
          </cell>
          <cell r="D111" t="str">
            <v>25,925     39778       59.32      96</v>
          </cell>
        </row>
        <row r="112">
          <cell r="A112">
            <v>36800</v>
          </cell>
          <cell r="B112">
            <v>17358</v>
          </cell>
          <cell r="C112">
            <v>701848</v>
          </cell>
          <cell r="D112" t="str">
            <v>26,312     40434       60.25      96</v>
          </cell>
        </row>
        <row r="113">
          <cell r="A113">
            <v>36831</v>
          </cell>
          <cell r="B113">
            <v>16002</v>
          </cell>
          <cell r="C113">
            <v>561980</v>
          </cell>
          <cell r="D113" t="str">
            <v>20,934     35120       56.68      96</v>
          </cell>
        </row>
        <row r="114">
          <cell r="A114">
            <v>36861</v>
          </cell>
          <cell r="B114">
            <v>15213</v>
          </cell>
          <cell r="C114">
            <v>636973</v>
          </cell>
          <cell r="D114" t="str">
            <v>23,134     41871       60.33      95</v>
          </cell>
        </row>
        <row r="115">
          <cell r="A115" t="str">
            <v>Totals: __</v>
          </cell>
          <cell r="B115" t="str">
            <v>________</v>
          </cell>
          <cell r="C115" t="str">
            <v>__________</v>
          </cell>
          <cell r="D115" t="str">
            <v>__________</v>
          </cell>
        </row>
        <row r="116">
          <cell r="A116">
            <v>2000</v>
          </cell>
          <cell r="B116">
            <v>212403</v>
          </cell>
          <cell r="C116">
            <v>9168726</v>
          </cell>
          <cell r="D116">
            <v>308160</v>
          </cell>
        </row>
        <row r="118">
          <cell r="A118">
            <v>36892</v>
          </cell>
          <cell r="B118">
            <v>14871</v>
          </cell>
          <cell r="C118">
            <v>650724</v>
          </cell>
          <cell r="D118" t="str">
            <v>25,092     43758       62.79      95</v>
          </cell>
        </row>
        <row r="119">
          <cell r="A119">
            <v>36923</v>
          </cell>
          <cell r="B119">
            <v>12800</v>
          </cell>
          <cell r="C119">
            <v>577746</v>
          </cell>
          <cell r="D119" t="str">
            <v>22,460     45137       63.70      91</v>
          </cell>
        </row>
        <row r="120">
          <cell r="A120">
            <v>36951</v>
          </cell>
          <cell r="B120">
            <v>12931</v>
          </cell>
          <cell r="C120">
            <v>656756</v>
          </cell>
          <cell r="D120" t="str">
            <v>23,613     50790       64.62      93</v>
          </cell>
        </row>
        <row r="121">
          <cell r="A121">
            <v>36982</v>
          </cell>
          <cell r="B121">
            <v>12245</v>
          </cell>
          <cell r="C121">
            <v>607422</v>
          </cell>
          <cell r="D121" t="str">
            <v>22,390     49606       64.65      92</v>
          </cell>
        </row>
        <row r="122">
          <cell r="A122">
            <v>37012</v>
          </cell>
          <cell r="B122">
            <v>13500</v>
          </cell>
          <cell r="C122">
            <v>613179</v>
          </cell>
          <cell r="D122" t="str">
            <v>22,175     45421       62.16      90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ep96"/>
    </sheetNames>
    <sheetDataSet>
      <sheetData sheetId="0">
        <row r="65">
          <cell r="A65">
            <v>35309</v>
          </cell>
          <cell r="B65">
            <v>151862</v>
          </cell>
          <cell r="C65">
            <v>6083453</v>
          </cell>
          <cell r="D65" t="str">
            <v>785,716     40060       83.80     204</v>
          </cell>
        </row>
        <row r="66">
          <cell r="A66">
            <v>35339</v>
          </cell>
          <cell r="B66">
            <v>286648</v>
          </cell>
          <cell r="C66">
            <v>10499429</v>
          </cell>
          <cell r="D66" t="str">
            <v>925,651     36629       76.36     196</v>
          </cell>
        </row>
        <row r="67">
          <cell r="A67">
            <v>35370</v>
          </cell>
          <cell r="B67">
            <v>210937</v>
          </cell>
          <cell r="C67">
            <v>9351220</v>
          </cell>
          <cell r="D67" t="str">
            <v>818,417     44332       79.51     198</v>
          </cell>
        </row>
        <row r="68">
          <cell r="A68">
            <v>35400</v>
          </cell>
          <cell r="B68">
            <v>201986</v>
          </cell>
          <cell r="C68">
            <v>8701175</v>
          </cell>
          <cell r="D68" t="str">
            <v>823,601     43079       80.31     194</v>
          </cell>
        </row>
        <row r="69">
          <cell r="A69" t="str">
            <v>Totals:</v>
          </cell>
          <cell r="B69" t="str">
            <v>__________</v>
          </cell>
          <cell r="C69" t="str">
            <v>__________</v>
          </cell>
          <cell r="D69" t="str">
            <v>__________</v>
          </cell>
        </row>
        <row r="70">
          <cell r="A70">
            <v>1996</v>
          </cell>
          <cell r="B70">
            <v>851433</v>
          </cell>
          <cell r="C70">
            <v>34635277</v>
          </cell>
          <cell r="D70">
            <v>3353385</v>
          </cell>
        </row>
        <row r="72">
          <cell r="A72">
            <v>35431</v>
          </cell>
          <cell r="B72">
            <v>180127</v>
          </cell>
          <cell r="C72">
            <v>7613602</v>
          </cell>
          <cell r="D72" t="str">
            <v>831,201     42268       82.19     189</v>
          </cell>
        </row>
        <row r="73">
          <cell r="A73">
            <v>35462</v>
          </cell>
          <cell r="B73">
            <v>143209</v>
          </cell>
          <cell r="C73">
            <v>6465609</v>
          </cell>
          <cell r="D73" t="str">
            <v>740,975     45149       83.80     186</v>
          </cell>
        </row>
        <row r="74">
          <cell r="A74">
            <v>35490</v>
          </cell>
          <cell r="B74">
            <v>145383</v>
          </cell>
          <cell r="C74">
            <v>6511524</v>
          </cell>
          <cell r="D74" t="str">
            <v>803,694     44789       84.68     182</v>
          </cell>
        </row>
        <row r="75">
          <cell r="A75">
            <v>35521</v>
          </cell>
          <cell r="B75">
            <v>134442</v>
          </cell>
          <cell r="C75">
            <v>5567096</v>
          </cell>
          <cell r="D75" t="str">
            <v>885,095     41409       86.81     177</v>
          </cell>
        </row>
        <row r="76">
          <cell r="A76">
            <v>35551</v>
          </cell>
          <cell r="B76">
            <v>121378</v>
          </cell>
          <cell r="C76">
            <v>5442764</v>
          </cell>
          <cell r="D76" t="str">
            <v>942,976     44842       88.60     177</v>
          </cell>
        </row>
        <row r="77">
          <cell r="A77">
            <v>35582</v>
          </cell>
          <cell r="B77">
            <v>102865</v>
          </cell>
          <cell r="C77">
            <v>4594379</v>
          </cell>
          <cell r="D77" t="str">
            <v>837,232     44665       89.06     175</v>
          </cell>
        </row>
        <row r="78">
          <cell r="A78">
            <v>35612</v>
          </cell>
          <cell r="B78">
            <v>102302</v>
          </cell>
          <cell r="C78">
            <v>4677243</v>
          </cell>
          <cell r="D78" t="str">
            <v>833,832     45720       89.07     172</v>
          </cell>
        </row>
        <row r="79">
          <cell r="A79">
            <v>35643</v>
          </cell>
          <cell r="B79">
            <v>109051</v>
          </cell>
          <cell r="C79">
            <v>4448854</v>
          </cell>
          <cell r="D79" t="str">
            <v>914,983     40797       89.35     174</v>
          </cell>
        </row>
        <row r="80">
          <cell r="A80">
            <v>35674</v>
          </cell>
          <cell r="B80">
            <v>91902</v>
          </cell>
          <cell r="C80">
            <v>4071575</v>
          </cell>
          <cell r="D80" t="str">
            <v>783,401     44304       89.50     173</v>
          </cell>
        </row>
        <row r="81">
          <cell r="A81">
            <v>35704</v>
          </cell>
          <cell r="B81">
            <v>89654</v>
          </cell>
          <cell r="C81">
            <v>4042315</v>
          </cell>
          <cell r="D81" t="str">
            <v>804,330     45088       89.97     167</v>
          </cell>
        </row>
        <row r="82">
          <cell r="A82">
            <v>35735</v>
          </cell>
          <cell r="B82">
            <v>81085</v>
          </cell>
          <cell r="C82">
            <v>3763835</v>
          </cell>
          <cell r="D82" t="str">
            <v>802,682     46419       90.83     167</v>
          </cell>
        </row>
        <row r="83">
          <cell r="A83">
            <v>35765</v>
          </cell>
          <cell r="B83">
            <v>78043</v>
          </cell>
          <cell r="C83">
            <v>3622798</v>
          </cell>
          <cell r="D83" t="str">
            <v>910,798     46421       92.11     164</v>
          </cell>
        </row>
        <row r="84">
          <cell r="A84" t="str">
            <v>Totals:</v>
          </cell>
          <cell r="B84" t="str">
            <v>__________</v>
          </cell>
          <cell r="C84" t="str">
            <v>__________</v>
          </cell>
          <cell r="D84" t="str">
            <v>__________</v>
          </cell>
        </row>
        <row r="85">
          <cell r="A85">
            <v>1997</v>
          </cell>
          <cell r="B85">
            <v>1379441</v>
          </cell>
          <cell r="C85">
            <v>60821594</v>
          </cell>
          <cell r="D85">
            <v>10091199</v>
          </cell>
        </row>
        <row r="87">
          <cell r="A87">
            <v>35796</v>
          </cell>
          <cell r="B87">
            <v>76382</v>
          </cell>
          <cell r="C87">
            <v>3359201</v>
          </cell>
          <cell r="D87" t="str">
            <v>891,149     43979       92.11     166</v>
          </cell>
        </row>
        <row r="88">
          <cell r="A88">
            <v>35827</v>
          </cell>
          <cell r="B88">
            <v>67103</v>
          </cell>
          <cell r="C88">
            <v>2880731</v>
          </cell>
          <cell r="D88" t="str">
            <v>711,255     42930       91.38     161</v>
          </cell>
        </row>
        <row r="89">
          <cell r="A89">
            <v>35855</v>
          </cell>
          <cell r="B89">
            <v>70808</v>
          </cell>
          <cell r="C89">
            <v>2991403</v>
          </cell>
          <cell r="D89" t="str">
            <v>850,963     42247       92.32     159</v>
          </cell>
        </row>
        <row r="90">
          <cell r="A90">
            <v>35886</v>
          </cell>
          <cell r="B90">
            <v>61621</v>
          </cell>
          <cell r="C90">
            <v>2703800</v>
          </cell>
          <cell r="D90" t="str">
            <v>713,169     43878       92.05     161</v>
          </cell>
        </row>
        <row r="91">
          <cell r="A91">
            <v>35916</v>
          </cell>
          <cell r="B91">
            <v>58391</v>
          </cell>
          <cell r="C91">
            <v>2647137</v>
          </cell>
          <cell r="D91" t="str">
            <v>724,867     45335       92.55     159</v>
          </cell>
        </row>
        <row r="92">
          <cell r="A92">
            <v>35947</v>
          </cell>
          <cell r="B92">
            <v>51743</v>
          </cell>
          <cell r="C92">
            <v>2414754</v>
          </cell>
          <cell r="D92" t="str">
            <v>615,117     46669       92.24     158</v>
          </cell>
        </row>
        <row r="93">
          <cell r="A93">
            <v>35977</v>
          </cell>
          <cell r="B93">
            <v>51971</v>
          </cell>
          <cell r="C93">
            <v>2359568</v>
          </cell>
          <cell r="D93" t="str">
            <v>632,589     45402       92.41     155</v>
          </cell>
        </row>
        <row r="94">
          <cell r="A94">
            <v>36008</v>
          </cell>
          <cell r="B94">
            <v>52805</v>
          </cell>
          <cell r="C94">
            <v>2271799</v>
          </cell>
          <cell r="D94" t="str">
            <v>680,159     43023       92.80     157</v>
          </cell>
        </row>
        <row r="95">
          <cell r="A95">
            <v>36039</v>
          </cell>
          <cell r="B95">
            <v>52063</v>
          </cell>
          <cell r="C95">
            <v>2146984</v>
          </cell>
          <cell r="D95" t="str">
            <v>716,715     41239       93.23     154</v>
          </cell>
        </row>
        <row r="96">
          <cell r="A96">
            <v>36069</v>
          </cell>
          <cell r="B96">
            <v>47865</v>
          </cell>
          <cell r="C96">
            <v>2127287</v>
          </cell>
          <cell r="D96" t="str">
            <v>608,768     44444       92.71     155</v>
          </cell>
        </row>
        <row r="97">
          <cell r="A97">
            <v>36100</v>
          </cell>
          <cell r="B97">
            <v>46867</v>
          </cell>
          <cell r="C97">
            <v>1989359</v>
          </cell>
          <cell r="D97" t="str">
            <v>652,071     42447       93.29     151</v>
          </cell>
        </row>
        <row r="98">
          <cell r="A98">
            <v>36130</v>
          </cell>
          <cell r="B98">
            <v>41708</v>
          </cell>
          <cell r="C98">
            <v>1937261</v>
          </cell>
          <cell r="D98" t="str">
            <v>593,577     46449       93.43     152</v>
          </cell>
        </row>
        <row r="99">
          <cell r="A99" t="str">
            <v>Totals:</v>
          </cell>
          <cell r="B99" t="str">
            <v>__________</v>
          </cell>
          <cell r="C99" t="str">
            <v>__________</v>
          </cell>
          <cell r="D99" t="str">
            <v>__________</v>
          </cell>
        </row>
        <row r="100">
          <cell r="A100">
            <v>1998</v>
          </cell>
          <cell r="B100">
            <v>679327</v>
          </cell>
          <cell r="C100">
            <v>29829284</v>
          </cell>
          <cell r="D100">
            <v>8390399</v>
          </cell>
        </row>
        <row r="102">
          <cell r="A102">
            <v>36161</v>
          </cell>
          <cell r="B102">
            <v>41749</v>
          </cell>
          <cell r="C102">
            <v>1913464</v>
          </cell>
          <cell r="D102" t="str">
            <v>680,237     45833       94.22     149</v>
          </cell>
        </row>
        <row r="103">
          <cell r="A103">
            <v>36192</v>
          </cell>
          <cell r="B103">
            <v>39466</v>
          </cell>
          <cell r="C103">
            <v>1612462</v>
          </cell>
          <cell r="D103" t="str">
            <v>667,575     40857       94.42     149</v>
          </cell>
        </row>
        <row r="104">
          <cell r="A104">
            <v>36220</v>
          </cell>
          <cell r="B104">
            <v>39494</v>
          </cell>
          <cell r="C104">
            <v>1719129</v>
          </cell>
          <cell r="D104" t="str">
            <v>646,969     43529       94.25     147</v>
          </cell>
        </row>
        <row r="105">
          <cell r="A105">
            <v>36251</v>
          </cell>
          <cell r="B105">
            <v>36354</v>
          </cell>
          <cell r="C105">
            <v>1574228</v>
          </cell>
          <cell r="D105" t="str">
            <v>590,011     43303       94.20     142</v>
          </cell>
        </row>
        <row r="106">
          <cell r="A106">
            <v>36281</v>
          </cell>
          <cell r="B106">
            <v>35868</v>
          </cell>
          <cell r="C106">
            <v>1606447</v>
          </cell>
          <cell r="D106" t="str">
            <v>527,629     44788       93.63     144</v>
          </cell>
        </row>
        <row r="107">
          <cell r="A107">
            <v>36312</v>
          </cell>
          <cell r="B107">
            <v>33575</v>
          </cell>
          <cell r="C107">
            <v>1467133</v>
          </cell>
          <cell r="D107" t="str">
            <v>562,855     43698       94.37     142</v>
          </cell>
        </row>
        <row r="108">
          <cell r="A108">
            <v>36342</v>
          </cell>
          <cell r="B108">
            <v>33862</v>
          </cell>
          <cell r="C108">
            <v>1477183</v>
          </cell>
          <cell r="D108" t="str">
            <v>601,724     43624       94.67     145</v>
          </cell>
        </row>
        <row r="109">
          <cell r="A109">
            <v>36373</v>
          </cell>
          <cell r="B109">
            <v>30312</v>
          </cell>
          <cell r="C109">
            <v>1373546</v>
          </cell>
          <cell r="D109" t="str">
            <v>494,351     45314       94.22     144</v>
          </cell>
        </row>
        <row r="110">
          <cell r="A110">
            <v>36404</v>
          </cell>
          <cell r="B110">
            <v>28944</v>
          </cell>
          <cell r="C110">
            <v>1367499</v>
          </cell>
          <cell r="D110" t="str">
            <v>481,052     47247       94.32     143</v>
          </cell>
        </row>
        <row r="111">
          <cell r="A111">
            <v>36434</v>
          </cell>
          <cell r="B111">
            <v>31016</v>
          </cell>
          <cell r="C111">
            <v>1331044</v>
          </cell>
          <cell r="D111" t="str">
            <v>519,684     42915       94.37     140</v>
          </cell>
        </row>
        <row r="112">
          <cell r="A112">
            <v>36465</v>
          </cell>
          <cell r="B112">
            <v>29985</v>
          </cell>
          <cell r="C112">
            <v>1213237</v>
          </cell>
          <cell r="D112" t="str">
            <v>512,203     40462       94.47     141</v>
          </cell>
        </row>
        <row r="113">
          <cell r="A113">
            <v>36495</v>
          </cell>
          <cell r="B113">
            <v>33280</v>
          </cell>
          <cell r="C113">
            <v>1229866</v>
          </cell>
          <cell r="D113" t="str">
            <v>517,055     36956       93.95     138</v>
          </cell>
        </row>
        <row r="114">
          <cell r="A114" t="str">
            <v>Totals:</v>
          </cell>
          <cell r="B114" t="str">
            <v>__________</v>
          </cell>
          <cell r="C114" t="str">
            <v>__________</v>
          </cell>
          <cell r="D114" t="str">
            <v>__________</v>
          </cell>
        </row>
        <row r="115">
          <cell r="A115">
            <v>1999</v>
          </cell>
          <cell r="B115">
            <v>413905</v>
          </cell>
          <cell r="C115">
            <v>17885238</v>
          </cell>
          <cell r="D115">
            <v>6801345</v>
          </cell>
        </row>
        <row r="117">
          <cell r="A117">
            <v>36526</v>
          </cell>
          <cell r="B117">
            <v>30475</v>
          </cell>
          <cell r="C117">
            <v>1206674</v>
          </cell>
          <cell r="D117" t="str">
            <v>54,513     39596       64.14     135</v>
          </cell>
        </row>
        <row r="118">
          <cell r="A118">
            <v>36557</v>
          </cell>
          <cell r="B118">
            <v>26114</v>
          </cell>
          <cell r="C118">
            <v>1042435</v>
          </cell>
          <cell r="D118" t="str">
            <v>36,658     39919       58.40     136</v>
          </cell>
        </row>
        <row r="119">
          <cell r="A119">
            <v>36586</v>
          </cell>
          <cell r="B119">
            <v>28183</v>
          </cell>
          <cell r="C119">
            <v>1118329</v>
          </cell>
          <cell r="D119" t="str">
            <v>45,232     39681       61.61     135</v>
          </cell>
        </row>
        <row r="120">
          <cell r="A120">
            <v>36617</v>
          </cell>
          <cell r="B120">
            <v>25147</v>
          </cell>
          <cell r="C120">
            <v>1057247</v>
          </cell>
          <cell r="D120" t="str">
            <v>41,233     42043       62.12     130</v>
          </cell>
        </row>
        <row r="121">
          <cell r="A121">
            <v>36647</v>
          </cell>
          <cell r="B121">
            <v>26224</v>
          </cell>
          <cell r="C121">
            <v>1103775</v>
          </cell>
          <cell r="D121" t="str">
            <v>71,305     42091       73.11     129</v>
          </cell>
        </row>
        <row r="122">
          <cell r="A122">
            <v>36678</v>
          </cell>
          <cell r="B122">
            <v>27057</v>
          </cell>
          <cell r="C122">
            <v>1034124</v>
          </cell>
          <cell r="D122" t="str">
            <v>42,122     38221       60.89     127</v>
          </cell>
        </row>
        <row r="123">
          <cell r="A123">
            <v>36708</v>
          </cell>
          <cell r="B123">
            <v>25970</v>
          </cell>
          <cell r="C123">
            <v>1012760</v>
          </cell>
          <cell r="D123" t="str">
            <v>37,510     38998       59.09     126</v>
          </cell>
        </row>
        <row r="124">
          <cell r="A124">
            <v>36739</v>
          </cell>
          <cell r="B124">
            <v>26362</v>
          </cell>
          <cell r="C124">
            <v>978267</v>
          </cell>
          <cell r="D124" t="str">
            <v>45,208     37109       63.17     126</v>
          </cell>
        </row>
        <row r="125">
          <cell r="A125">
            <v>36770</v>
          </cell>
          <cell r="B125">
            <v>24107</v>
          </cell>
          <cell r="C125">
            <v>907171</v>
          </cell>
          <cell r="D125" t="str">
            <v>40,909     37632       62.92     125</v>
          </cell>
        </row>
        <row r="126">
          <cell r="A126">
            <v>36800</v>
          </cell>
          <cell r="B126">
            <v>29147</v>
          </cell>
          <cell r="C126">
            <v>924858</v>
          </cell>
          <cell r="D126" t="str">
            <v>31,408     31731       51.87     123</v>
          </cell>
        </row>
        <row r="127">
          <cell r="A127">
            <v>36831</v>
          </cell>
          <cell r="B127">
            <v>26953</v>
          </cell>
          <cell r="C127">
            <v>825817</v>
          </cell>
          <cell r="D127" t="str">
            <v>28,298     30640       51.22     123</v>
          </cell>
        </row>
        <row r="128">
          <cell r="A128">
            <v>36861</v>
          </cell>
          <cell r="B128">
            <v>28417</v>
          </cell>
          <cell r="C128">
            <v>885807</v>
          </cell>
          <cell r="D128" t="str">
            <v>33,305     31172       53.96     124</v>
          </cell>
        </row>
        <row r="129">
          <cell r="A129" t="str">
            <v>Totals:</v>
          </cell>
          <cell r="B129" t="str">
            <v>__________</v>
          </cell>
          <cell r="C129" t="str">
            <v>__________</v>
          </cell>
          <cell r="D129" t="str">
            <v>__________</v>
          </cell>
        </row>
        <row r="130">
          <cell r="A130">
            <v>2000</v>
          </cell>
          <cell r="B130">
            <v>324156</v>
          </cell>
          <cell r="C130">
            <v>12097264</v>
          </cell>
          <cell r="D130">
            <v>507701</v>
          </cell>
        </row>
        <row r="132">
          <cell r="A132">
            <v>36892</v>
          </cell>
          <cell r="B132">
            <v>25946</v>
          </cell>
          <cell r="C132">
            <v>786526</v>
          </cell>
          <cell r="D132" t="str">
            <v>34,278     30314       56.92     123</v>
          </cell>
        </row>
        <row r="133">
          <cell r="A133">
            <v>36923</v>
          </cell>
          <cell r="B133">
            <v>24820</v>
          </cell>
          <cell r="C133">
            <v>726715</v>
          </cell>
          <cell r="D133" t="str">
            <v>37,525     29280       60.19     123</v>
          </cell>
        </row>
        <row r="134">
          <cell r="A134">
            <v>36951</v>
          </cell>
          <cell r="B134">
            <v>28233</v>
          </cell>
          <cell r="C134">
            <v>773045</v>
          </cell>
          <cell r="D134" t="str">
            <v>38,917     27381       57.96     121</v>
          </cell>
        </row>
        <row r="135">
          <cell r="A135">
            <v>36982</v>
          </cell>
          <cell r="B135">
            <v>27800</v>
          </cell>
          <cell r="C135">
            <v>691633</v>
          </cell>
          <cell r="D135" t="str">
            <v>37,520     24879       57.44     117</v>
          </cell>
        </row>
        <row r="136">
          <cell r="A136">
            <v>37012</v>
          </cell>
          <cell r="B136">
            <v>26259</v>
          </cell>
          <cell r="C136">
            <v>702490</v>
          </cell>
          <cell r="D136" t="str">
            <v>29,864     26753       53.21     111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oct96"/>
    </sheetNames>
    <sheetDataSet>
      <sheetData sheetId="0">
        <row r="51">
          <cell r="A51">
            <v>35339</v>
          </cell>
          <cell r="B51">
            <v>101727</v>
          </cell>
          <cell r="C51">
            <v>5684680</v>
          </cell>
          <cell r="D51" t="str">
            <v>51,088     55882       33.43     200</v>
          </cell>
        </row>
        <row r="52">
          <cell r="A52">
            <v>35370</v>
          </cell>
          <cell r="B52">
            <v>159974</v>
          </cell>
          <cell r="C52">
            <v>10563428</v>
          </cell>
          <cell r="D52" t="str">
            <v>167,680     66033       51.18     196</v>
          </cell>
        </row>
        <row r="53">
          <cell r="A53">
            <v>35400</v>
          </cell>
          <cell r="B53">
            <v>159583</v>
          </cell>
          <cell r="C53">
            <v>9767246</v>
          </cell>
          <cell r="D53" t="str">
            <v>196,544     61205       55.19     192</v>
          </cell>
        </row>
        <row r="54">
          <cell r="A54" t="str">
            <v>Totals: _</v>
          </cell>
          <cell r="B54" t="str">
            <v>_________</v>
          </cell>
          <cell r="C54" t="str">
            <v>__________</v>
          </cell>
          <cell r="D54" t="str">
            <v>__________</v>
          </cell>
        </row>
        <row r="55">
          <cell r="A55">
            <v>1996</v>
          </cell>
          <cell r="B55">
            <v>421284</v>
          </cell>
          <cell r="C55">
            <v>26015354</v>
          </cell>
          <cell r="D55">
            <v>415312</v>
          </cell>
        </row>
        <row r="57">
          <cell r="A57">
            <v>35431</v>
          </cell>
          <cell r="B57">
            <v>139531</v>
          </cell>
          <cell r="C57">
            <v>9086998</v>
          </cell>
          <cell r="D57" t="str">
            <v>160,631     65126       53.51     186</v>
          </cell>
        </row>
        <row r="58">
          <cell r="A58">
            <v>35462</v>
          </cell>
          <cell r="B58">
            <v>113135</v>
          </cell>
          <cell r="C58">
            <v>7099073</v>
          </cell>
          <cell r="D58" t="str">
            <v>169,216     62749       59.93     183</v>
          </cell>
        </row>
        <row r="59">
          <cell r="A59">
            <v>35490</v>
          </cell>
          <cell r="B59">
            <v>116871</v>
          </cell>
          <cell r="C59">
            <v>6830332</v>
          </cell>
          <cell r="D59" t="str">
            <v>203,203     58444       63.49     182</v>
          </cell>
        </row>
        <row r="60">
          <cell r="A60">
            <v>35521</v>
          </cell>
          <cell r="B60">
            <v>100816</v>
          </cell>
          <cell r="C60">
            <v>5771438</v>
          </cell>
          <cell r="D60" t="str">
            <v>187,113     57248       64.99     180</v>
          </cell>
        </row>
        <row r="61">
          <cell r="A61">
            <v>35551</v>
          </cell>
          <cell r="B61">
            <v>94445</v>
          </cell>
          <cell r="C61">
            <v>5489164</v>
          </cell>
          <cell r="D61" t="str">
            <v>193,860     58121       67.24     177</v>
          </cell>
        </row>
        <row r="62">
          <cell r="A62">
            <v>35582</v>
          </cell>
          <cell r="B62">
            <v>87408</v>
          </cell>
          <cell r="C62">
            <v>4933672</v>
          </cell>
          <cell r="D62" t="str">
            <v>140,295     56445       61.61     176</v>
          </cell>
        </row>
        <row r="63">
          <cell r="A63">
            <v>35612</v>
          </cell>
          <cell r="B63">
            <v>85861</v>
          </cell>
          <cell r="C63">
            <v>4717260</v>
          </cell>
          <cell r="D63" t="str">
            <v>202,885     54941       70.26     175</v>
          </cell>
        </row>
        <row r="64">
          <cell r="A64">
            <v>35643</v>
          </cell>
          <cell r="B64">
            <v>79576</v>
          </cell>
          <cell r="C64">
            <v>4243676</v>
          </cell>
          <cell r="D64" t="str">
            <v>202,256     53329       71.76     171</v>
          </cell>
        </row>
        <row r="65">
          <cell r="A65">
            <v>35674</v>
          </cell>
          <cell r="B65">
            <v>73881</v>
          </cell>
          <cell r="C65">
            <v>3737339</v>
          </cell>
          <cell r="D65" t="str">
            <v>183,979     50586       71.35     171</v>
          </cell>
        </row>
        <row r="66">
          <cell r="A66">
            <v>35704</v>
          </cell>
          <cell r="B66">
            <v>75644</v>
          </cell>
          <cell r="C66">
            <v>3634804</v>
          </cell>
          <cell r="D66" t="str">
            <v>232,680     48052       75.47     167</v>
          </cell>
        </row>
        <row r="67">
          <cell r="A67">
            <v>35735</v>
          </cell>
          <cell r="B67">
            <v>67203</v>
          </cell>
          <cell r="C67">
            <v>3269568</v>
          </cell>
          <cell r="D67" t="str">
            <v>179,690     48653       72.78     166</v>
          </cell>
        </row>
        <row r="68">
          <cell r="A68">
            <v>35765</v>
          </cell>
          <cell r="B68">
            <v>66935</v>
          </cell>
          <cell r="C68">
            <v>3232280</v>
          </cell>
          <cell r="D68" t="str">
            <v>187,976     48290       73.74     160</v>
          </cell>
        </row>
        <row r="69">
          <cell r="A69" t="str">
            <v>Totals: _</v>
          </cell>
          <cell r="B69" t="str">
            <v>_________</v>
          </cell>
          <cell r="C69" t="str">
            <v>__________</v>
          </cell>
          <cell r="D69" t="str">
            <v>__________</v>
          </cell>
        </row>
        <row r="70">
          <cell r="A70">
            <v>1997</v>
          </cell>
          <cell r="B70">
            <v>1101306</v>
          </cell>
          <cell r="C70">
            <v>62045604</v>
          </cell>
          <cell r="D70">
            <v>2243784</v>
          </cell>
        </row>
        <row r="72">
          <cell r="A72">
            <v>35796</v>
          </cell>
          <cell r="B72">
            <v>66543</v>
          </cell>
          <cell r="C72">
            <v>3135503</v>
          </cell>
          <cell r="D72" t="str">
            <v>194,922     47120       74.55     157</v>
          </cell>
        </row>
        <row r="73">
          <cell r="A73">
            <v>35827</v>
          </cell>
          <cell r="B73">
            <v>60317</v>
          </cell>
          <cell r="C73">
            <v>2688603</v>
          </cell>
          <cell r="D73" t="str">
            <v>172,766     44575       74.12     158</v>
          </cell>
        </row>
        <row r="74">
          <cell r="A74">
            <v>35855</v>
          </cell>
          <cell r="B74">
            <v>65961</v>
          </cell>
          <cell r="C74">
            <v>2853659</v>
          </cell>
          <cell r="D74" t="str">
            <v>177,088     43263       72.86     156</v>
          </cell>
        </row>
        <row r="75">
          <cell r="A75">
            <v>35886</v>
          </cell>
          <cell r="B75">
            <v>62765</v>
          </cell>
          <cell r="C75">
            <v>2733030</v>
          </cell>
          <cell r="D75" t="str">
            <v>163,539     43544       72.27     154</v>
          </cell>
        </row>
        <row r="76">
          <cell r="A76">
            <v>35916</v>
          </cell>
          <cell r="B76">
            <v>61449</v>
          </cell>
          <cell r="C76">
            <v>2665554</v>
          </cell>
          <cell r="D76" t="str">
            <v>182,632     43379       74.82     153</v>
          </cell>
        </row>
        <row r="77">
          <cell r="A77">
            <v>35947</v>
          </cell>
          <cell r="B77">
            <v>54081</v>
          </cell>
          <cell r="C77">
            <v>2431895</v>
          </cell>
          <cell r="D77" t="str">
            <v>156,756     44968       74.35     151</v>
          </cell>
        </row>
        <row r="78">
          <cell r="A78">
            <v>35977</v>
          </cell>
          <cell r="B78">
            <v>56742</v>
          </cell>
          <cell r="C78">
            <v>2444632</v>
          </cell>
          <cell r="D78" t="str">
            <v>146,053     43084       72.02     148</v>
          </cell>
        </row>
        <row r="79">
          <cell r="A79">
            <v>36008</v>
          </cell>
          <cell r="B79">
            <v>56061</v>
          </cell>
          <cell r="C79">
            <v>2317117</v>
          </cell>
          <cell r="D79" t="str">
            <v>166,139     41333       74.77     143</v>
          </cell>
        </row>
        <row r="80">
          <cell r="A80">
            <v>36039</v>
          </cell>
          <cell r="B80">
            <v>49331</v>
          </cell>
          <cell r="C80">
            <v>2180793</v>
          </cell>
          <cell r="D80" t="str">
            <v>145,170     44208       74.64     141</v>
          </cell>
        </row>
        <row r="81">
          <cell r="A81">
            <v>36069</v>
          </cell>
          <cell r="B81">
            <v>49856</v>
          </cell>
          <cell r="C81">
            <v>2050747</v>
          </cell>
          <cell r="D81" t="str">
            <v>151,212     41134       75.20     140</v>
          </cell>
        </row>
        <row r="82">
          <cell r="A82">
            <v>36100</v>
          </cell>
          <cell r="B82">
            <v>52653</v>
          </cell>
          <cell r="C82">
            <v>1932274</v>
          </cell>
          <cell r="D82" t="str">
            <v>145,986     36699       73.49     137</v>
          </cell>
        </row>
        <row r="83">
          <cell r="A83">
            <v>36130</v>
          </cell>
          <cell r="B83">
            <v>48812</v>
          </cell>
          <cell r="C83">
            <v>1866566</v>
          </cell>
          <cell r="D83" t="str">
            <v>151,345     38240       75.61     137</v>
          </cell>
        </row>
        <row r="84">
          <cell r="A84" t="str">
            <v>Totals: _</v>
          </cell>
          <cell r="B84" t="str">
            <v>_________</v>
          </cell>
          <cell r="C84" t="str">
            <v>__________</v>
          </cell>
          <cell r="D84" t="str">
            <v>__________</v>
          </cell>
        </row>
        <row r="85">
          <cell r="A85">
            <v>1998</v>
          </cell>
          <cell r="B85">
            <v>684571</v>
          </cell>
          <cell r="C85">
            <v>29300373</v>
          </cell>
          <cell r="D85">
            <v>1953608</v>
          </cell>
        </row>
        <row r="87">
          <cell r="A87">
            <v>36161</v>
          </cell>
          <cell r="B87">
            <v>46769</v>
          </cell>
          <cell r="C87">
            <v>1844930</v>
          </cell>
          <cell r="D87" t="str">
            <v>161,094     39448       77.50     136</v>
          </cell>
        </row>
        <row r="88">
          <cell r="A88">
            <v>36192</v>
          </cell>
          <cell r="B88">
            <v>46820</v>
          </cell>
          <cell r="C88">
            <v>1689890</v>
          </cell>
          <cell r="D88" t="str">
            <v>142,693     36094       75.29     134</v>
          </cell>
        </row>
        <row r="89">
          <cell r="A89">
            <v>36220</v>
          </cell>
          <cell r="B89">
            <v>54432</v>
          </cell>
          <cell r="C89">
            <v>1787829</v>
          </cell>
          <cell r="D89" t="str">
            <v>162,661     32846       74.93     129</v>
          </cell>
        </row>
        <row r="90">
          <cell r="A90">
            <v>36251</v>
          </cell>
          <cell r="B90">
            <v>50030</v>
          </cell>
          <cell r="C90">
            <v>1657930</v>
          </cell>
          <cell r="D90" t="str">
            <v>160,261     33139       76.21     127</v>
          </cell>
        </row>
        <row r="91">
          <cell r="A91">
            <v>36281</v>
          </cell>
          <cell r="B91">
            <v>66459</v>
          </cell>
          <cell r="C91">
            <v>1622659</v>
          </cell>
          <cell r="D91" t="str">
            <v>158,556     24416       70.46     128</v>
          </cell>
        </row>
        <row r="92">
          <cell r="A92">
            <v>36312</v>
          </cell>
          <cell r="B92">
            <v>88605</v>
          </cell>
          <cell r="C92">
            <v>1483474</v>
          </cell>
          <cell r="D92" t="str">
            <v>156,025     16743       63.78     129</v>
          </cell>
        </row>
        <row r="93">
          <cell r="A93">
            <v>36342</v>
          </cell>
          <cell r="B93">
            <v>105462</v>
          </cell>
          <cell r="C93">
            <v>1458955</v>
          </cell>
          <cell r="D93" t="str">
            <v>156,102     13834       59.68     131</v>
          </cell>
        </row>
        <row r="94">
          <cell r="A94">
            <v>36373</v>
          </cell>
          <cell r="B94">
            <v>121578</v>
          </cell>
          <cell r="C94">
            <v>1443594</v>
          </cell>
          <cell r="D94" t="str">
            <v>142,014     11874       53.88     133</v>
          </cell>
        </row>
        <row r="95">
          <cell r="A95">
            <v>36404</v>
          </cell>
          <cell r="B95">
            <v>128708</v>
          </cell>
          <cell r="C95">
            <v>1372823</v>
          </cell>
          <cell r="D95" t="str">
            <v>126,240     10667       49.52     138</v>
          </cell>
        </row>
        <row r="96">
          <cell r="A96">
            <v>36434</v>
          </cell>
          <cell r="B96">
            <v>125039</v>
          </cell>
          <cell r="C96">
            <v>1417258</v>
          </cell>
          <cell r="D96" t="str">
            <v>190,702     11335       60.40     140</v>
          </cell>
        </row>
        <row r="97">
          <cell r="A97">
            <v>36465</v>
          </cell>
          <cell r="B97">
            <v>115071</v>
          </cell>
          <cell r="C97">
            <v>1329348</v>
          </cell>
          <cell r="D97" t="str">
            <v>198,148     11553       63.26     139</v>
          </cell>
        </row>
        <row r="98">
          <cell r="A98">
            <v>36495</v>
          </cell>
          <cell r="B98">
            <v>120013</v>
          </cell>
          <cell r="C98">
            <v>1311912</v>
          </cell>
          <cell r="D98" t="str">
            <v>152,172     10932       55.91     140</v>
          </cell>
        </row>
        <row r="99">
          <cell r="A99" t="str">
            <v>Totals: _</v>
          </cell>
          <cell r="B99" t="str">
            <v>_________</v>
          </cell>
          <cell r="C99" t="str">
            <v>__________</v>
          </cell>
          <cell r="D99" t="str">
            <v>__________</v>
          </cell>
        </row>
        <row r="100">
          <cell r="A100">
            <v>1999</v>
          </cell>
          <cell r="B100">
            <v>1068986</v>
          </cell>
          <cell r="C100">
            <v>18420602</v>
          </cell>
          <cell r="D100">
            <v>1906668</v>
          </cell>
        </row>
        <row r="102">
          <cell r="A102">
            <v>36526</v>
          </cell>
          <cell r="B102">
            <v>97234</v>
          </cell>
          <cell r="C102">
            <v>1333295</v>
          </cell>
          <cell r="D102" t="str">
            <v>154,624     13713       61.39     142</v>
          </cell>
        </row>
        <row r="103">
          <cell r="A103">
            <v>36557</v>
          </cell>
          <cell r="B103">
            <v>94948</v>
          </cell>
          <cell r="C103">
            <v>1218454</v>
          </cell>
          <cell r="D103" t="str">
            <v>159,978     12833       62.75     142</v>
          </cell>
        </row>
        <row r="104">
          <cell r="A104">
            <v>36586</v>
          </cell>
          <cell r="B104">
            <v>88093</v>
          </cell>
          <cell r="C104">
            <v>1219235</v>
          </cell>
          <cell r="D104" t="str">
            <v>164,527     13841       65.13     141</v>
          </cell>
        </row>
        <row r="105">
          <cell r="A105">
            <v>36617</v>
          </cell>
          <cell r="B105">
            <v>77025</v>
          </cell>
          <cell r="C105">
            <v>1141484</v>
          </cell>
          <cell r="D105" t="str">
            <v>166,601     14820       68.38     140</v>
          </cell>
        </row>
        <row r="106">
          <cell r="A106">
            <v>36647</v>
          </cell>
          <cell r="B106">
            <v>77812</v>
          </cell>
          <cell r="C106">
            <v>1156011</v>
          </cell>
          <cell r="D106" t="str">
            <v>232,483     14857       74.92     139</v>
          </cell>
        </row>
        <row r="107">
          <cell r="A107">
            <v>36678</v>
          </cell>
          <cell r="B107">
            <v>73683</v>
          </cell>
          <cell r="C107">
            <v>1058111</v>
          </cell>
          <cell r="D107" t="str">
            <v>501,075     14361       87.18     140</v>
          </cell>
        </row>
        <row r="108">
          <cell r="A108">
            <v>36708</v>
          </cell>
          <cell r="B108">
            <v>71198</v>
          </cell>
          <cell r="C108">
            <v>1127460</v>
          </cell>
          <cell r="D108" t="str">
            <v>506,688     15836       87.68     138</v>
          </cell>
        </row>
        <row r="109">
          <cell r="A109">
            <v>36739</v>
          </cell>
          <cell r="B109">
            <v>64554</v>
          </cell>
          <cell r="C109">
            <v>1159482</v>
          </cell>
          <cell r="D109" t="str">
            <v>477,430     17962       88.09     140</v>
          </cell>
        </row>
        <row r="110">
          <cell r="A110">
            <v>36770</v>
          </cell>
          <cell r="B110">
            <v>56360</v>
          </cell>
          <cell r="C110">
            <v>1100731</v>
          </cell>
          <cell r="D110" t="str">
            <v>477,944     19531       89.45     139</v>
          </cell>
        </row>
        <row r="111">
          <cell r="A111">
            <v>36800</v>
          </cell>
          <cell r="B111">
            <v>53004</v>
          </cell>
          <cell r="C111">
            <v>1082768</v>
          </cell>
          <cell r="D111" t="str">
            <v>471,282     20429       89.89     138</v>
          </cell>
        </row>
        <row r="112">
          <cell r="A112">
            <v>36831</v>
          </cell>
          <cell r="B112">
            <v>48829</v>
          </cell>
          <cell r="C112">
            <v>982046</v>
          </cell>
          <cell r="D112" t="str">
            <v>462,684     20112       90.45     137</v>
          </cell>
        </row>
        <row r="113">
          <cell r="A113">
            <v>36861</v>
          </cell>
          <cell r="B113">
            <v>46778</v>
          </cell>
          <cell r="C113">
            <v>985283</v>
          </cell>
          <cell r="D113" t="str">
            <v>211,985     21063       81.92     139</v>
          </cell>
        </row>
        <row r="114">
          <cell r="A114" t="str">
            <v>Totals: _</v>
          </cell>
          <cell r="B114" t="str">
            <v>_________</v>
          </cell>
          <cell r="C114" t="str">
            <v>__________</v>
          </cell>
          <cell r="D114" t="str">
            <v>__________</v>
          </cell>
        </row>
        <row r="115">
          <cell r="A115">
            <v>2000</v>
          </cell>
          <cell r="B115">
            <v>849518</v>
          </cell>
          <cell r="C115">
            <v>13564360</v>
          </cell>
          <cell r="D115">
            <v>3987301</v>
          </cell>
        </row>
        <row r="117">
          <cell r="A117">
            <v>36892</v>
          </cell>
          <cell r="B117">
            <v>41960</v>
          </cell>
          <cell r="C117">
            <v>941431</v>
          </cell>
          <cell r="D117" t="str">
            <v>184,899     22437       81.50     137</v>
          </cell>
        </row>
        <row r="118">
          <cell r="A118">
            <v>36923</v>
          </cell>
          <cell r="B118">
            <v>39256</v>
          </cell>
          <cell r="C118">
            <v>820466</v>
          </cell>
          <cell r="D118" t="str">
            <v>205,623     20901       83.97     135</v>
          </cell>
        </row>
        <row r="119">
          <cell r="A119">
            <v>36951</v>
          </cell>
          <cell r="B119">
            <v>40112</v>
          </cell>
          <cell r="C119">
            <v>883959</v>
          </cell>
          <cell r="D119" t="str">
            <v>257,636     22038       86.53     136</v>
          </cell>
        </row>
        <row r="120">
          <cell r="A120">
            <v>36982</v>
          </cell>
          <cell r="B120">
            <v>34073</v>
          </cell>
          <cell r="C120">
            <v>829679</v>
          </cell>
          <cell r="D120" t="str">
            <v>206,485     24351       85.84     134</v>
          </cell>
        </row>
        <row r="121">
          <cell r="A121">
            <v>37012</v>
          </cell>
          <cell r="B121">
            <v>33442</v>
          </cell>
          <cell r="C121">
            <v>822628</v>
          </cell>
          <cell r="D121" t="str">
            <v>215,038     24599       86.54     130</v>
          </cell>
        </row>
        <row r="122">
          <cell r="A122" t="str">
            <v>Totals: _</v>
          </cell>
          <cell r="B122" t="str">
            <v>_________</v>
          </cell>
          <cell r="C122" t="str">
            <v>__________</v>
          </cell>
          <cell r="D122" t="str">
            <v>__________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nov96"/>
    </sheetNames>
    <sheetDataSet>
      <sheetData sheetId="0">
        <row r="55">
          <cell r="A55">
            <v>35370</v>
          </cell>
          <cell r="B55">
            <v>95038</v>
          </cell>
          <cell r="C55">
            <v>6352316</v>
          </cell>
          <cell r="D55" t="str">
            <v>143,924     66840       60.23     219</v>
          </cell>
        </row>
        <row r="56">
          <cell r="A56">
            <v>35400</v>
          </cell>
          <cell r="B56">
            <v>211560</v>
          </cell>
          <cell r="C56">
            <v>15086196</v>
          </cell>
          <cell r="D56" t="str">
            <v>593,933     71310       73.74     211</v>
          </cell>
        </row>
        <row r="57">
          <cell r="A57" t="str">
            <v>Totals:</v>
          </cell>
          <cell r="B57" t="str">
            <v>__________</v>
          </cell>
          <cell r="C57" t="str">
            <v>__________</v>
          </cell>
          <cell r="D57" t="str">
            <v>__________</v>
          </cell>
        </row>
        <row r="58">
          <cell r="A58">
            <v>1996</v>
          </cell>
          <cell r="B58">
            <v>306598</v>
          </cell>
          <cell r="C58">
            <v>21438512</v>
          </cell>
          <cell r="D58">
            <v>737857</v>
          </cell>
        </row>
        <row r="60">
          <cell r="A60">
            <v>35431</v>
          </cell>
          <cell r="B60">
            <v>187784</v>
          </cell>
          <cell r="C60">
            <v>12165297</v>
          </cell>
          <cell r="D60" t="str">
            <v>233,385     64784       55.41     213</v>
          </cell>
        </row>
        <row r="61">
          <cell r="A61">
            <v>35462</v>
          </cell>
          <cell r="B61">
            <v>157911</v>
          </cell>
          <cell r="C61">
            <v>9721976</v>
          </cell>
          <cell r="D61" t="str">
            <v>214,123     61567       57.55     208</v>
          </cell>
        </row>
        <row r="62">
          <cell r="A62">
            <v>35490</v>
          </cell>
          <cell r="B62">
            <v>153321</v>
          </cell>
          <cell r="C62">
            <v>10241503</v>
          </cell>
          <cell r="D62" t="str">
            <v>283,085     66798       64.87     205</v>
          </cell>
        </row>
        <row r="63">
          <cell r="A63">
            <v>35521</v>
          </cell>
          <cell r="B63">
            <v>141954</v>
          </cell>
          <cell r="C63">
            <v>9101621</v>
          </cell>
          <cell r="D63" t="str">
            <v>191,554     64117       57.44     200</v>
          </cell>
        </row>
        <row r="64">
          <cell r="A64">
            <v>35551</v>
          </cell>
          <cell r="B64">
            <v>132282</v>
          </cell>
          <cell r="C64">
            <v>8405703</v>
          </cell>
          <cell r="D64" t="str">
            <v>184,653     63544       58.26     199</v>
          </cell>
        </row>
        <row r="65">
          <cell r="A65">
            <v>35582</v>
          </cell>
          <cell r="B65">
            <v>126801</v>
          </cell>
          <cell r="C65">
            <v>7738912</v>
          </cell>
          <cell r="D65" t="str">
            <v>195,131     61032       60.61     198</v>
          </cell>
        </row>
        <row r="66">
          <cell r="A66">
            <v>35612</v>
          </cell>
          <cell r="B66">
            <v>116125</v>
          </cell>
          <cell r="C66">
            <v>7401069</v>
          </cell>
          <cell r="D66" t="str">
            <v>169,099     63734       59.29     194</v>
          </cell>
        </row>
        <row r="67">
          <cell r="A67">
            <v>35643</v>
          </cell>
          <cell r="B67">
            <v>113016</v>
          </cell>
          <cell r="C67">
            <v>6524650</v>
          </cell>
          <cell r="D67" t="str">
            <v>150,236     57733       57.07     193</v>
          </cell>
        </row>
        <row r="68">
          <cell r="A68">
            <v>35674</v>
          </cell>
          <cell r="B68">
            <v>108806</v>
          </cell>
          <cell r="C68">
            <v>5973693</v>
          </cell>
          <cell r="D68" t="str">
            <v>187,081     54903       63.23     193</v>
          </cell>
        </row>
        <row r="69">
          <cell r="A69">
            <v>35704</v>
          </cell>
          <cell r="B69">
            <v>112180</v>
          </cell>
          <cell r="C69">
            <v>5935623</v>
          </cell>
          <cell r="D69" t="str">
            <v>210,114     52912       65.19     191</v>
          </cell>
        </row>
        <row r="70">
          <cell r="A70">
            <v>35735</v>
          </cell>
          <cell r="B70">
            <v>109754</v>
          </cell>
          <cell r="C70">
            <v>5258418</v>
          </cell>
          <cell r="D70" t="str">
            <v>258,449     47911       70.19     190</v>
          </cell>
        </row>
        <row r="71">
          <cell r="A71">
            <v>35765</v>
          </cell>
          <cell r="B71">
            <v>97990</v>
          </cell>
          <cell r="C71">
            <v>5006700</v>
          </cell>
          <cell r="D71" t="str">
            <v>243,514     51094       71.31     189</v>
          </cell>
        </row>
        <row r="72">
          <cell r="A72" t="str">
            <v>Totals:</v>
          </cell>
          <cell r="B72" t="str">
            <v>__________</v>
          </cell>
          <cell r="C72" t="str">
            <v>__________</v>
          </cell>
          <cell r="D72" t="str">
            <v>__________</v>
          </cell>
        </row>
        <row r="73">
          <cell r="A73">
            <v>1997</v>
          </cell>
          <cell r="B73">
            <v>1557924</v>
          </cell>
          <cell r="C73">
            <v>93475165</v>
          </cell>
          <cell r="D73">
            <v>2520424</v>
          </cell>
        </row>
        <row r="75">
          <cell r="A75">
            <v>35796</v>
          </cell>
          <cell r="B75">
            <v>89842</v>
          </cell>
          <cell r="C75">
            <v>4935264</v>
          </cell>
          <cell r="D75" t="str">
            <v>253,437     54933       73.83     187</v>
          </cell>
        </row>
        <row r="76">
          <cell r="A76">
            <v>35827</v>
          </cell>
          <cell r="B76">
            <v>75931</v>
          </cell>
          <cell r="C76">
            <v>4306370</v>
          </cell>
          <cell r="D76" t="str">
            <v>230,680     56715       75.24     185</v>
          </cell>
        </row>
        <row r="77">
          <cell r="A77">
            <v>35855</v>
          </cell>
          <cell r="B77">
            <v>77159</v>
          </cell>
          <cell r="C77">
            <v>4476429</v>
          </cell>
          <cell r="D77" t="str">
            <v>226,345     58016       74.58     182</v>
          </cell>
        </row>
        <row r="78">
          <cell r="A78">
            <v>35886</v>
          </cell>
          <cell r="B78">
            <v>76950</v>
          </cell>
          <cell r="C78">
            <v>4271917</v>
          </cell>
          <cell r="D78" t="str">
            <v>204,923     55516       72.70     182</v>
          </cell>
        </row>
        <row r="79">
          <cell r="A79">
            <v>35916</v>
          </cell>
          <cell r="B79">
            <v>74108</v>
          </cell>
          <cell r="C79">
            <v>4211690</v>
          </cell>
          <cell r="D79" t="str">
            <v>205,917     56832       73.54     175</v>
          </cell>
        </row>
        <row r="80">
          <cell r="A80">
            <v>35947</v>
          </cell>
          <cell r="B80">
            <v>66195</v>
          </cell>
          <cell r="C80">
            <v>4045551</v>
          </cell>
          <cell r="D80" t="str">
            <v>192,984     61116       74.46     171</v>
          </cell>
        </row>
        <row r="81">
          <cell r="A81">
            <v>35977</v>
          </cell>
          <cell r="B81">
            <v>64052</v>
          </cell>
          <cell r="C81">
            <v>3896280</v>
          </cell>
          <cell r="D81" t="str">
            <v>189,981     60830       74.79     172</v>
          </cell>
        </row>
        <row r="82">
          <cell r="A82">
            <v>36008</v>
          </cell>
          <cell r="B82">
            <v>59305</v>
          </cell>
          <cell r="C82">
            <v>3580197</v>
          </cell>
          <cell r="D82" t="str">
            <v>202,437     60370       77.34     172</v>
          </cell>
        </row>
        <row r="83">
          <cell r="A83">
            <v>36039</v>
          </cell>
          <cell r="B83">
            <v>54638</v>
          </cell>
          <cell r="C83">
            <v>3176118</v>
          </cell>
          <cell r="D83" t="str">
            <v>159,739     58131       74.51     165</v>
          </cell>
        </row>
        <row r="84">
          <cell r="A84">
            <v>36069</v>
          </cell>
          <cell r="B84">
            <v>54252</v>
          </cell>
          <cell r="C84">
            <v>3075579</v>
          </cell>
          <cell r="D84" t="str">
            <v>177,553     56691       76.60     164</v>
          </cell>
        </row>
        <row r="85">
          <cell r="A85">
            <v>36100</v>
          </cell>
          <cell r="B85">
            <v>49629</v>
          </cell>
          <cell r="C85">
            <v>2963566</v>
          </cell>
          <cell r="D85" t="str">
            <v>179,483     59715       78.34     160</v>
          </cell>
        </row>
        <row r="86">
          <cell r="A86">
            <v>36130</v>
          </cell>
          <cell r="B86">
            <v>47348</v>
          </cell>
          <cell r="C86">
            <v>2865715</v>
          </cell>
          <cell r="D86" t="str">
            <v>217,903     60525       82.15     159</v>
          </cell>
        </row>
        <row r="87">
          <cell r="A87" t="str">
            <v>Totals:</v>
          </cell>
          <cell r="B87" t="str">
            <v>__________</v>
          </cell>
          <cell r="C87" t="str">
            <v>__________</v>
          </cell>
          <cell r="D87" t="str">
            <v>__________</v>
          </cell>
        </row>
        <row r="88">
          <cell r="A88">
            <v>1998</v>
          </cell>
          <cell r="B88">
            <v>789409</v>
          </cell>
          <cell r="C88">
            <v>45804676</v>
          </cell>
          <cell r="D88">
            <v>2441382</v>
          </cell>
        </row>
        <row r="90">
          <cell r="A90">
            <v>36161</v>
          </cell>
          <cell r="B90">
            <v>45154</v>
          </cell>
          <cell r="C90">
            <v>2747722</v>
          </cell>
          <cell r="D90" t="str">
            <v>215,435     60853       82.67     155</v>
          </cell>
        </row>
        <row r="91">
          <cell r="A91">
            <v>36192</v>
          </cell>
          <cell r="B91">
            <v>39521</v>
          </cell>
          <cell r="C91">
            <v>2414904</v>
          </cell>
          <cell r="D91" t="str">
            <v>168,072     61105       80.96     155</v>
          </cell>
        </row>
        <row r="92">
          <cell r="A92">
            <v>36220</v>
          </cell>
          <cell r="B92">
            <v>43119</v>
          </cell>
          <cell r="C92">
            <v>2631927</v>
          </cell>
          <cell r="D92" t="str">
            <v>199,852     61039       82.25     161</v>
          </cell>
        </row>
        <row r="93">
          <cell r="A93">
            <v>36251</v>
          </cell>
          <cell r="B93">
            <v>39709</v>
          </cell>
          <cell r="C93">
            <v>2400756</v>
          </cell>
          <cell r="D93" t="str">
            <v>190,837     60459       82.78     157</v>
          </cell>
        </row>
        <row r="94">
          <cell r="A94">
            <v>36281</v>
          </cell>
          <cell r="B94">
            <v>40239</v>
          </cell>
          <cell r="C94">
            <v>2439901</v>
          </cell>
          <cell r="D94" t="str">
            <v>217,461     60636       84.39     163</v>
          </cell>
        </row>
        <row r="95">
          <cell r="A95">
            <v>36312</v>
          </cell>
          <cell r="B95">
            <v>37187</v>
          </cell>
          <cell r="C95">
            <v>2255743</v>
          </cell>
          <cell r="D95" t="str">
            <v>207,360     60660       84.79     160</v>
          </cell>
        </row>
        <row r="96">
          <cell r="A96">
            <v>36342</v>
          </cell>
          <cell r="B96">
            <v>38279</v>
          </cell>
          <cell r="C96">
            <v>2237366</v>
          </cell>
          <cell r="D96" t="str">
            <v>193,486     58449       83.48     158</v>
          </cell>
        </row>
        <row r="97">
          <cell r="A97">
            <v>36373</v>
          </cell>
          <cell r="B97">
            <v>34431</v>
          </cell>
          <cell r="C97">
            <v>1965615</v>
          </cell>
          <cell r="D97" t="str">
            <v>181,933     57089       84.09     159</v>
          </cell>
        </row>
        <row r="98">
          <cell r="A98">
            <v>36404</v>
          </cell>
          <cell r="B98">
            <v>33334</v>
          </cell>
          <cell r="C98">
            <v>1849476</v>
          </cell>
          <cell r="D98" t="str">
            <v>179,199     55484       84.32     153</v>
          </cell>
        </row>
        <row r="99">
          <cell r="A99">
            <v>36434</v>
          </cell>
          <cell r="B99">
            <v>34376</v>
          </cell>
          <cell r="C99">
            <v>1860689</v>
          </cell>
          <cell r="D99" t="str">
            <v>208,163     54128       85.83     152</v>
          </cell>
        </row>
        <row r="100">
          <cell r="A100">
            <v>36465</v>
          </cell>
          <cell r="B100">
            <v>34422</v>
          </cell>
          <cell r="C100">
            <v>1746955</v>
          </cell>
          <cell r="D100" t="str">
            <v>205,037     50752       85.63     149</v>
          </cell>
        </row>
        <row r="101">
          <cell r="A101">
            <v>36495</v>
          </cell>
          <cell r="B101">
            <v>35182</v>
          </cell>
          <cell r="C101">
            <v>1804405</v>
          </cell>
          <cell r="D101" t="str">
            <v>229,354     51288       86.70     150</v>
          </cell>
        </row>
        <row r="102">
          <cell r="A102" t="str">
            <v>Totals:</v>
          </cell>
          <cell r="B102" t="str">
            <v>__________</v>
          </cell>
          <cell r="C102" t="str">
            <v>__________</v>
          </cell>
          <cell r="D102" t="str">
            <v>__________</v>
          </cell>
        </row>
        <row r="103">
          <cell r="A103">
            <v>1999</v>
          </cell>
          <cell r="B103">
            <v>454953</v>
          </cell>
          <cell r="C103">
            <v>26355459</v>
          </cell>
          <cell r="D103">
            <v>2396189</v>
          </cell>
        </row>
        <row r="105">
          <cell r="A105">
            <v>36526</v>
          </cell>
          <cell r="B105">
            <v>32476</v>
          </cell>
          <cell r="C105">
            <v>1735144</v>
          </cell>
          <cell r="D105" t="str">
            <v>228,648     53429       87.56     151</v>
          </cell>
        </row>
        <row r="106">
          <cell r="A106">
            <v>36557</v>
          </cell>
          <cell r="B106">
            <v>30281</v>
          </cell>
          <cell r="C106">
            <v>1591812</v>
          </cell>
          <cell r="D106" t="str">
            <v>221,112     52569       87.95     150</v>
          </cell>
        </row>
        <row r="107">
          <cell r="A107">
            <v>36586</v>
          </cell>
          <cell r="B107">
            <v>30096</v>
          </cell>
          <cell r="C107">
            <v>1668479</v>
          </cell>
          <cell r="D107" t="str">
            <v>240,971     55439       88.90     148</v>
          </cell>
        </row>
        <row r="108">
          <cell r="A108">
            <v>36617</v>
          </cell>
          <cell r="B108">
            <v>27690</v>
          </cell>
          <cell r="C108">
            <v>1549432</v>
          </cell>
          <cell r="D108" t="str">
            <v>120,378     55957       81.30     145</v>
          </cell>
        </row>
        <row r="109">
          <cell r="A109">
            <v>36647</v>
          </cell>
          <cell r="B109">
            <v>28176</v>
          </cell>
          <cell r="C109">
            <v>1634159</v>
          </cell>
          <cell r="D109" t="str">
            <v>93,690     57999       76.88     144</v>
          </cell>
        </row>
        <row r="110">
          <cell r="A110">
            <v>36678</v>
          </cell>
          <cell r="B110">
            <v>26240</v>
          </cell>
          <cell r="C110">
            <v>1479210</v>
          </cell>
          <cell r="D110" t="str">
            <v>112,191     56373       81.04     140</v>
          </cell>
        </row>
        <row r="111">
          <cell r="A111">
            <v>36708</v>
          </cell>
          <cell r="B111">
            <v>26962</v>
          </cell>
          <cell r="C111">
            <v>1486209</v>
          </cell>
          <cell r="D111" t="str">
            <v>128,988     55123       82.71     141</v>
          </cell>
        </row>
        <row r="112">
          <cell r="A112">
            <v>36739</v>
          </cell>
          <cell r="B112">
            <v>25014</v>
          </cell>
          <cell r="C112">
            <v>1460854</v>
          </cell>
          <cell r="D112" t="str">
            <v>124,228     58402       83.24     142</v>
          </cell>
        </row>
        <row r="113">
          <cell r="A113">
            <v>36770</v>
          </cell>
          <cell r="B113">
            <v>23171</v>
          </cell>
          <cell r="C113">
            <v>1402941</v>
          </cell>
          <cell r="D113" t="str">
            <v>98,458     60548       80.95     138</v>
          </cell>
        </row>
        <row r="114">
          <cell r="A114">
            <v>36800</v>
          </cell>
          <cell r="B114">
            <v>26210</v>
          </cell>
          <cell r="C114">
            <v>1401130</v>
          </cell>
          <cell r="D114" t="str">
            <v>112,582     53458       81.12     138</v>
          </cell>
        </row>
        <row r="115">
          <cell r="A115">
            <v>36831</v>
          </cell>
          <cell r="B115">
            <v>25148</v>
          </cell>
          <cell r="C115">
            <v>1291634</v>
          </cell>
          <cell r="D115" t="str">
            <v>120,829     51362       82.77     131</v>
          </cell>
        </row>
        <row r="116">
          <cell r="A116">
            <v>36861</v>
          </cell>
          <cell r="B116">
            <v>25053</v>
          </cell>
          <cell r="C116">
            <v>1376884</v>
          </cell>
          <cell r="D116" t="str">
            <v>123,496     54959       83.13     132</v>
          </cell>
        </row>
        <row r="117">
          <cell r="A117" t="str">
            <v>Totals:</v>
          </cell>
          <cell r="B117" t="str">
            <v>__________</v>
          </cell>
          <cell r="C117" t="str">
            <v>__________</v>
          </cell>
          <cell r="D117" t="str">
            <v>__________</v>
          </cell>
        </row>
        <row r="118">
          <cell r="A118">
            <v>2000</v>
          </cell>
          <cell r="B118">
            <v>326517</v>
          </cell>
          <cell r="C118">
            <v>18077888</v>
          </cell>
          <cell r="D118">
            <v>1725571</v>
          </cell>
        </row>
        <row r="120">
          <cell r="A120">
            <v>36892</v>
          </cell>
          <cell r="B120">
            <v>24515</v>
          </cell>
          <cell r="C120">
            <v>1312998</v>
          </cell>
          <cell r="D120" t="str">
            <v>74,944     53559       75.35     134</v>
          </cell>
        </row>
        <row r="121">
          <cell r="A121">
            <v>36923</v>
          </cell>
          <cell r="B121">
            <v>22196</v>
          </cell>
          <cell r="C121">
            <v>1164537</v>
          </cell>
          <cell r="D121" t="str">
            <v>68,342     52467       75.48     123</v>
          </cell>
        </row>
        <row r="122">
          <cell r="A122">
            <v>36951</v>
          </cell>
          <cell r="B122">
            <v>22526</v>
          </cell>
          <cell r="C122">
            <v>1228334</v>
          </cell>
          <cell r="D122" t="str">
            <v>74,924     54530       76.88     123</v>
          </cell>
        </row>
        <row r="123">
          <cell r="A123">
            <v>36982</v>
          </cell>
          <cell r="B123">
            <v>23855</v>
          </cell>
          <cell r="C123">
            <v>1149398</v>
          </cell>
          <cell r="D123" t="str">
            <v>68,308     48183       74.12     124</v>
          </cell>
        </row>
        <row r="124">
          <cell r="A124">
            <v>37012</v>
          </cell>
          <cell r="B124">
            <v>17435</v>
          </cell>
          <cell r="C124">
            <v>1427685</v>
          </cell>
          <cell r="D124" t="str">
            <v>76,989     81887       81.54     122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dec96"/>
    </sheetNames>
    <sheetDataSet>
      <sheetData sheetId="0">
        <row r="61">
          <cell r="A61">
            <v>35400</v>
          </cell>
          <cell r="B61">
            <v>167526</v>
          </cell>
          <cell r="C61">
            <v>5149999</v>
          </cell>
          <cell r="D61" t="str">
            <v>112,772     30742       40.23     240</v>
          </cell>
        </row>
        <row r="62">
          <cell r="A62" t="str">
            <v>Totals: _</v>
          </cell>
          <cell r="B62" t="str">
            <v>_________</v>
          </cell>
          <cell r="C62" t="str">
            <v>__________</v>
          </cell>
          <cell r="D62" t="str">
            <v>__________</v>
          </cell>
        </row>
        <row r="63">
          <cell r="A63">
            <v>1996</v>
          </cell>
          <cell r="B63">
            <v>167526</v>
          </cell>
          <cell r="C63">
            <v>5149999</v>
          </cell>
          <cell r="D63">
            <v>112772</v>
          </cell>
        </row>
        <row r="65">
          <cell r="A65">
            <v>35431</v>
          </cell>
          <cell r="B65">
            <v>291660</v>
          </cell>
          <cell r="C65">
            <v>10939227</v>
          </cell>
          <cell r="D65" t="str">
            <v>273,614     37507       48.40     229</v>
          </cell>
        </row>
        <row r="66">
          <cell r="A66">
            <v>35462</v>
          </cell>
          <cell r="B66">
            <v>257232</v>
          </cell>
          <cell r="C66">
            <v>9569510</v>
          </cell>
          <cell r="D66" t="str">
            <v>246,485     37202       48.93     229</v>
          </cell>
        </row>
        <row r="67">
          <cell r="A67">
            <v>35490</v>
          </cell>
          <cell r="B67">
            <v>251251</v>
          </cell>
          <cell r="C67">
            <v>9302331</v>
          </cell>
          <cell r="D67" t="str">
            <v>214,181     37025       46.02     228</v>
          </cell>
        </row>
        <row r="68">
          <cell r="A68">
            <v>35521</v>
          </cell>
          <cell r="B68">
            <v>213059</v>
          </cell>
          <cell r="C68">
            <v>7668186</v>
          </cell>
          <cell r="D68" t="str">
            <v>194,176     35991       47.68     209</v>
          </cell>
        </row>
        <row r="69">
          <cell r="A69">
            <v>35551</v>
          </cell>
          <cell r="B69">
            <v>183267</v>
          </cell>
          <cell r="C69">
            <v>7315181</v>
          </cell>
          <cell r="D69" t="str">
            <v>184,758     39916       50.20     220</v>
          </cell>
        </row>
        <row r="70">
          <cell r="A70">
            <v>35582</v>
          </cell>
          <cell r="B70">
            <v>156947</v>
          </cell>
          <cell r="C70">
            <v>6603877</v>
          </cell>
          <cell r="D70" t="str">
            <v>163,738     42078       51.06     219</v>
          </cell>
        </row>
        <row r="71">
          <cell r="A71">
            <v>35612</v>
          </cell>
          <cell r="B71">
            <v>161097</v>
          </cell>
          <cell r="C71">
            <v>6254731</v>
          </cell>
          <cell r="D71" t="str">
            <v>165,069     38826       50.61     217</v>
          </cell>
        </row>
        <row r="72">
          <cell r="A72">
            <v>35643</v>
          </cell>
          <cell r="B72">
            <v>152399</v>
          </cell>
          <cell r="C72">
            <v>5754502</v>
          </cell>
          <cell r="D72" t="str">
            <v>159,538     37760       51.14     211</v>
          </cell>
        </row>
        <row r="73">
          <cell r="A73">
            <v>35674</v>
          </cell>
          <cell r="B73">
            <v>133568</v>
          </cell>
          <cell r="C73">
            <v>4851295</v>
          </cell>
          <cell r="D73" t="str">
            <v>130,753     36321       49.47     208</v>
          </cell>
        </row>
        <row r="74">
          <cell r="A74">
            <v>35704</v>
          </cell>
          <cell r="B74">
            <v>127108</v>
          </cell>
          <cell r="C74">
            <v>4932738</v>
          </cell>
          <cell r="D74" t="str">
            <v>135,993     38808       51.69     204</v>
          </cell>
        </row>
        <row r="75">
          <cell r="A75">
            <v>35735</v>
          </cell>
          <cell r="B75">
            <v>117086</v>
          </cell>
          <cell r="C75">
            <v>4670211</v>
          </cell>
          <cell r="D75" t="str">
            <v>121,215     39888       50.87     203</v>
          </cell>
        </row>
        <row r="76">
          <cell r="A76">
            <v>35765</v>
          </cell>
          <cell r="B76">
            <v>116691</v>
          </cell>
          <cell r="C76">
            <v>4582959</v>
          </cell>
          <cell r="D76" t="str">
            <v>136,797     39275       53.97     202</v>
          </cell>
        </row>
        <row r="77">
          <cell r="A77" t="str">
            <v>Totals: _</v>
          </cell>
          <cell r="B77" t="str">
            <v>_________</v>
          </cell>
          <cell r="C77" t="str">
            <v>__________</v>
          </cell>
          <cell r="D77" t="str">
            <v>__________</v>
          </cell>
        </row>
        <row r="78">
          <cell r="A78">
            <v>1997</v>
          </cell>
          <cell r="B78">
            <v>2161365</v>
          </cell>
          <cell r="C78">
            <v>82444748</v>
          </cell>
          <cell r="D78">
            <v>2126317</v>
          </cell>
        </row>
        <row r="80">
          <cell r="A80">
            <v>35796</v>
          </cell>
          <cell r="B80">
            <v>105496</v>
          </cell>
          <cell r="C80">
            <v>4217982</v>
          </cell>
          <cell r="D80" t="str">
            <v>132,057     39983       55.59     198</v>
          </cell>
        </row>
        <row r="81">
          <cell r="A81">
            <v>35827</v>
          </cell>
          <cell r="B81">
            <v>88200</v>
          </cell>
          <cell r="C81">
            <v>3625170</v>
          </cell>
          <cell r="D81" t="str">
            <v>123,205     41102       58.28     198</v>
          </cell>
        </row>
        <row r="82">
          <cell r="A82">
            <v>35855</v>
          </cell>
          <cell r="B82">
            <v>88012</v>
          </cell>
          <cell r="C82">
            <v>3755500</v>
          </cell>
          <cell r="D82" t="str">
            <v>131,491     42671       59.90     190</v>
          </cell>
        </row>
        <row r="83">
          <cell r="A83">
            <v>35886</v>
          </cell>
          <cell r="B83">
            <v>81007</v>
          </cell>
          <cell r="C83">
            <v>3653111</v>
          </cell>
          <cell r="D83" t="str">
            <v>127,724     45097       61.19     191</v>
          </cell>
        </row>
        <row r="84">
          <cell r="A84">
            <v>35916</v>
          </cell>
          <cell r="B84">
            <v>76508</v>
          </cell>
          <cell r="C84">
            <v>3374558</v>
          </cell>
          <cell r="D84" t="str">
            <v>122,557     44108       61.57     186</v>
          </cell>
        </row>
        <row r="85">
          <cell r="A85">
            <v>35947</v>
          </cell>
          <cell r="B85">
            <v>65703</v>
          </cell>
          <cell r="C85">
            <v>2942371</v>
          </cell>
          <cell r="D85" t="str">
            <v>135,383     44783       67.33     184</v>
          </cell>
        </row>
        <row r="86">
          <cell r="A86">
            <v>35977</v>
          </cell>
          <cell r="B86">
            <v>64238</v>
          </cell>
          <cell r="C86">
            <v>2948697</v>
          </cell>
          <cell r="D86" t="str">
            <v>154,255     45903       70.60     182</v>
          </cell>
        </row>
        <row r="87">
          <cell r="A87">
            <v>36008</v>
          </cell>
          <cell r="B87">
            <v>59441</v>
          </cell>
          <cell r="C87">
            <v>2563517</v>
          </cell>
          <cell r="D87" t="str">
            <v>124,448     43128       67.68     180</v>
          </cell>
        </row>
        <row r="88">
          <cell r="A88">
            <v>36039</v>
          </cell>
          <cell r="B88">
            <v>55436</v>
          </cell>
          <cell r="C88">
            <v>2393608</v>
          </cell>
          <cell r="D88" t="str">
            <v>108,491     43178       66.18     161</v>
          </cell>
        </row>
        <row r="89">
          <cell r="A89">
            <v>36069</v>
          </cell>
          <cell r="B89">
            <v>57625</v>
          </cell>
          <cell r="C89">
            <v>2417944</v>
          </cell>
          <cell r="D89" t="str">
            <v>104,765     41960       64.51     172</v>
          </cell>
        </row>
        <row r="90">
          <cell r="A90">
            <v>36100</v>
          </cell>
          <cell r="B90">
            <v>53147</v>
          </cell>
          <cell r="C90">
            <v>2498310</v>
          </cell>
          <cell r="D90" t="str">
            <v>100,374     47008       65.38     160</v>
          </cell>
        </row>
        <row r="91">
          <cell r="A91">
            <v>36130</v>
          </cell>
          <cell r="B91">
            <v>50034</v>
          </cell>
          <cell r="C91">
            <v>2496263</v>
          </cell>
          <cell r="D91" t="str">
            <v>99,381     49892       66.51     153</v>
          </cell>
        </row>
        <row r="92">
          <cell r="A92" t="str">
            <v>Totals: _</v>
          </cell>
          <cell r="B92" t="str">
            <v>_________</v>
          </cell>
          <cell r="C92" t="str">
            <v>__________</v>
          </cell>
          <cell r="D92" t="str">
            <v>__________</v>
          </cell>
        </row>
        <row r="93">
          <cell r="A93">
            <v>1998</v>
          </cell>
          <cell r="B93">
            <v>844847</v>
          </cell>
          <cell r="C93">
            <v>36887031</v>
          </cell>
          <cell r="D93">
            <v>1464131</v>
          </cell>
        </row>
        <row r="95">
          <cell r="A95">
            <v>36161</v>
          </cell>
          <cell r="B95">
            <v>48290</v>
          </cell>
          <cell r="C95">
            <v>2406174</v>
          </cell>
          <cell r="D95" t="str">
            <v>119,748     49828       71.26     152</v>
          </cell>
        </row>
        <row r="96">
          <cell r="A96">
            <v>36192</v>
          </cell>
          <cell r="B96">
            <v>42253</v>
          </cell>
          <cell r="C96">
            <v>2099550</v>
          </cell>
          <cell r="D96" t="str">
            <v>98,660     49690       70.01     146</v>
          </cell>
        </row>
        <row r="97">
          <cell r="A97">
            <v>36220</v>
          </cell>
          <cell r="B97">
            <v>41328</v>
          </cell>
          <cell r="C97">
            <v>2169191</v>
          </cell>
          <cell r="D97" t="str">
            <v>103,061     52488       71.38     143</v>
          </cell>
        </row>
        <row r="98">
          <cell r="A98">
            <v>36251</v>
          </cell>
          <cell r="B98">
            <v>40791</v>
          </cell>
          <cell r="C98">
            <v>2050175</v>
          </cell>
          <cell r="D98" t="str">
            <v>203,133     50261       83.28     141</v>
          </cell>
        </row>
        <row r="99">
          <cell r="A99">
            <v>36281</v>
          </cell>
          <cell r="B99">
            <v>41529</v>
          </cell>
          <cell r="C99">
            <v>2114545</v>
          </cell>
          <cell r="D99" t="str">
            <v>203,570     50918       83.06     139</v>
          </cell>
        </row>
        <row r="100">
          <cell r="A100">
            <v>36312</v>
          </cell>
          <cell r="B100">
            <v>37185</v>
          </cell>
          <cell r="C100">
            <v>1995939</v>
          </cell>
          <cell r="D100" t="str">
            <v>205,057     53676       84.65     137</v>
          </cell>
        </row>
        <row r="101">
          <cell r="A101">
            <v>36342</v>
          </cell>
          <cell r="B101">
            <v>37525</v>
          </cell>
          <cell r="C101">
            <v>2031250</v>
          </cell>
          <cell r="D101" t="str">
            <v>230,166     54131       85.98     138</v>
          </cell>
        </row>
        <row r="102">
          <cell r="A102">
            <v>36373</v>
          </cell>
          <cell r="B102">
            <v>34097</v>
          </cell>
          <cell r="C102">
            <v>1997177</v>
          </cell>
          <cell r="D102" t="str">
            <v>225,692     58574       86.88     137</v>
          </cell>
        </row>
        <row r="103">
          <cell r="A103">
            <v>36404</v>
          </cell>
          <cell r="B103">
            <v>31780</v>
          </cell>
          <cell r="C103">
            <v>1840750</v>
          </cell>
          <cell r="D103" t="str">
            <v>213,404     57922       87.04     135</v>
          </cell>
        </row>
        <row r="104">
          <cell r="A104">
            <v>36434</v>
          </cell>
          <cell r="B104">
            <v>34139</v>
          </cell>
          <cell r="C104">
            <v>1959635</v>
          </cell>
          <cell r="D104" t="str">
            <v>252,493     57402       88.09     138</v>
          </cell>
        </row>
        <row r="105">
          <cell r="A105">
            <v>36465</v>
          </cell>
          <cell r="B105">
            <v>31813</v>
          </cell>
          <cell r="C105">
            <v>1726549</v>
          </cell>
          <cell r="D105" t="str">
            <v>86,851     54272       73.19     134</v>
          </cell>
        </row>
        <row r="106">
          <cell r="A106">
            <v>36495</v>
          </cell>
          <cell r="B106">
            <v>31704</v>
          </cell>
          <cell r="C106">
            <v>1838958</v>
          </cell>
          <cell r="D106" t="str">
            <v>85,064     58004       72.85     133</v>
          </cell>
        </row>
        <row r="107">
          <cell r="A107" t="str">
            <v>Totals: _</v>
          </cell>
          <cell r="B107" t="str">
            <v>_________</v>
          </cell>
          <cell r="C107" t="str">
            <v>__________</v>
          </cell>
          <cell r="D107" t="str">
            <v>__________</v>
          </cell>
        </row>
        <row r="108">
          <cell r="A108">
            <v>1999</v>
          </cell>
          <cell r="B108">
            <v>452434</v>
          </cell>
          <cell r="C108">
            <v>24229893</v>
          </cell>
          <cell r="D108">
            <v>2026899</v>
          </cell>
        </row>
        <row r="110">
          <cell r="A110">
            <v>36526</v>
          </cell>
          <cell r="B110">
            <v>29656</v>
          </cell>
          <cell r="C110">
            <v>1808252</v>
          </cell>
          <cell r="D110" t="str">
            <v>86,406     60975       74.45     133</v>
          </cell>
        </row>
        <row r="111">
          <cell r="A111">
            <v>36557</v>
          </cell>
          <cell r="B111">
            <v>28050</v>
          </cell>
          <cell r="C111">
            <v>1625849</v>
          </cell>
          <cell r="D111" t="str">
            <v>78,053     57963       73.56     134</v>
          </cell>
        </row>
        <row r="112">
          <cell r="A112">
            <v>36586</v>
          </cell>
          <cell r="B112">
            <v>31304</v>
          </cell>
          <cell r="C112">
            <v>1663443</v>
          </cell>
          <cell r="D112" t="str">
            <v>76,808     53139       71.04     133</v>
          </cell>
        </row>
        <row r="113">
          <cell r="A113">
            <v>36617</v>
          </cell>
          <cell r="B113">
            <v>27565</v>
          </cell>
          <cell r="C113">
            <v>1576518</v>
          </cell>
          <cell r="D113" t="str">
            <v>69,291     57193       71.54     133</v>
          </cell>
        </row>
        <row r="114">
          <cell r="A114">
            <v>36647</v>
          </cell>
          <cell r="B114">
            <v>27220</v>
          </cell>
          <cell r="C114">
            <v>1674239</v>
          </cell>
          <cell r="D114" t="str">
            <v>69,393     61508       71.83     130</v>
          </cell>
        </row>
        <row r="115">
          <cell r="A115">
            <v>36678</v>
          </cell>
          <cell r="B115">
            <v>26590</v>
          </cell>
          <cell r="C115">
            <v>1619337</v>
          </cell>
          <cell r="D115" t="str">
            <v>69,431     60901       72.31     132</v>
          </cell>
        </row>
        <row r="116">
          <cell r="A116">
            <v>36708</v>
          </cell>
          <cell r="B116">
            <v>25732</v>
          </cell>
          <cell r="C116">
            <v>1592282</v>
          </cell>
          <cell r="D116" t="str">
            <v>77,769     61880       75.14     128</v>
          </cell>
        </row>
        <row r="117">
          <cell r="A117">
            <v>36739</v>
          </cell>
          <cell r="B117">
            <v>25282</v>
          </cell>
          <cell r="C117">
            <v>1456490</v>
          </cell>
          <cell r="D117" t="str">
            <v>81,291     57610       76.28     129</v>
          </cell>
        </row>
        <row r="118">
          <cell r="A118">
            <v>36770</v>
          </cell>
          <cell r="B118">
            <v>23353</v>
          </cell>
          <cell r="C118">
            <v>1337611</v>
          </cell>
          <cell r="D118" t="str">
            <v>90,230     57278       79.44     127</v>
          </cell>
        </row>
        <row r="119">
          <cell r="A119">
            <v>36800</v>
          </cell>
          <cell r="B119">
            <v>25717</v>
          </cell>
          <cell r="C119">
            <v>1674613</v>
          </cell>
          <cell r="D119" t="str">
            <v>88,528     65117       77.49     126</v>
          </cell>
        </row>
        <row r="120">
          <cell r="A120">
            <v>36831</v>
          </cell>
          <cell r="B120">
            <v>24605</v>
          </cell>
          <cell r="C120">
            <v>1578968</v>
          </cell>
          <cell r="D120" t="str">
            <v>98,244     64173       79.97     127</v>
          </cell>
        </row>
        <row r="121">
          <cell r="A121">
            <v>36861</v>
          </cell>
          <cell r="B121">
            <v>27180</v>
          </cell>
          <cell r="C121">
            <v>1515350</v>
          </cell>
          <cell r="D121" t="str">
            <v>105,887     55753       79.57     126</v>
          </cell>
        </row>
        <row r="122">
          <cell r="A122" t="str">
            <v>Totals: _</v>
          </cell>
          <cell r="B122" t="str">
            <v>_________</v>
          </cell>
          <cell r="C122" t="str">
            <v>__________</v>
          </cell>
          <cell r="D122" t="str">
            <v>__________</v>
          </cell>
        </row>
        <row r="123">
          <cell r="A123">
            <v>2000</v>
          </cell>
          <cell r="B123">
            <v>322254</v>
          </cell>
          <cell r="C123">
            <v>19122952</v>
          </cell>
          <cell r="D123">
            <v>991331</v>
          </cell>
        </row>
        <row r="125">
          <cell r="A125">
            <v>36892</v>
          </cell>
          <cell r="B125">
            <v>25020</v>
          </cell>
          <cell r="C125">
            <v>1450121</v>
          </cell>
          <cell r="D125" t="str">
            <v>109,927     57959       81.46     126</v>
          </cell>
        </row>
        <row r="126">
          <cell r="A126">
            <v>36923</v>
          </cell>
          <cell r="B126">
            <v>20600</v>
          </cell>
          <cell r="C126">
            <v>1251709</v>
          </cell>
          <cell r="D126" t="str">
            <v>79,979     60763       79.52     123</v>
          </cell>
        </row>
        <row r="127">
          <cell r="A127">
            <v>36951</v>
          </cell>
          <cell r="B127">
            <v>24805</v>
          </cell>
          <cell r="C127">
            <v>1329170</v>
          </cell>
          <cell r="D127" t="str">
            <v>82,027     53585       76.78     124</v>
          </cell>
        </row>
        <row r="128">
          <cell r="A128">
            <v>36982</v>
          </cell>
          <cell r="B128">
            <v>23038</v>
          </cell>
          <cell r="C128">
            <v>1236072</v>
          </cell>
          <cell r="D128" t="str">
            <v>87,380     53654       79.14     122</v>
          </cell>
        </row>
        <row r="129">
          <cell r="A129">
            <v>37012</v>
          </cell>
          <cell r="B129">
            <v>22004</v>
          </cell>
          <cell r="C129">
            <v>1296228</v>
          </cell>
          <cell r="D129" t="str">
            <v>79,533     58909       78.33     117</v>
          </cell>
        </row>
        <row r="130">
          <cell r="A130" t="str">
            <v>Totals: _</v>
          </cell>
          <cell r="B130" t="str">
            <v>_________</v>
          </cell>
          <cell r="C130" t="str">
            <v>__________</v>
          </cell>
          <cell r="D130" t="str">
            <v>__________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jan97"/>
    </sheetNames>
    <sheetDataSet>
      <sheetData sheetId="0">
        <row r="57">
          <cell r="A57">
            <v>35431</v>
          </cell>
          <cell r="B57">
            <v>71144</v>
          </cell>
          <cell r="C57">
            <v>5394199</v>
          </cell>
          <cell r="D57" t="str">
            <v>139,780     75821       66.27     216</v>
          </cell>
        </row>
        <row r="58">
          <cell r="A58">
            <v>35462</v>
          </cell>
          <cell r="B58">
            <v>185433</v>
          </cell>
          <cell r="C58">
            <v>8057764</v>
          </cell>
          <cell r="D58" t="str">
            <v>153,237     43454       45.25     207</v>
          </cell>
        </row>
        <row r="59">
          <cell r="A59">
            <v>35490</v>
          </cell>
          <cell r="B59">
            <v>194654</v>
          </cell>
          <cell r="C59">
            <v>8081359</v>
          </cell>
          <cell r="D59" t="str">
            <v>147,688     41517       43.14     202</v>
          </cell>
        </row>
        <row r="60">
          <cell r="A60">
            <v>35521</v>
          </cell>
          <cell r="B60">
            <v>175401</v>
          </cell>
          <cell r="C60">
            <v>6896318</v>
          </cell>
          <cell r="D60" t="str">
            <v>158,510     39318       47.47     198</v>
          </cell>
        </row>
        <row r="61">
          <cell r="A61">
            <v>35551</v>
          </cell>
          <cell r="B61">
            <v>163227</v>
          </cell>
          <cell r="C61">
            <v>6399695</v>
          </cell>
          <cell r="D61" t="str">
            <v>180,404     39208       52.50     196</v>
          </cell>
        </row>
        <row r="62">
          <cell r="A62">
            <v>35582</v>
          </cell>
          <cell r="B62">
            <v>123608</v>
          </cell>
          <cell r="C62">
            <v>5531685</v>
          </cell>
          <cell r="D62" t="str">
            <v>156,090     44752       55.81     192</v>
          </cell>
        </row>
        <row r="63">
          <cell r="A63">
            <v>35612</v>
          </cell>
          <cell r="B63">
            <v>109846</v>
          </cell>
          <cell r="C63">
            <v>5078620</v>
          </cell>
          <cell r="D63" t="str">
            <v>120,265     46235       52.26     188</v>
          </cell>
        </row>
        <row r="64">
          <cell r="A64">
            <v>35643</v>
          </cell>
          <cell r="B64">
            <v>116142</v>
          </cell>
          <cell r="C64">
            <v>4806816</v>
          </cell>
          <cell r="D64" t="str">
            <v>132,184     41388       53.23     188</v>
          </cell>
        </row>
        <row r="65">
          <cell r="A65">
            <v>35674</v>
          </cell>
          <cell r="B65">
            <v>112497</v>
          </cell>
          <cell r="C65">
            <v>4323490</v>
          </cell>
          <cell r="D65" t="str">
            <v>109,898     38433       49.42     186</v>
          </cell>
        </row>
        <row r="66">
          <cell r="A66">
            <v>35704</v>
          </cell>
          <cell r="B66">
            <v>112467</v>
          </cell>
          <cell r="C66">
            <v>4379796</v>
          </cell>
          <cell r="D66" t="str">
            <v>137,561     38943       55.02     185</v>
          </cell>
        </row>
        <row r="67">
          <cell r="A67">
            <v>35735</v>
          </cell>
          <cell r="B67">
            <v>102237</v>
          </cell>
          <cell r="C67">
            <v>4097819</v>
          </cell>
          <cell r="D67" t="str">
            <v>141,778     40082       58.10     180</v>
          </cell>
        </row>
        <row r="68">
          <cell r="A68">
            <v>35765</v>
          </cell>
          <cell r="B68">
            <v>100422</v>
          </cell>
          <cell r="C68">
            <v>4009484</v>
          </cell>
          <cell r="D68" t="str">
            <v>168,176     39927       62.61     177</v>
          </cell>
        </row>
        <row r="69">
          <cell r="A69" t="str">
            <v>Totals:</v>
          </cell>
          <cell r="B69" t="str">
            <v>__________</v>
          </cell>
          <cell r="C69" t="str">
            <v>__________</v>
          </cell>
          <cell r="D69" t="str">
            <v>__________</v>
          </cell>
        </row>
        <row r="70">
          <cell r="A70">
            <v>1997</v>
          </cell>
          <cell r="B70">
            <v>1567078</v>
          </cell>
          <cell r="C70">
            <v>67057045</v>
          </cell>
          <cell r="D70">
            <v>1745571</v>
          </cell>
        </row>
        <row r="72">
          <cell r="A72">
            <v>35796</v>
          </cell>
          <cell r="B72">
            <v>97041</v>
          </cell>
          <cell r="C72">
            <v>3839682</v>
          </cell>
          <cell r="D72" t="str">
            <v>202,957     39568       67.65     178</v>
          </cell>
        </row>
        <row r="73">
          <cell r="A73">
            <v>35827</v>
          </cell>
          <cell r="B73">
            <v>86248</v>
          </cell>
          <cell r="C73">
            <v>3308459</v>
          </cell>
          <cell r="D73" t="str">
            <v>159,010     38360       64.83     179</v>
          </cell>
        </row>
        <row r="74">
          <cell r="A74">
            <v>35855</v>
          </cell>
          <cell r="B74">
            <v>91167</v>
          </cell>
          <cell r="C74">
            <v>3239207</v>
          </cell>
          <cell r="D74" t="str">
            <v>181,301     35531       66.54     173</v>
          </cell>
        </row>
        <row r="75">
          <cell r="A75">
            <v>35886</v>
          </cell>
          <cell r="B75">
            <v>82697</v>
          </cell>
          <cell r="C75">
            <v>2974288</v>
          </cell>
          <cell r="D75" t="str">
            <v>165,337     35967       66.66     172</v>
          </cell>
        </row>
        <row r="76">
          <cell r="A76">
            <v>35916</v>
          </cell>
          <cell r="B76">
            <v>81908</v>
          </cell>
          <cell r="C76">
            <v>2905516</v>
          </cell>
          <cell r="D76" t="str">
            <v>162,272     35473       66.46     171</v>
          </cell>
        </row>
        <row r="77">
          <cell r="A77">
            <v>35947</v>
          </cell>
          <cell r="B77">
            <v>83496</v>
          </cell>
          <cell r="C77">
            <v>2648019</v>
          </cell>
          <cell r="D77" t="str">
            <v>225,330     31715       72.96     169</v>
          </cell>
        </row>
        <row r="78">
          <cell r="A78">
            <v>35977</v>
          </cell>
          <cell r="B78">
            <v>78855</v>
          </cell>
          <cell r="C78">
            <v>2545341</v>
          </cell>
          <cell r="D78" t="str">
            <v>255,597     32279       76.42     165</v>
          </cell>
        </row>
        <row r="79">
          <cell r="A79">
            <v>36008</v>
          </cell>
          <cell r="B79">
            <v>73000</v>
          </cell>
          <cell r="C79">
            <v>2296698</v>
          </cell>
          <cell r="D79" t="str">
            <v>274,466     31462       78.99     166</v>
          </cell>
        </row>
        <row r="80">
          <cell r="A80">
            <v>36039</v>
          </cell>
          <cell r="B80">
            <v>67761</v>
          </cell>
          <cell r="C80">
            <v>2149436</v>
          </cell>
          <cell r="D80" t="str">
            <v>264,283     31721       79.59     160</v>
          </cell>
        </row>
        <row r="81">
          <cell r="A81">
            <v>36069</v>
          </cell>
          <cell r="B81">
            <v>67123</v>
          </cell>
          <cell r="C81">
            <v>2270152</v>
          </cell>
          <cell r="D81" t="str">
            <v>250,757     33821       78.88     164</v>
          </cell>
        </row>
        <row r="82">
          <cell r="A82">
            <v>36100</v>
          </cell>
          <cell r="B82">
            <v>62823</v>
          </cell>
          <cell r="C82">
            <v>2073447</v>
          </cell>
          <cell r="D82" t="str">
            <v>223,397     33005       78.05     158</v>
          </cell>
        </row>
        <row r="83">
          <cell r="A83">
            <v>36130</v>
          </cell>
          <cell r="B83">
            <v>63560</v>
          </cell>
          <cell r="C83">
            <v>2025232</v>
          </cell>
          <cell r="D83" t="str">
            <v>271,406     31864       81.02     157</v>
          </cell>
        </row>
        <row r="84">
          <cell r="A84" t="str">
            <v>Totals:</v>
          </cell>
          <cell r="B84" t="str">
            <v>__________</v>
          </cell>
          <cell r="C84" t="str">
            <v>__________</v>
          </cell>
          <cell r="D84" t="str">
            <v>__________</v>
          </cell>
        </row>
        <row r="85">
          <cell r="A85">
            <v>1998</v>
          </cell>
          <cell r="B85">
            <v>935679</v>
          </cell>
          <cell r="C85">
            <v>32275477</v>
          </cell>
          <cell r="D85">
            <v>2636113</v>
          </cell>
        </row>
        <row r="87">
          <cell r="A87">
            <v>36161</v>
          </cell>
          <cell r="B87">
            <v>62421</v>
          </cell>
          <cell r="C87">
            <v>1958295</v>
          </cell>
          <cell r="D87" t="str">
            <v>217,940     31373       77.74     154</v>
          </cell>
        </row>
        <row r="88">
          <cell r="A88">
            <v>36192</v>
          </cell>
          <cell r="B88">
            <v>55145</v>
          </cell>
          <cell r="C88">
            <v>1712710</v>
          </cell>
          <cell r="D88" t="str">
            <v>185,154     31059       77.05     153</v>
          </cell>
        </row>
        <row r="89">
          <cell r="A89">
            <v>36220</v>
          </cell>
          <cell r="B89">
            <v>58089</v>
          </cell>
          <cell r="C89">
            <v>1908944</v>
          </cell>
          <cell r="D89" t="str">
            <v>209,128     32863       78.26     146</v>
          </cell>
        </row>
        <row r="90">
          <cell r="A90">
            <v>36251</v>
          </cell>
          <cell r="B90">
            <v>54024</v>
          </cell>
          <cell r="C90">
            <v>1747991</v>
          </cell>
          <cell r="D90" t="str">
            <v>168,190     32356       75.69     145</v>
          </cell>
        </row>
        <row r="91">
          <cell r="A91">
            <v>36281</v>
          </cell>
          <cell r="B91">
            <v>52205</v>
          </cell>
          <cell r="C91">
            <v>1698568</v>
          </cell>
          <cell r="D91" t="str">
            <v>169,688     32537       76.47     140</v>
          </cell>
        </row>
        <row r="92">
          <cell r="A92">
            <v>36312</v>
          </cell>
          <cell r="B92">
            <v>49462</v>
          </cell>
          <cell r="C92">
            <v>1561293</v>
          </cell>
          <cell r="D92" t="str">
            <v>181,728     31566       78.61     138</v>
          </cell>
        </row>
        <row r="93">
          <cell r="A93">
            <v>36342</v>
          </cell>
          <cell r="B93">
            <v>49896</v>
          </cell>
          <cell r="C93">
            <v>1605343</v>
          </cell>
          <cell r="D93" t="str">
            <v>191,847     32174       79.36     136</v>
          </cell>
        </row>
        <row r="94">
          <cell r="A94">
            <v>36373</v>
          </cell>
          <cell r="B94">
            <v>46542</v>
          </cell>
          <cell r="C94">
            <v>1534335</v>
          </cell>
          <cell r="D94" t="str">
            <v>149,456     32967       76.25     141</v>
          </cell>
        </row>
        <row r="95">
          <cell r="A95">
            <v>36404</v>
          </cell>
          <cell r="B95">
            <v>47356</v>
          </cell>
          <cell r="C95">
            <v>1473698</v>
          </cell>
          <cell r="D95" t="str">
            <v>152,041     31120       76.25     136</v>
          </cell>
        </row>
        <row r="96">
          <cell r="A96">
            <v>36434</v>
          </cell>
          <cell r="B96">
            <v>46741</v>
          </cell>
          <cell r="C96">
            <v>1581503</v>
          </cell>
          <cell r="D96" t="str">
            <v>154,247     33836       76.74     136</v>
          </cell>
        </row>
        <row r="97">
          <cell r="A97">
            <v>36465</v>
          </cell>
          <cell r="B97">
            <v>43619</v>
          </cell>
          <cell r="C97">
            <v>1516857</v>
          </cell>
          <cell r="D97" t="str">
            <v>149,124     34776       77.37     132</v>
          </cell>
        </row>
        <row r="98">
          <cell r="A98">
            <v>36495</v>
          </cell>
          <cell r="B98">
            <v>43208</v>
          </cell>
          <cell r="C98">
            <v>1602665</v>
          </cell>
          <cell r="D98" t="str">
            <v>146,087     37092       77.17     135</v>
          </cell>
        </row>
        <row r="99">
          <cell r="A99" t="str">
            <v>Totals:</v>
          </cell>
          <cell r="B99" t="str">
            <v>__________</v>
          </cell>
          <cell r="C99" t="str">
            <v>__________</v>
          </cell>
          <cell r="D99" t="str">
            <v>__________</v>
          </cell>
        </row>
        <row r="100">
          <cell r="A100">
            <v>1999</v>
          </cell>
          <cell r="B100">
            <v>608708</v>
          </cell>
          <cell r="C100">
            <v>19902202</v>
          </cell>
          <cell r="D100">
            <v>2074630</v>
          </cell>
        </row>
        <row r="102">
          <cell r="A102">
            <v>36526</v>
          </cell>
          <cell r="B102">
            <v>41446</v>
          </cell>
          <cell r="C102">
            <v>1551745</v>
          </cell>
          <cell r="D102" t="str">
            <v>157,173     37441       79.13     132</v>
          </cell>
        </row>
        <row r="103">
          <cell r="A103">
            <v>36557</v>
          </cell>
          <cell r="B103">
            <v>38238</v>
          </cell>
          <cell r="C103">
            <v>1448264</v>
          </cell>
          <cell r="D103" t="str">
            <v>141,138     37875       78.68     130</v>
          </cell>
        </row>
        <row r="104">
          <cell r="A104">
            <v>36586</v>
          </cell>
          <cell r="B104">
            <v>38970</v>
          </cell>
          <cell r="C104">
            <v>1498381</v>
          </cell>
          <cell r="D104" t="str">
            <v>168,857     38450       81.25     131</v>
          </cell>
        </row>
        <row r="105">
          <cell r="A105">
            <v>36617</v>
          </cell>
          <cell r="B105">
            <v>38663</v>
          </cell>
          <cell r="C105">
            <v>1508875</v>
          </cell>
          <cell r="D105" t="str">
            <v>155,460     39027       80.08     131</v>
          </cell>
        </row>
        <row r="106">
          <cell r="A106">
            <v>36647</v>
          </cell>
          <cell r="B106">
            <v>36194</v>
          </cell>
          <cell r="C106">
            <v>1485109</v>
          </cell>
          <cell r="D106" t="str">
            <v>167,291     41032       82.21     129</v>
          </cell>
        </row>
        <row r="107">
          <cell r="A107">
            <v>36678</v>
          </cell>
          <cell r="B107">
            <v>34749</v>
          </cell>
          <cell r="C107">
            <v>1316439</v>
          </cell>
          <cell r="D107" t="str">
            <v>169,560     37885       82.99     128</v>
          </cell>
        </row>
        <row r="108">
          <cell r="A108">
            <v>36708</v>
          </cell>
          <cell r="B108">
            <v>34351</v>
          </cell>
          <cell r="C108">
            <v>1346170</v>
          </cell>
          <cell r="D108" t="str">
            <v>167,189     39189       82.96     127</v>
          </cell>
        </row>
        <row r="109">
          <cell r="A109">
            <v>36739</v>
          </cell>
          <cell r="B109">
            <v>33248</v>
          </cell>
          <cell r="C109">
            <v>1239518</v>
          </cell>
          <cell r="D109" t="str">
            <v>170,749     37281       83.70     126</v>
          </cell>
        </row>
        <row r="110">
          <cell r="A110">
            <v>36770</v>
          </cell>
          <cell r="B110">
            <v>31509</v>
          </cell>
          <cell r="C110">
            <v>1226441</v>
          </cell>
          <cell r="D110" t="str">
            <v>157,328     38924       83.31     123</v>
          </cell>
        </row>
        <row r="111">
          <cell r="A111">
            <v>36800</v>
          </cell>
          <cell r="B111">
            <v>33594</v>
          </cell>
          <cell r="C111">
            <v>1200395</v>
          </cell>
          <cell r="D111" t="str">
            <v>160,487     35733       82.69     122</v>
          </cell>
        </row>
        <row r="112">
          <cell r="A112">
            <v>36831</v>
          </cell>
          <cell r="B112">
            <v>32027</v>
          </cell>
          <cell r="C112">
            <v>1106363</v>
          </cell>
          <cell r="D112" t="str">
            <v>149,188     34545       82.33     123</v>
          </cell>
        </row>
        <row r="113">
          <cell r="A113">
            <v>36861</v>
          </cell>
          <cell r="B113">
            <v>34864</v>
          </cell>
          <cell r="C113">
            <v>1128930</v>
          </cell>
          <cell r="D113" t="str">
            <v>180,476     32381       83.81     122</v>
          </cell>
        </row>
        <row r="114">
          <cell r="A114" t="str">
            <v>Totals:</v>
          </cell>
          <cell r="B114" t="str">
            <v>__________</v>
          </cell>
          <cell r="C114" t="str">
            <v>__________</v>
          </cell>
          <cell r="D114" t="str">
            <v>__________</v>
          </cell>
        </row>
        <row r="115">
          <cell r="A115">
            <v>2000</v>
          </cell>
          <cell r="B115">
            <v>427853</v>
          </cell>
          <cell r="C115">
            <v>16056630</v>
          </cell>
          <cell r="D115">
            <v>1944896</v>
          </cell>
        </row>
        <row r="117">
          <cell r="A117">
            <v>36892</v>
          </cell>
          <cell r="B117">
            <v>34404</v>
          </cell>
          <cell r="C117">
            <v>1097831</v>
          </cell>
          <cell r="D117" t="str">
            <v>206,358     31910       85.71     121</v>
          </cell>
        </row>
        <row r="118">
          <cell r="A118">
            <v>36923</v>
          </cell>
          <cell r="B118">
            <v>30384</v>
          </cell>
          <cell r="C118">
            <v>1022330</v>
          </cell>
          <cell r="D118" t="str">
            <v>187,365     33647       86.05     122</v>
          </cell>
        </row>
        <row r="119">
          <cell r="A119">
            <v>36951</v>
          </cell>
          <cell r="B119">
            <v>32258</v>
          </cell>
          <cell r="C119">
            <v>1077992</v>
          </cell>
          <cell r="D119" t="str">
            <v>166,576     33418       83.78     121</v>
          </cell>
        </row>
        <row r="120">
          <cell r="A120">
            <v>36982</v>
          </cell>
          <cell r="B120">
            <v>28826</v>
          </cell>
          <cell r="C120">
            <v>1052607</v>
          </cell>
          <cell r="D120" t="str">
            <v>186,639     36516       86.62     121</v>
          </cell>
        </row>
        <row r="121">
          <cell r="A121">
            <v>37012</v>
          </cell>
          <cell r="B121">
            <v>28861</v>
          </cell>
          <cell r="C121">
            <v>1030929</v>
          </cell>
          <cell r="D121" t="str">
            <v>187,075     35721       86.63     122</v>
          </cell>
        </row>
        <row r="122">
          <cell r="A122" t="str">
            <v>Totals:</v>
          </cell>
          <cell r="B122" t="str">
            <v>__________</v>
          </cell>
          <cell r="C122" t="str">
            <v>__________</v>
          </cell>
          <cell r="D122" t="str">
            <v>__________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feb97"/>
    </sheetNames>
    <sheetDataSet>
      <sheetData sheetId="0">
        <row r="59">
          <cell r="A59">
            <v>35462</v>
          </cell>
          <cell r="B59">
            <v>100675</v>
          </cell>
          <cell r="C59">
            <v>4370018</v>
          </cell>
          <cell r="D59" t="str">
            <v>55,547     43408       35.56     207</v>
          </cell>
        </row>
        <row r="60">
          <cell r="A60">
            <v>35490</v>
          </cell>
          <cell r="B60">
            <v>216229</v>
          </cell>
          <cell r="C60">
            <v>7527846</v>
          </cell>
          <cell r="D60" t="str">
            <v>185,693     34815       46.20     193</v>
          </cell>
        </row>
        <row r="61">
          <cell r="A61">
            <v>35521</v>
          </cell>
          <cell r="B61">
            <v>192094</v>
          </cell>
          <cell r="C61">
            <v>6720497</v>
          </cell>
          <cell r="D61" t="str">
            <v>170,988     34986       47.09     193</v>
          </cell>
        </row>
        <row r="62">
          <cell r="A62">
            <v>35551</v>
          </cell>
          <cell r="B62">
            <v>187891</v>
          </cell>
          <cell r="C62">
            <v>6059313</v>
          </cell>
          <cell r="D62" t="str">
            <v>172,869     32250       47.92     191</v>
          </cell>
        </row>
        <row r="63">
          <cell r="A63">
            <v>35582</v>
          </cell>
          <cell r="B63">
            <v>173690</v>
          </cell>
          <cell r="C63">
            <v>5466431</v>
          </cell>
          <cell r="D63" t="str">
            <v>412,036     31473       70.35     215</v>
          </cell>
        </row>
        <row r="64">
          <cell r="A64">
            <v>35612</v>
          </cell>
          <cell r="B64">
            <v>166550</v>
          </cell>
          <cell r="C64">
            <v>5429820</v>
          </cell>
          <cell r="D64" t="str">
            <v>265,640     32602       61.46     212</v>
          </cell>
        </row>
        <row r="65">
          <cell r="A65">
            <v>35643</v>
          </cell>
          <cell r="B65">
            <v>144552</v>
          </cell>
          <cell r="C65">
            <v>4765501</v>
          </cell>
          <cell r="D65" t="str">
            <v>325,841     32968       69.27     208</v>
          </cell>
        </row>
        <row r="66">
          <cell r="A66">
            <v>35674</v>
          </cell>
          <cell r="B66">
            <v>115627</v>
          </cell>
          <cell r="C66">
            <v>4113252</v>
          </cell>
          <cell r="D66" t="str">
            <v>308,884     35574       72.76     207</v>
          </cell>
        </row>
        <row r="67">
          <cell r="A67">
            <v>35704</v>
          </cell>
          <cell r="B67">
            <v>109811</v>
          </cell>
          <cell r="C67">
            <v>3957634</v>
          </cell>
          <cell r="D67" t="str">
            <v>269,323     36041       71.04     203</v>
          </cell>
        </row>
        <row r="68">
          <cell r="A68">
            <v>35735</v>
          </cell>
          <cell r="B68">
            <v>109092</v>
          </cell>
          <cell r="C68">
            <v>3561864</v>
          </cell>
          <cell r="D68" t="str">
            <v>238,965     32651       68.66     201</v>
          </cell>
        </row>
        <row r="69">
          <cell r="A69">
            <v>35765</v>
          </cell>
          <cell r="B69">
            <v>102023</v>
          </cell>
          <cell r="C69">
            <v>3387945</v>
          </cell>
          <cell r="D69" t="str">
            <v>259,300     33208       71.76     200</v>
          </cell>
        </row>
        <row r="70">
          <cell r="A70" t="str">
            <v>Totals: _</v>
          </cell>
          <cell r="B70" t="str">
            <v>_________</v>
          </cell>
          <cell r="C70" t="str">
            <v>__________</v>
          </cell>
          <cell r="D70" t="str">
            <v>__________</v>
          </cell>
        </row>
        <row r="71">
          <cell r="A71">
            <v>1997</v>
          </cell>
          <cell r="B71">
            <v>1618234</v>
          </cell>
          <cell r="C71">
            <v>55360121</v>
          </cell>
          <cell r="D71">
            <v>2665086</v>
          </cell>
        </row>
        <row r="73">
          <cell r="A73">
            <v>35796</v>
          </cell>
          <cell r="B73">
            <v>94351</v>
          </cell>
          <cell r="C73">
            <v>3116578</v>
          </cell>
          <cell r="D73" t="str">
            <v>289,938     33032       75.45     200</v>
          </cell>
        </row>
        <row r="74">
          <cell r="A74">
            <v>35827</v>
          </cell>
          <cell r="B74">
            <v>79244</v>
          </cell>
          <cell r="C74">
            <v>2598482</v>
          </cell>
          <cell r="D74" t="str">
            <v>269,150     32791       77.25     199</v>
          </cell>
        </row>
        <row r="75">
          <cell r="A75">
            <v>35855</v>
          </cell>
          <cell r="B75">
            <v>81916</v>
          </cell>
          <cell r="C75">
            <v>2647085</v>
          </cell>
          <cell r="D75" t="str">
            <v>257,846     32315       75.89     196</v>
          </cell>
        </row>
        <row r="76">
          <cell r="A76">
            <v>35886</v>
          </cell>
          <cell r="B76">
            <v>76692</v>
          </cell>
          <cell r="C76">
            <v>2306985</v>
          </cell>
          <cell r="D76" t="str">
            <v>243,434     30082       76.04     192</v>
          </cell>
        </row>
        <row r="77">
          <cell r="A77">
            <v>35916</v>
          </cell>
          <cell r="B77">
            <v>74657</v>
          </cell>
          <cell r="C77">
            <v>2284771</v>
          </cell>
          <cell r="D77" t="str">
            <v>233,536     30604       75.78     191</v>
          </cell>
        </row>
        <row r="78">
          <cell r="A78">
            <v>35947</v>
          </cell>
          <cell r="B78">
            <v>61563</v>
          </cell>
          <cell r="C78">
            <v>2142104</v>
          </cell>
          <cell r="D78" t="str">
            <v>209,384     34796       77.28     191</v>
          </cell>
        </row>
        <row r="79">
          <cell r="A79">
            <v>35977</v>
          </cell>
          <cell r="B79">
            <v>70910</v>
          </cell>
          <cell r="C79">
            <v>2384945</v>
          </cell>
          <cell r="D79" t="str">
            <v>239,786     33634       77.18     186</v>
          </cell>
        </row>
        <row r="80">
          <cell r="A80">
            <v>36008</v>
          </cell>
          <cell r="B80">
            <v>77420</v>
          </cell>
          <cell r="C80">
            <v>2528945</v>
          </cell>
          <cell r="D80" t="str">
            <v>248,357     32666       76.24     186</v>
          </cell>
        </row>
        <row r="81">
          <cell r="A81">
            <v>36039</v>
          </cell>
          <cell r="B81">
            <v>76943</v>
          </cell>
          <cell r="C81">
            <v>2456109</v>
          </cell>
          <cell r="D81" t="str">
            <v>250,115     31922       76.47     184</v>
          </cell>
        </row>
        <row r="82">
          <cell r="A82">
            <v>36069</v>
          </cell>
          <cell r="B82">
            <v>67569</v>
          </cell>
          <cell r="C82">
            <v>2430969</v>
          </cell>
          <cell r="D82" t="str">
            <v>249,384     35978       78.68     182</v>
          </cell>
        </row>
        <row r="83">
          <cell r="A83">
            <v>36100</v>
          </cell>
          <cell r="B83">
            <v>59822</v>
          </cell>
          <cell r="C83">
            <v>2281058</v>
          </cell>
          <cell r="D83" t="str">
            <v>267,313     38131       81.71     180</v>
          </cell>
        </row>
        <row r="84">
          <cell r="A84">
            <v>36130</v>
          </cell>
          <cell r="B84">
            <v>52652</v>
          </cell>
          <cell r="C84">
            <v>2061703</v>
          </cell>
          <cell r="D84" t="str">
            <v>259,596     39158       83.14     183</v>
          </cell>
        </row>
        <row r="85">
          <cell r="A85" t="str">
            <v>Totals: _</v>
          </cell>
          <cell r="B85" t="str">
            <v>_________</v>
          </cell>
          <cell r="C85" t="str">
            <v>__________</v>
          </cell>
          <cell r="D85" t="str">
            <v>__________</v>
          </cell>
        </row>
        <row r="86">
          <cell r="A86">
            <v>1998</v>
          </cell>
          <cell r="B86">
            <v>873739</v>
          </cell>
          <cell r="C86">
            <v>29239734</v>
          </cell>
          <cell r="D86">
            <v>3017839</v>
          </cell>
        </row>
        <row r="88">
          <cell r="A88">
            <v>36161</v>
          </cell>
          <cell r="B88">
            <v>50485</v>
          </cell>
          <cell r="C88">
            <v>1935549</v>
          </cell>
          <cell r="D88" t="str">
            <v>256,755     38340       83.57     179</v>
          </cell>
        </row>
        <row r="89">
          <cell r="A89">
            <v>36192</v>
          </cell>
          <cell r="B89">
            <v>39722</v>
          </cell>
          <cell r="C89">
            <v>1607891</v>
          </cell>
          <cell r="D89" t="str">
            <v>195,724     40479       83.13     173</v>
          </cell>
        </row>
        <row r="90">
          <cell r="A90">
            <v>36220</v>
          </cell>
          <cell r="B90">
            <v>41428</v>
          </cell>
          <cell r="C90">
            <v>1603642</v>
          </cell>
          <cell r="D90" t="str">
            <v>180,860     38710       81.36     171</v>
          </cell>
        </row>
        <row r="91">
          <cell r="A91">
            <v>36251</v>
          </cell>
          <cell r="B91">
            <v>49945</v>
          </cell>
          <cell r="C91">
            <v>1521624</v>
          </cell>
          <cell r="D91" t="str">
            <v>153,721     30466       75.48     170</v>
          </cell>
        </row>
        <row r="92">
          <cell r="A92">
            <v>36281</v>
          </cell>
          <cell r="B92">
            <v>49591</v>
          </cell>
          <cell r="C92">
            <v>1501394</v>
          </cell>
          <cell r="D92" t="str">
            <v>144,370     30276       74.43     167</v>
          </cell>
        </row>
        <row r="93">
          <cell r="A93">
            <v>36312</v>
          </cell>
          <cell r="B93">
            <v>47591</v>
          </cell>
          <cell r="C93">
            <v>1395075</v>
          </cell>
          <cell r="D93" t="str">
            <v>122,539     29314       72.03     166</v>
          </cell>
        </row>
        <row r="94">
          <cell r="A94">
            <v>36342</v>
          </cell>
          <cell r="B94">
            <v>49268</v>
          </cell>
          <cell r="C94">
            <v>1509868</v>
          </cell>
          <cell r="D94" t="str">
            <v>130,293     30647       72.56     168</v>
          </cell>
        </row>
        <row r="95">
          <cell r="A95">
            <v>36373</v>
          </cell>
          <cell r="B95">
            <v>48340</v>
          </cell>
          <cell r="C95">
            <v>1348775</v>
          </cell>
          <cell r="D95" t="str">
            <v>144,090     27902       74.88     162</v>
          </cell>
        </row>
        <row r="96">
          <cell r="A96">
            <v>36404</v>
          </cell>
          <cell r="B96">
            <v>44404</v>
          </cell>
          <cell r="C96">
            <v>1284309</v>
          </cell>
          <cell r="D96" t="str">
            <v>125,078     28924       73.80     162</v>
          </cell>
        </row>
        <row r="97">
          <cell r="A97">
            <v>36434</v>
          </cell>
          <cell r="B97">
            <v>45314</v>
          </cell>
          <cell r="C97">
            <v>1246917</v>
          </cell>
          <cell r="D97" t="str">
            <v>123,414     27518       73.14     160</v>
          </cell>
        </row>
        <row r="98">
          <cell r="A98">
            <v>36465</v>
          </cell>
          <cell r="B98">
            <v>47032</v>
          </cell>
          <cell r="C98">
            <v>1248696</v>
          </cell>
          <cell r="D98" t="str">
            <v>127,872     26550       73.11     158</v>
          </cell>
        </row>
        <row r="99">
          <cell r="A99">
            <v>36495</v>
          </cell>
          <cell r="B99">
            <v>47169</v>
          </cell>
          <cell r="C99">
            <v>1220149</v>
          </cell>
          <cell r="D99" t="str">
            <v>119,122     25868       71.63     159</v>
          </cell>
        </row>
        <row r="100">
          <cell r="A100" t="str">
            <v>Totals: _</v>
          </cell>
          <cell r="B100" t="str">
            <v>_________</v>
          </cell>
          <cell r="C100" t="str">
            <v>__________</v>
          </cell>
          <cell r="D100" t="str">
            <v>__________</v>
          </cell>
        </row>
        <row r="101">
          <cell r="A101">
            <v>1999</v>
          </cell>
          <cell r="B101">
            <v>560289</v>
          </cell>
          <cell r="C101">
            <v>17423889</v>
          </cell>
          <cell r="D101">
            <v>1823838</v>
          </cell>
        </row>
        <row r="103">
          <cell r="A103">
            <v>36526</v>
          </cell>
          <cell r="B103">
            <v>50787</v>
          </cell>
          <cell r="C103">
            <v>1255863</v>
          </cell>
          <cell r="D103" t="str">
            <v>86,241     24729       62.94     157</v>
          </cell>
        </row>
        <row r="104">
          <cell r="A104">
            <v>36557</v>
          </cell>
          <cell r="B104">
            <v>42284</v>
          </cell>
          <cell r="C104">
            <v>1134329</v>
          </cell>
          <cell r="D104" t="str">
            <v>76,630     26827       64.44     154</v>
          </cell>
        </row>
        <row r="105">
          <cell r="A105">
            <v>36586</v>
          </cell>
          <cell r="B105">
            <v>40402</v>
          </cell>
          <cell r="C105">
            <v>1156486</v>
          </cell>
          <cell r="D105" t="str">
            <v>82,334     28625       67.08     156</v>
          </cell>
        </row>
        <row r="106">
          <cell r="A106">
            <v>36617</v>
          </cell>
          <cell r="B106">
            <v>37930</v>
          </cell>
          <cell r="C106">
            <v>1074041</v>
          </cell>
          <cell r="D106" t="str">
            <v>81,256     28317       68.18     157</v>
          </cell>
        </row>
        <row r="107">
          <cell r="A107">
            <v>36647</v>
          </cell>
          <cell r="B107">
            <v>40223</v>
          </cell>
          <cell r="C107">
            <v>1097134</v>
          </cell>
          <cell r="D107" t="str">
            <v>89,657     27277       69.03     157</v>
          </cell>
        </row>
        <row r="108">
          <cell r="A108">
            <v>36678</v>
          </cell>
          <cell r="B108">
            <v>37079</v>
          </cell>
          <cell r="C108">
            <v>1055839</v>
          </cell>
          <cell r="D108" t="str">
            <v>99,916     28476       72.93     152</v>
          </cell>
        </row>
        <row r="109">
          <cell r="A109">
            <v>36708</v>
          </cell>
          <cell r="B109">
            <v>37233</v>
          </cell>
          <cell r="C109">
            <v>1013999</v>
          </cell>
          <cell r="D109" t="str">
            <v>119,886     27234       76.30     154</v>
          </cell>
        </row>
        <row r="110">
          <cell r="A110">
            <v>36739</v>
          </cell>
          <cell r="B110">
            <v>37804</v>
          </cell>
          <cell r="C110">
            <v>1051234</v>
          </cell>
          <cell r="D110" t="str">
            <v>113,899     27808       75.08     154</v>
          </cell>
        </row>
        <row r="111">
          <cell r="A111">
            <v>36770</v>
          </cell>
          <cell r="B111">
            <v>33582</v>
          </cell>
          <cell r="C111">
            <v>1074604</v>
          </cell>
          <cell r="D111" t="str">
            <v>105,876     32000       75.92     149</v>
          </cell>
        </row>
        <row r="112">
          <cell r="A112">
            <v>36800</v>
          </cell>
          <cell r="B112">
            <v>32507</v>
          </cell>
          <cell r="C112">
            <v>981097</v>
          </cell>
          <cell r="D112" t="str">
            <v>101,240     30182       75.70     150</v>
          </cell>
        </row>
        <row r="113">
          <cell r="A113">
            <v>36831</v>
          </cell>
          <cell r="B113">
            <v>33792</v>
          </cell>
          <cell r="C113">
            <v>923183</v>
          </cell>
          <cell r="D113" t="str">
            <v>90,876     27320       72.89     149</v>
          </cell>
        </row>
        <row r="114">
          <cell r="A114">
            <v>36861</v>
          </cell>
          <cell r="B114">
            <v>33474</v>
          </cell>
          <cell r="C114">
            <v>946301</v>
          </cell>
          <cell r="D114" t="str">
            <v>124,446     28270       78.80     149</v>
          </cell>
        </row>
        <row r="115">
          <cell r="A115" t="str">
            <v>Totals: _</v>
          </cell>
          <cell r="B115" t="str">
            <v>_________</v>
          </cell>
          <cell r="C115" t="str">
            <v>__________</v>
          </cell>
          <cell r="D115" t="str">
            <v>__________</v>
          </cell>
        </row>
        <row r="116">
          <cell r="A116">
            <v>2000</v>
          </cell>
          <cell r="B116">
            <v>457097</v>
          </cell>
          <cell r="C116">
            <v>12764110</v>
          </cell>
          <cell r="D116">
            <v>1172257</v>
          </cell>
        </row>
        <row r="118">
          <cell r="A118">
            <v>36892</v>
          </cell>
          <cell r="B118">
            <v>31402</v>
          </cell>
          <cell r="C118">
            <v>951989</v>
          </cell>
          <cell r="D118" t="str">
            <v>118,446     30317       79.04     148</v>
          </cell>
        </row>
        <row r="119">
          <cell r="A119">
            <v>36923</v>
          </cell>
          <cell r="B119">
            <v>28873</v>
          </cell>
          <cell r="C119">
            <v>895732</v>
          </cell>
          <cell r="D119" t="str">
            <v>132,391     31024       82.10     150</v>
          </cell>
        </row>
        <row r="120">
          <cell r="A120">
            <v>36951</v>
          </cell>
          <cell r="B120">
            <v>31232</v>
          </cell>
          <cell r="C120">
            <v>1002628</v>
          </cell>
          <cell r="D120" t="str">
            <v>150,663     32103       82.83     147</v>
          </cell>
        </row>
        <row r="121">
          <cell r="A121">
            <v>36982</v>
          </cell>
          <cell r="B121">
            <v>30436</v>
          </cell>
          <cell r="C121">
            <v>941965</v>
          </cell>
          <cell r="D121" t="str">
            <v>133,418     30950       81.42     147</v>
          </cell>
        </row>
        <row r="122">
          <cell r="A122">
            <v>37012</v>
          </cell>
          <cell r="B122">
            <v>29911</v>
          </cell>
          <cell r="C122">
            <v>897327</v>
          </cell>
          <cell r="D122" t="str">
            <v>135,863     30000       81.96     144</v>
          </cell>
        </row>
        <row r="123">
          <cell r="A123" t="str">
            <v>Totals: _</v>
          </cell>
          <cell r="B123" t="str">
            <v>_________</v>
          </cell>
          <cell r="C123" t="str">
            <v>__________</v>
          </cell>
          <cell r="D123" t="str">
            <v>__________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mar97"/>
    </sheetNames>
    <sheetDataSet>
      <sheetData sheetId="0">
        <row r="56">
          <cell r="A56">
            <v>35490</v>
          </cell>
          <cell r="B56">
            <v>118726</v>
          </cell>
          <cell r="C56">
            <v>6220781</v>
          </cell>
          <cell r="D56" t="str">
            <v>120,423     52397       50.35     208</v>
          </cell>
        </row>
        <row r="57">
          <cell r="A57">
            <v>35521</v>
          </cell>
          <cell r="B57">
            <v>194950</v>
          </cell>
          <cell r="C57">
            <v>12811183</v>
          </cell>
          <cell r="D57" t="str">
            <v>196,951     65716       50.26     194</v>
          </cell>
        </row>
        <row r="58">
          <cell r="A58">
            <v>35551</v>
          </cell>
          <cell r="B58">
            <v>174954</v>
          </cell>
          <cell r="C58">
            <v>11413843</v>
          </cell>
          <cell r="D58" t="str">
            <v>217,093     65240       55.37     196</v>
          </cell>
        </row>
        <row r="59">
          <cell r="A59">
            <v>35582</v>
          </cell>
          <cell r="B59">
            <v>165017</v>
          </cell>
          <cell r="C59">
            <v>9503270</v>
          </cell>
          <cell r="D59" t="str">
            <v>159,692     57590       49.18     193</v>
          </cell>
        </row>
        <row r="60">
          <cell r="A60">
            <v>35612</v>
          </cell>
          <cell r="B60">
            <v>153150</v>
          </cell>
          <cell r="C60">
            <v>8891347</v>
          </cell>
          <cell r="D60" t="str">
            <v>144,163     58057       48.49     191</v>
          </cell>
        </row>
        <row r="61">
          <cell r="A61">
            <v>35643</v>
          </cell>
          <cell r="B61">
            <v>131202</v>
          </cell>
          <cell r="C61">
            <v>7570497</v>
          </cell>
          <cell r="D61" t="str">
            <v>137,381     57702       51.15     191</v>
          </cell>
        </row>
        <row r="62">
          <cell r="A62">
            <v>35674</v>
          </cell>
          <cell r="B62">
            <v>119842</v>
          </cell>
          <cell r="C62">
            <v>6594871</v>
          </cell>
          <cell r="D62" t="str">
            <v>120,563     55030       50.15     191</v>
          </cell>
        </row>
        <row r="63">
          <cell r="A63">
            <v>35704</v>
          </cell>
          <cell r="B63">
            <v>114089</v>
          </cell>
          <cell r="C63">
            <v>6312114</v>
          </cell>
          <cell r="D63" t="str">
            <v>145,496     55327       56.05     187</v>
          </cell>
        </row>
        <row r="64">
          <cell r="A64">
            <v>35735</v>
          </cell>
          <cell r="B64">
            <v>107341</v>
          </cell>
          <cell r="C64">
            <v>5773678</v>
          </cell>
          <cell r="D64" t="str">
            <v>152,518     53789       58.69     186</v>
          </cell>
        </row>
        <row r="65">
          <cell r="A65">
            <v>35765</v>
          </cell>
          <cell r="B65">
            <v>98981</v>
          </cell>
          <cell r="C65">
            <v>5524097</v>
          </cell>
          <cell r="D65" t="str">
            <v>169,548     55810       63.14     182</v>
          </cell>
        </row>
        <row r="66">
          <cell r="A66" t="str">
            <v>Totals:</v>
          </cell>
          <cell r="B66" t="str">
            <v>__________</v>
          </cell>
          <cell r="C66" t="str">
            <v>__________</v>
          </cell>
          <cell r="D66" t="str">
            <v>__________</v>
          </cell>
        </row>
        <row r="67">
          <cell r="A67">
            <v>1997</v>
          </cell>
          <cell r="B67">
            <v>1378252</v>
          </cell>
          <cell r="C67">
            <v>80615681</v>
          </cell>
          <cell r="D67">
            <v>1563828</v>
          </cell>
        </row>
        <row r="69">
          <cell r="A69">
            <v>35796</v>
          </cell>
          <cell r="B69">
            <v>92174</v>
          </cell>
          <cell r="C69">
            <v>4908950</v>
          </cell>
          <cell r="D69" t="str">
            <v>150,358     53258       62.00     176</v>
          </cell>
        </row>
        <row r="70">
          <cell r="A70">
            <v>35827</v>
          </cell>
          <cell r="B70">
            <v>81241</v>
          </cell>
          <cell r="C70">
            <v>4222305</v>
          </cell>
          <cell r="D70" t="str">
            <v>123,158     51973       60.25     175</v>
          </cell>
        </row>
        <row r="71">
          <cell r="A71">
            <v>35855</v>
          </cell>
          <cell r="B71">
            <v>90140</v>
          </cell>
          <cell r="C71">
            <v>4580910</v>
          </cell>
          <cell r="D71" t="str">
            <v>141,184     50820       61.03     172</v>
          </cell>
        </row>
        <row r="72">
          <cell r="A72">
            <v>35886</v>
          </cell>
          <cell r="B72">
            <v>82617</v>
          </cell>
          <cell r="C72">
            <v>4052346</v>
          </cell>
          <cell r="D72" t="str">
            <v>152,701     49050       64.89     170</v>
          </cell>
        </row>
        <row r="73">
          <cell r="A73">
            <v>35916</v>
          </cell>
          <cell r="B73">
            <v>86472</v>
          </cell>
          <cell r="C73">
            <v>4128786</v>
          </cell>
          <cell r="D73" t="str">
            <v>151,224     47748       63.62     169</v>
          </cell>
        </row>
        <row r="74">
          <cell r="A74">
            <v>35947</v>
          </cell>
          <cell r="B74">
            <v>79172</v>
          </cell>
          <cell r="C74">
            <v>3893950</v>
          </cell>
          <cell r="D74" t="str">
            <v>153,242     49184       65.93     167</v>
          </cell>
        </row>
        <row r="75">
          <cell r="A75">
            <v>35977</v>
          </cell>
          <cell r="B75">
            <v>78155</v>
          </cell>
          <cell r="C75">
            <v>3749461</v>
          </cell>
          <cell r="D75" t="str">
            <v>158,787     47975       67.02     164</v>
          </cell>
        </row>
        <row r="76">
          <cell r="A76">
            <v>36008</v>
          </cell>
          <cell r="B76">
            <v>72404</v>
          </cell>
          <cell r="C76">
            <v>3375189</v>
          </cell>
          <cell r="D76" t="str">
            <v>156,599     46617       68.38     162</v>
          </cell>
        </row>
        <row r="77">
          <cell r="A77">
            <v>36039</v>
          </cell>
          <cell r="B77">
            <v>67859</v>
          </cell>
          <cell r="C77">
            <v>3235328</v>
          </cell>
          <cell r="D77" t="str">
            <v>116,438     47678       63.18     157</v>
          </cell>
        </row>
        <row r="78">
          <cell r="A78">
            <v>36069</v>
          </cell>
          <cell r="B78">
            <v>69775</v>
          </cell>
          <cell r="C78">
            <v>3214264</v>
          </cell>
          <cell r="D78" t="str">
            <v>136,292     46067       66.14     158</v>
          </cell>
        </row>
        <row r="79">
          <cell r="A79">
            <v>36100</v>
          </cell>
          <cell r="B79">
            <v>66808</v>
          </cell>
          <cell r="C79">
            <v>2953986</v>
          </cell>
          <cell r="D79" t="str">
            <v>159,018     44217       70.42     156</v>
          </cell>
        </row>
        <row r="80">
          <cell r="A80">
            <v>36130</v>
          </cell>
          <cell r="B80">
            <v>67943</v>
          </cell>
          <cell r="C80">
            <v>2960963</v>
          </cell>
          <cell r="D80" t="str">
            <v>165,952     43581       70.95     154</v>
          </cell>
        </row>
        <row r="81">
          <cell r="A81" t="str">
            <v>Totals:</v>
          </cell>
          <cell r="B81" t="str">
            <v>__________</v>
          </cell>
          <cell r="C81" t="str">
            <v>__________</v>
          </cell>
          <cell r="D81" t="str">
            <v>__________</v>
          </cell>
        </row>
        <row r="82">
          <cell r="A82">
            <v>1998</v>
          </cell>
          <cell r="B82">
            <v>934760</v>
          </cell>
          <cell r="C82">
            <v>45276438</v>
          </cell>
          <cell r="D82">
            <v>1764953</v>
          </cell>
        </row>
        <row r="84">
          <cell r="A84">
            <v>36161</v>
          </cell>
          <cell r="B84">
            <v>63641</v>
          </cell>
          <cell r="C84">
            <v>2875395</v>
          </cell>
          <cell r="D84" t="str">
            <v>190,000     45182       74.91     151</v>
          </cell>
        </row>
        <row r="85">
          <cell r="A85">
            <v>36192</v>
          </cell>
          <cell r="B85">
            <v>55693</v>
          </cell>
          <cell r="C85">
            <v>2434401</v>
          </cell>
          <cell r="D85" t="str">
            <v>181,733     43712       76.54     151</v>
          </cell>
        </row>
        <row r="86">
          <cell r="A86">
            <v>36220</v>
          </cell>
          <cell r="B86">
            <v>57876</v>
          </cell>
          <cell r="C86">
            <v>2609494</v>
          </cell>
          <cell r="D86" t="str">
            <v>165,149     45088       74.05     150</v>
          </cell>
        </row>
        <row r="87">
          <cell r="A87">
            <v>36251</v>
          </cell>
          <cell r="B87">
            <v>54580</v>
          </cell>
          <cell r="C87">
            <v>2373417</v>
          </cell>
          <cell r="D87" t="str">
            <v>154,648     43486       73.91     146</v>
          </cell>
        </row>
        <row r="88">
          <cell r="A88">
            <v>36281</v>
          </cell>
          <cell r="B88">
            <v>55438</v>
          </cell>
          <cell r="C88">
            <v>2476120</v>
          </cell>
          <cell r="D88" t="str">
            <v>159,218     44665       74.17     145</v>
          </cell>
        </row>
        <row r="89">
          <cell r="A89">
            <v>36312</v>
          </cell>
          <cell r="B89">
            <v>49978</v>
          </cell>
          <cell r="C89">
            <v>2304034</v>
          </cell>
          <cell r="D89" t="str">
            <v>151,103     46101       75.15     143</v>
          </cell>
        </row>
        <row r="90">
          <cell r="A90">
            <v>36342</v>
          </cell>
          <cell r="B90">
            <v>47769</v>
          </cell>
          <cell r="C90">
            <v>2322696</v>
          </cell>
          <cell r="D90" t="str">
            <v>153,077     48624       76.22     146</v>
          </cell>
        </row>
        <row r="91">
          <cell r="A91">
            <v>36373</v>
          </cell>
          <cell r="B91">
            <v>45708</v>
          </cell>
          <cell r="C91">
            <v>2270744</v>
          </cell>
          <cell r="D91" t="str">
            <v>146,455     49680       76.21     143</v>
          </cell>
        </row>
        <row r="92">
          <cell r="A92">
            <v>36404</v>
          </cell>
          <cell r="B92">
            <v>46256</v>
          </cell>
          <cell r="C92">
            <v>2193155</v>
          </cell>
          <cell r="D92" t="str">
            <v>153,485     47414       76.84     143</v>
          </cell>
        </row>
        <row r="93">
          <cell r="A93">
            <v>36434</v>
          </cell>
          <cell r="B93">
            <v>49202</v>
          </cell>
          <cell r="C93">
            <v>2179881</v>
          </cell>
          <cell r="D93" t="str">
            <v>168,031     44305       77.35     141</v>
          </cell>
        </row>
        <row r="94">
          <cell r="A94">
            <v>36465</v>
          </cell>
          <cell r="B94">
            <v>46749</v>
          </cell>
          <cell r="C94">
            <v>1994394</v>
          </cell>
          <cell r="D94" t="str">
            <v>161,736     42662       77.58     136</v>
          </cell>
        </row>
        <row r="95">
          <cell r="A95">
            <v>36495</v>
          </cell>
          <cell r="B95">
            <v>51202</v>
          </cell>
          <cell r="C95">
            <v>2058146</v>
          </cell>
          <cell r="D95" t="str">
            <v>171,659     40197       77.03     135</v>
          </cell>
        </row>
        <row r="96">
          <cell r="A96" t="str">
            <v>Totals:</v>
          </cell>
          <cell r="B96" t="str">
            <v>__________</v>
          </cell>
          <cell r="C96" t="str">
            <v>__________</v>
          </cell>
          <cell r="D96" t="str">
            <v>__________</v>
          </cell>
        </row>
        <row r="97">
          <cell r="A97">
            <v>1999</v>
          </cell>
          <cell r="B97">
            <v>624092</v>
          </cell>
          <cell r="C97">
            <v>28091877</v>
          </cell>
          <cell r="D97">
            <v>1956294</v>
          </cell>
        </row>
        <row r="99">
          <cell r="A99">
            <v>36526</v>
          </cell>
          <cell r="B99">
            <v>53348</v>
          </cell>
          <cell r="C99">
            <v>1944725</v>
          </cell>
          <cell r="D99" t="str">
            <v>145,994     36454       73.24     137</v>
          </cell>
        </row>
        <row r="100">
          <cell r="A100">
            <v>36557</v>
          </cell>
          <cell r="B100">
            <v>49899</v>
          </cell>
          <cell r="C100">
            <v>1764718</v>
          </cell>
          <cell r="D100" t="str">
            <v>141,881     35366       73.98     137</v>
          </cell>
        </row>
        <row r="101">
          <cell r="A101">
            <v>36586</v>
          </cell>
          <cell r="B101">
            <v>47533</v>
          </cell>
          <cell r="C101">
            <v>1906619</v>
          </cell>
          <cell r="D101" t="str">
            <v>154,047     40112       76.42     137</v>
          </cell>
        </row>
        <row r="102">
          <cell r="A102">
            <v>36617</v>
          </cell>
          <cell r="B102">
            <v>44353</v>
          </cell>
          <cell r="C102">
            <v>1812353</v>
          </cell>
          <cell r="D102" t="str">
            <v>236,837     40863       84.23     133</v>
          </cell>
        </row>
        <row r="103">
          <cell r="A103">
            <v>36647</v>
          </cell>
          <cell r="B103">
            <v>44979</v>
          </cell>
          <cell r="C103">
            <v>1788359</v>
          </cell>
          <cell r="D103" t="str">
            <v>240,595     39760       84.25     132</v>
          </cell>
        </row>
        <row r="104">
          <cell r="A104">
            <v>36678</v>
          </cell>
          <cell r="B104">
            <v>41435</v>
          </cell>
          <cell r="C104">
            <v>1740043</v>
          </cell>
          <cell r="D104" t="str">
            <v>212,376     41995       83.67     134</v>
          </cell>
        </row>
        <row r="105">
          <cell r="A105">
            <v>36708</v>
          </cell>
          <cell r="B105">
            <v>38332</v>
          </cell>
          <cell r="C105">
            <v>1649185</v>
          </cell>
          <cell r="D105" t="str">
            <v>214,296     43024       84.83     134</v>
          </cell>
        </row>
        <row r="106">
          <cell r="A106">
            <v>36739</v>
          </cell>
          <cell r="B106">
            <v>39191</v>
          </cell>
          <cell r="C106">
            <v>1635040</v>
          </cell>
          <cell r="D106" t="str">
            <v>277,992     41720       87.64     132</v>
          </cell>
        </row>
        <row r="107">
          <cell r="A107">
            <v>36770</v>
          </cell>
          <cell r="B107">
            <v>35327</v>
          </cell>
          <cell r="C107">
            <v>1553990</v>
          </cell>
          <cell r="D107" t="str">
            <v>250,232     43989       87.63     130</v>
          </cell>
        </row>
        <row r="108">
          <cell r="A108">
            <v>36800</v>
          </cell>
          <cell r="B108">
            <v>37443</v>
          </cell>
          <cell r="C108">
            <v>1537944</v>
          </cell>
          <cell r="D108" t="str">
            <v>242,228     41075       86.61     128</v>
          </cell>
        </row>
        <row r="109">
          <cell r="A109">
            <v>36831</v>
          </cell>
          <cell r="B109">
            <v>34615</v>
          </cell>
          <cell r="C109">
            <v>1401447</v>
          </cell>
          <cell r="D109" t="str">
            <v>209,813     40487       85.84     127</v>
          </cell>
        </row>
        <row r="110">
          <cell r="A110">
            <v>36861</v>
          </cell>
          <cell r="B110">
            <v>34617</v>
          </cell>
          <cell r="C110">
            <v>1389921</v>
          </cell>
          <cell r="D110" t="str">
            <v>232,316     40152       87.03     127</v>
          </cell>
        </row>
        <row r="111">
          <cell r="A111" t="str">
            <v>Totals:</v>
          </cell>
          <cell r="B111" t="str">
            <v>__________</v>
          </cell>
          <cell r="C111" t="str">
            <v>__________</v>
          </cell>
          <cell r="D111" t="str">
            <v>__________</v>
          </cell>
        </row>
        <row r="112">
          <cell r="A112">
            <v>2000</v>
          </cell>
          <cell r="B112">
            <v>501072</v>
          </cell>
          <cell r="C112">
            <v>20124344</v>
          </cell>
          <cell r="D112">
            <v>2558607</v>
          </cell>
        </row>
        <row r="114">
          <cell r="A114">
            <v>36892</v>
          </cell>
          <cell r="B114">
            <v>34035</v>
          </cell>
          <cell r="C114">
            <v>1344307</v>
          </cell>
          <cell r="D114" t="str">
            <v>208,650     39498       85.98     129</v>
          </cell>
        </row>
        <row r="115">
          <cell r="A115">
            <v>36923</v>
          </cell>
          <cell r="B115">
            <v>28817</v>
          </cell>
          <cell r="C115">
            <v>1086211</v>
          </cell>
          <cell r="D115" t="str">
            <v>157,930     37694       84.57     126</v>
          </cell>
        </row>
        <row r="116">
          <cell r="A116">
            <v>36951</v>
          </cell>
          <cell r="B116">
            <v>30358</v>
          </cell>
          <cell r="C116">
            <v>1314809</v>
          </cell>
          <cell r="D116" t="str">
            <v>175,869     43311       85.28     128</v>
          </cell>
        </row>
        <row r="117">
          <cell r="A117">
            <v>36982</v>
          </cell>
          <cell r="B117">
            <v>27888</v>
          </cell>
          <cell r="C117">
            <v>1219851</v>
          </cell>
          <cell r="D117" t="str">
            <v>159,952     43742       85.15     123</v>
          </cell>
        </row>
        <row r="118">
          <cell r="A118">
            <v>37012</v>
          </cell>
          <cell r="B118">
            <v>25695</v>
          </cell>
          <cell r="C118">
            <v>1242463</v>
          </cell>
          <cell r="D118" t="str">
            <v>170,655     48355       86.91     120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pr94"/>
    </sheetNames>
    <sheetDataSet>
      <sheetData sheetId="0">
        <row r="38">
          <cell r="A38">
            <v>34425</v>
          </cell>
          <cell r="B38">
            <v>179631</v>
          </cell>
          <cell r="C38">
            <v>3270108</v>
          </cell>
          <cell r="D38" t="str">
            <v>939     18205        0.52     229</v>
          </cell>
        </row>
        <row r="39">
          <cell r="A39">
            <v>34455</v>
          </cell>
          <cell r="B39">
            <v>397517</v>
          </cell>
          <cell r="C39">
            <v>6407676</v>
          </cell>
          <cell r="D39" t="str">
            <v>124,211     16120       23.81     208</v>
          </cell>
        </row>
        <row r="40">
          <cell r="A40">
            <v>34486</v>
          </cell>
          <cell r="B40">
            <v>302155</v>
          </cell>
          <cell r="C40">
            <v>6539821</v>
          </cell>
          <cell r="D40" t="str">
            <v>104,506     21644       25.70     204</v>
          </cell>
        </row>
        <row r="41">
          <cell r="A41">
            <v>34516</v>
          </cell>
          <cell r="B41">
            <v>271874</v>
          </cell>
          <cell r="C41">
            <v>6816101</v>
          </cell>
          <cell r="D41" t="str">
            <v>119,684     25071       30.57     194</v>
          </cell>
        </row>
        <row r="42">
          <cell r="A42">
            <v>34547</v>
          </cell>
          <cell r="B42">
            <v>219153</v>
          </cell>
          <cell r="C42">
            <v>6335211</v>
          </cell>
          <cell r="D42" t="str">
            <v>117,396     28908       34.88     203</v>
          </cell>
        </row>
        <row r="43">
          <cell r="A43">
            <v>34578</v>
          </cell>
          <cell r="B43">
            <v>176899</v>
          </cell>
          <cell r="C43">
            <v>5391822</v>
          </cell>
          <cell r="D43" t="str">
            <v>120,360     30480       40.49     195</v>
          </cell>
        </row>
        <row r="44">
          <cell r="A44">
            <v>34608</v>
          </cell>
          <cell r="B44">
            <v>165661</v>
          </cell>
          <cell r="C44">
            <v>5154906</v>
          </cell>
          <cell r="D44" t="str">
            <v>100,382     31118       37.73     187</v>
          </cell>
        </row>
        <row r="45">
          <cell r="A45">
            <v>34639</v>
          </cell>
          <cell r="B45">
            <v>137526</v>
          </cell>
          <cell r="C45">
            <v>4487050</v>
          </cell>
          <cell r="D45" t="str">
            <v>98,777     32627       41.80     185</v>
          </cell>
        </row>
        <row r="46">
          <cell r="A46">
            <v>34669</v>
          </cell>
          <cell r="B46">
            <v>142919</v>
          </cell>
          <cell r="C46">
            <v>4540962</v>
          </cell>
          <cell r="D46" t="str">
            <v>101,251     31773       41.47     180</v>
          </cell>
        </row>
        <row r="47">
          <cell r="A47" t="str">
            <v>Totals:</v>
          </cell>
          <cell r="B47" t="str">
            <v>__________</v>
          </cell>
          <cell r="C47" t="str">
            <v>__________</v>
          </cell>
          <cell r="D47" t="str">
            <v>__________</v>
          </cell>
        </row>
        <row r="48">
          <cell r="A48">
            <v>1994</v>
          </cell>
          <cell r="B48">
            <v>1993335</v>
          </cell>
          <cell r="C48">
            <v>48943657</v>
          </cell>
          <cell r="D48">
            <v>887506</v>
          </cell>
        </row>
        <row r="50">
          <cell r="A50">
            <v>34700</v>
          </cell>
          <cell r="B50">
            <v>142585</v>
          </cell>
          <cell r="C50">
            <v>4464597</v>
          </cell>
          <cell r="D50" t="str">
            <v>144,645     31312       50.36     181</v>
          </cell>
        </row>
        <row r="51">
          <cell r="A51">
            <v>34731</v>
          </cell>
          <cell r="B51">
            <v>126698</v>
          </cell>
          <cell r="C51">
            <v>3889553</v>
          </cell>
          <cell r="D51" t="str">
            <v>123,955     30700       49.45     171</v>
          </cell>
        </row>
        <row r="52">
          <cell r="A52">
            <v>34759</v>
          </cell>
          <cell r="B52">
            <v>131058</v>
          </cell>
          <cell r="C52">
            <v>4073230</v>
          </cell>
          <cell r="D52" t="str">
            <v>118,475     31080       47.48     175</v>
          </cell>
        </row>
        <row r="53">
          <cell r="A53">
            <v>34790</v>
          </cell>
          <cell r="B53">
            <v>117744</v>
          </cell>
          <cell r="C53">
            <v>3715779</v>
          </cell>
          <cell r="D53" t="str">
            <v>138,850     31559       54.11     175</v>
          </cell>
        </row>
        <row r="54">
          <cell r="A54">
            <v>34820</v>
          </cell>
          <cell r="B54">
            <v>115355</v>
          </cell>
          <cell r="C54">
            <v>3818496</v>
          </cell>
          <cell r="D54" t="str">
            <v>167,143     33103       59.17     174</v>
          </cell>
        </row>
        <row r="55">
          <cell r="A55">
            <v>34851</v>
          </cell>
          <cell r="B55">
            <v>100846</v>
          </cell>
          <cell r="C55">
            <v>3400615</v>
          </cell>
          <cell r="D55" t="str">
            <v>171,884     33721       63.02     171</v>
          </cell>
        </row>
        <row r="56">
          <cell r="A56">
            <v>34881</v>
          </cell>
          <cell r="B56">
            <v>100061</v>
          </cell>
          <cell r="C56">
            <v>3427373</v>
          </cell>
          <cell r="D56" t="str">
            <v>214,525     34253       68.19     170</v>
          </cell>
        </row>
        <row r="57">
          <cell r="A57">
            <v>34912</v>
          </cell>
          <cell r="B57">
            <v>93973</v>
          </cell>
          <cell r="C57">
            <v>3264482</v>
          </cell>
          <cell r="D57" t="str">
            <v>170,175     34739       64.42     168</v>
          </cell>
        </row>
        <row r="58">
          <cell r="A58">
            <v>34943</v>
          </cell>
          <cell r="B58">
            <v>84107</v>
          </cell>
          <cell r="C58">
            <v>2804679</v>
          </cell>
          <cell r="D58" t="str">
            <v>157,899     33347       65.25     165</v>
          </cell>
        </row>
        <row r="59">
          <cell r="A59">
            <v>34973</v>
          </cell>
          <cell r="B59">
            <v>81124</v>
          </cell>
          <cell r="C59">
            <v>2730768</v>
          </cell>
          <cell r="D59" t="str">
            <v>157,096     33662       65.95     156</v>
          </cell>
        </row>
        <row r="60">
          <cell r="A60">
            <v>35004</v>
          </cell>
          <cell r="B60">
            <v>78353</v>
          </cell>
          <cell r="C60">
            <v>2644751</v>
          </cell>
          <cell r="D60" t="str">
            <v>121,355     33755       60.77     153</v>
          </cell>
        </row>
        <row r="61">
          <cell r="A61">
            <v>35034</v>
          </cell>
          <cell r="B61">
            <v>76664</v>
          </cell>
          <cell r="C61">
            <v>2674656</v>
          </cell>
          <cell r="D61" t="str">
            <v>109,549     34889       58.83     153</v>
          </cell>
        </row>
        <row r="62">
          <cell r="A62" t="str">
            <v>Totals:</v>
          </cell>
          <cell r="B62" t="str">
            <v>__________</v>
          </cell>
          <cell r="C62" t="str">
            <v>__________</v>
          </cell>
          <cell r="D62" t="str">
            <v>__________</v>
          </cell>
        </row>
        <row r="63">
          <cell r="A63">
            <v>1995</v>
          </cell>
          <cell r="B63">
            <v>1248568</v>
          </cell>
          <cell r="C63">
            <v>40908979</v>
          </cell>
          <cell r="D63">
            <v>1795551</v>
          </cell>
        </row>
        <row r="65">
          <cell r="A65">
            <v>35065</v>
          </cell>
          <cell r="B65">
            <v>73607</v>
          </cell>
          <cell r="C65">
            <v>2596510</v>
          </cell>
          <cell r="D65" t="str">
            <v>113,725     35276       60.71     152</v>
          </cell>
        </row>
        <row r="66">
          <cell r="A66">
            <v>35096</v>
          </cell>
          <cell r="B66">
            <v>64174</v>
          </cell>
          <cell r="C66">
            <v>2339038</v>
          </cell>
          <cell r="D66" t="str">
            <v>106,653     36449       62.43     149</v>
          </cell>
        </row>
        <row r="67">
          <cell r="A67">
            <v>35125</v>
          </cell>
          <cell r="B67">
            <v>68661</v>
          </cell>
          <cell r="C67">
            <v>2471322</v>
          </cell>
          <cell r="D67" t="str">
            <v>134,709     35994       66.24     145</v>
          </cell>
        </row>
        <row r="68">
          <cell r="A68">
            <v>35156</v>
          </cell>
          <cell r="B68">
            <v>61431</v>
          </cell>
          <cell r="C68">
            <v>2283853</v>
          </cell>
          <cell r="D68" t="str">
            <v>106,207     37178       63.35     142</v>
          </cell>
        </row>
        <row r="69">
          <cell r="A69">
            <v>35186</v>
          </cell>
          <cell r="B69">
            <v>62842</v>
          </cell>
          <cell r="C69">
            <v>2270756</v>
          </cell>
          <cell r="D69" t="str">
            <v>115,886     36135       64.84     142</v>
          </cell>
        </row>
        <row r="70">
          <cell r="A70">
            <v>35217</v>
          </cell>
          <cell r="B70">
            <v>57336</v>
          </cell>
          <cell r="C70">
            <v>2069798</v>
          </cell>
          <cell r="D70" t="str">
            <v>97,422     36100       62.95     141</v>
          </cell>
        </row>
        <row r="71">
          <cell r="A71">
            <v>35247</v>
          </cell>
          <cell r="B71">
            <v>56418</v>
          </cell>
          <cell r="C71">
            <v>2090601</v>
          </cell>
          <cell r="D71" t="str">
            <v>126,770     37056       69.20     139</v>
          </cell>
        </row>
        <row r="72">
          <cell r="A72">
            <v>35278</v>
          </cell>
          <cell r="B72">
            <v>55300</v>
          </cell>
          <cell r="C72">
            <v>2053150</v>
          </cell>
          <cell r="D72" t="str">
            <v>138,521     37128       71.47     143</v>
          </cell>
        </row>
        <row r="73">
          <cell r="A73">
            <v>35309</v>
          </cell>
          <cell r="B73">
            <v>51969</v>
          </cell>
          <cell r="C73">
            <v>1890194</v>
          </cell>
          <cell r="D73" t="str">
            <v>125,204     36372       70.67     138</v>
          </cell>
        </row>
        <row r="74">
          <cell r="A74">
            <v>35339</v>
          </cell>
          <cell r="B74">
            <v>53414</v>
          </cell>
          <cell r="C74">
            <v>1878341</v>
          </cell>
          <cell r="D74" t="str">
            <v>150,767     35166       73.84     134</v>
          </cell>
        </row>
        <row r="75">
          <cell r="A75">
            <v>35370</v>
          </cell>
          <cell r="B75">
            <v>51562</v>
          </cell>
          <cell r="C75">
            <v>1785241</v>
          </cell>
          <cell r="D75" t="str">
            <v>161,666     34624       75.82     133</v>
          </cell>
        </row>
        <row r="76">
          <cell r="A76">
            <v>35400</v>
          </cell>
          <cell r="B76">
            <v>51609</v>
          </cell>
          <cell r="C76">
            <v>1754504</v>
          </cell>
          <cell r="D76" t="str">
            <v>151,794     33997       74.63     140</v>
          </cell>
        </row>
        <row r="77">
          <cell r="A77" t="str">
            <v>Totals:</v>
          </cell>
          <cell r="B77" t="str">
            <v>__________</v>
          </cell>
          <cell r="C77" t="str">
            <v>__________</v>
          </cell>
          <cell r="D77" t="str">
            <v>__________</v>
          </cell>
        </row>
        <row r="78">
          <cell r="A78">
            <v>1996</v>
          </cell>
          <cell r="B78">
            <v>708323</v>
          </cell>
          <cell r="C78">
            <v>25483308</v>
          </cell>
          <cell r="D78">
            <v>1529324</v>
          </cell>
        </row>
        <row r="80">
          <cell r="A80">
            <v>35431</v>
          </cell>
          <cell r="B80">
            <v>51454</v>
          </cell>
          <cell r="C80">
            <v>1612192</v>
          </cell>
          <cell r="D80" t="str">
            <v>157,904     31333       75.42     138</v>
          </cell>
        </row>
        <row r="81">
          <cell r="A81">
            <v>35462</v>
          </cell>
          <cell r="B81">
            <v>48858</v>
          </cell>
          <cell r="C81">
            <v>1452605</v>
          </cell>
          <cell r="D81" t="str">
            <v>175,444     29732       78.22     136</v>
          </cell>
        </row>
        <row r="82">
          <cell r="A82">
            <v>35490</v>
          </cell>
          <cell r="B82">
            <v>44530</v>
          </cell>
          <cell r="C82">
            <v>1491894</v>
          </cell>
          <cell r="D82" t="str">
            <v>162,748     33504       78.52     131</v>
          </cell>
        </row>
        <row r="83">
          <cell r="A83">
            <v>35521</v>
          </cell>
          <cell r="B83">
            <v>43729</v>
          </cell>
          <cell r="C83">
            <v>1433731</v>
          </cell>
          <cell r="D83" t="str">
            <v>145,630     32787       76.91     130</v>
          </cell>
        </row>
        <row r="84">
          <cell r="A84">
            <v>35551</v>
          </cell>
          <cell r="B84">
            <v>39810</v>
          </cell>
          <cell r="C84">
            <v>1444849</v>
          </cell>
          <cell r="D84" t="str">
            <v>165,071     36294       80.57     121</v>
          </cell>
        </row>
        <row r="85">
          <cell r="A85">
            <v>35582</v>
          </cell>
          <cell r="B85">
            <v>40442</v>
          </cell>
          <cell r="C85">
            <v>1310854</v>
          </cell>
          <cell r="D85" t="str">
            <v>175,011     32414       81.23     120</v>
          </cell>
        </row>
        <row r="86">
          <cell r="A86">
            <v>35612</v>
          </cell>
          <cell r="B86">
            <v>36745</v>
          </cell>
          <cell r="C86">
            <v>1237080</v>
          </cell>
          <cell r="D86" t="str">
            <v>208,379     33667       85.01     120</v>
          </cell>
        </row>
        <row r="87">
          <cell r="A87">
            <v>35643</v>
          </cell>
          <cell r="B87">
            <v>35760</v>
          </cell>
          <cell r="C87">
            <v>1171142</v>
          </cell>
          <cell r="D87" t="str">
            <v>176,060     32751       83.12     122</v>
          </cell>
        </row>
        <row r="88">
          <cell r="A88">
            <v>35674</v>
          </cell>
          <cell r="B88">
            <v>33973</v>
          </cell>
          <cell r="C88">
            <v>1142714</v>
          </cell>
          <cell r="D88" t="str">
            <v>173,070     33636       83.59     114</v>
          </cell>
        </row>
        <row r="89">
          <cell r="A89">
            <v>35704</v>
          </cell>
          <cell r="B89">
            <v>34557</v>
          </cell>
          <cell r="C89">
            <v>1071229</v>
          </cell>
          <cell r="D89" t="str">
            <v>154,328     30999       81.70     115</v>
          </cell>
        </row>
        <row r="90">
          <cell r="A90">
            <v>35735</v>
          </cell>
          <cell r="B90">
            <v>33539</v>
          </cell>
          <cell r="C90">
            <v>1041679</v>
          </cell>
          <cell r="D90" t="str">
            <v>149,141     31059       81.64     113</v>
          </cell>
        </row>
        <row r="91">
          <cell r="A91">
            <v>35765</v>
          </cell>
          <cell r="B91">
            <v>33445</v>
          </cell>
          <cell r="C91">
            <v>1071176</v>
          </cell>
          <cell r="D91" t="str">
            <v>153,919     32028       82.15     119</v>
          </cell>
        </row>
        <row r="92">
          <cell r="A92" t="str">
            <v>Totals:</v>
          </cell>
          <cell r="B92" t="str">
            <v>__________</v>
          </cell>
          <cell r="C92" t="str">
            <v>__________</v>
          </cell>
          <cell r="D92" t="str">
            <v>__________</v>
          </cell>
        </row>
        <row r="93">
          <cell r="A93">
            <v>1997</v>
          </cell>
          <cell r="B93">
            <v>476842</v>
          </cell>
          <cell r="C93">
            <v>15481145</v>
          </cell>
          <cell r="D93">
            <v>1996705</v>
          </cell>
        </row>
        <row r="95">
          <cell r="A95">
            <v>35796</v>
          </cell>
          <cell r="B95">
            <v>32173</v>
          </cell>
          <cell r="C95">
            <v>1007550</v>
          </cell>
          <cell r="D95" t="str">
            <v>236,872     31317       88.04     112</v>
          </cell>
        </row>
        <row r="96">
          <cell r="A96">
            <v>35827</v>
          </cell>
          <cell r="B96">
            <v>30257</v>
          </cell>
          <cell r="C96">
            <v>910395</v>
          </cell>
          <cell r="D96" t="str">
            <v>204,247     30089       87.10     112</v>
          </cell>
        </row>
        <row r="97">
          <cell r="A97">
            <v>35855</v>
          </cell>
          <cell r="B97">
            <v>33857</v>
          </cell>
          <cell r="C97">
            <v>1009583</v>
          </cell>
          <cell r="D97" t="str">
            <v>197,170     29820       85.35     108</v>
          </cell>
        </row>
        <row r="98">
          <cell r="A98">
            <v>35886</v>
          </cell>
          <cell r="B98">
            <v>31415</v>
          </cell>
          <cell r="C98">
            <v>974525</v>
          </cell>
          <cell r="D98" t="str">
            <v>224,602     31022       87.73     106</v>
          </cell>
        </row>
        <row r="99">
          <cell r="A99">
            <v>35916</v>
          </cell>
          <cell r="B99">
            <v>31775</v>
          </cell>
          <cell r="C99">
            <v>952800</v>
          </cell>
          <cell r="D99" t="str">
            <v>220,542     29986       87.41     107</v>
          </cell>
        </row>
        <row r="100">
          <cell r="A100">
            <v>35947</v>
          </cell>
          <cell r="B100">
            <v>31033</v>
          </cell>
          <cell r="C100">
            <v>949613</v>
          </cell>
          <cell r="D100" t="str">
            <v>220,193     30601       87.65     105</v>
          </cell>
        </row>
        <row r="101">
          <cell r="A101">
            <v>35977</v>
          </cell>
          <cell r="B101">
            <v>31758</v>
          </cell>
          <cell r="C101">
            <v>977379</v>
          </cell>
          <cell r="D101" t="str">
            <v>210,222     30776       86.88     105</v>
          </cell>
        </row>
        <row r="102">
          <cell r="A102">
            <v>36008</v>
          </cell>
          <cell r="B102">
            <v>33244</v>
          </cell>
          <cell r="C102">
            <v>942637</v>
          </cell>
          <cell r="D102" t="str">
            <v>298,958     28356       89.99     103</v>
          </cell>
        </row>
        <row r="103">
          <cell r="A103">
            <v>36039</v>
          </cell>
          <cell r="B103">
            <v>27491</v>
          </cell>
          <cell r="C103">
            <v>837585</v>
          </cell>
          <cell r="D103" t="str">
            <v>135,349     30468       83.12     101</v>
          </cell>
        </row>
        <row r="104">
          <cell r="A104">
            <v>36069</v>
          </cell>
          <cell r="B104">
            <v>26165</v>
          </cell>
          <cell r="C104">
            <v>858825</v>
          </cell>
          <cell r="D104" t="str">
            <v>140,644     32824       84.31      98</v>
          </cell>
        </row>
        <row r="105">
          <cell r="A105">
            <v>36100</v>
          </cell>
          <cell r="B105">
            <v>25669</v>
          </cell>
          <cell r="C105">
            <v>759258</v>
          </cell>
          <cell r="D105" t="str">
            <v>129,271     29579       83.43      93</v>
          </cell>
        </row>
        <row r="106">
          <cell r="A106">
            <v>36130</v>
          </cell>
          <cell r="B106">
            <v>25514</v>
          </cell>
          <cell r="C106">
            <v>798051</v>
          </cell>
          <cell r="D106" t="str">
            <v>133,460     31279       83.95      99</v>
          </cell>
        </row>
        <row r="107">
          <cell r="A107" t="str">
            <v>Totals:</v>
          </cell>
          <cell r="B107" t="str">
            <v>__________</v>
          </cell>
          <cell r="C107" t="str">
            <v>__________</v>
          </cell>
          <cell r="D107" t="str">
            <v>__________</v>
          </cell>
        </row>
        <row r="108">
          <cell r="A108">
            <v>1998</v>
          </cell>
          <cell r="B108">
            <v>360351</v>
          </cell>
          <cell r="C108">
            <v>10978201</v>
          </cell>
          <cell r="D108">
            <v>2351530</v>
          </cell>
        </row>
        <row r="110">
          <cell r="A110">
            <v>36161</v>
          </cell>
          <cell r="B110">
            <v>27343</v>
          </cell>
          <cell r="C110">
            <v>809486</v>
          </cell>
          <cell r="D110" t="str">
            <v>151,325     29605       84.70      94</v>
          </cell>
        </row>
        <row r="111">
          <cell r="A111">
            <v>36192</v>
          </cell>
          <cell r="B111">
            <v>24347</v>
          </cell>
          <cell r="C111">
            <v>757874</v>
          </cell>
          <cell r="D111" t="str">
            <v>130,295     31129       84.26      94</v>
          </cell>
        </row>
        <row r="112">
          <cell r="A112">
            <v>36220</v>
          </cell>
          <cell r="B112">
            <v>25640</v>
          </cell>
          <cell r="C112">
            <v>829623</v>
          </cell>
          <cell r="D112" t="str">
            <v>143,707     32357       84.86      91</v>
          </cell>
        </row>
        <row r="113">
          <cell r="A113">
            <v>36251</v>
          </cell>
          <cell r="B113">
            <v>24651</v>
          </cell>
          <cell r="C113">
            <v>780975</v>
          </cell>
          <cell r="D113" t="str">
            <v>132,097     31682       84.27      88</v>
          </cell>
        </row>
        <row r="114">
          <cell r="A114">
            <v>36281</v>
          </cell>
          <cell r="B114">
            <v>23522</v>
          </cell>
          <cell r="C114">
            <v>815557</v>
          </cell>
          <cell r="D114" t="str">
            <v>139,415     34673       85.56      90</v>
          </cell>
        </row>
        <row r="115">
          <cell r="A115">
            <v>36312</v>
          </cell>
          <cell r="B115">
            <v>23266</v>
          </cell>
          <cell r="C115">
            <v>774275</v>
          </cell>
          <cell r="D115" t="str">
            <v>133,928     33280       85.20      88</v>
          </cell>
        </row>
        <row r="116">
          <cell r="A116">
            <v>36342</v>
          </cell>
          <cell r="B116">
            <v>22920</v>
          </cell>
          <cell r="C116">
            <v>763618</v>
          </cell>
          <cell r="D116" t="str">
            <v>184,669     33317       88.96      88</v>
          </cell>
        </row>
        <row r="117">
          <cell r="A117">
            <v>36373</v>
          </cell>
          <cell r="B117">
            <v>21721</v>
          </cell>
          <cell r="C117">
            <v>741405</v>
          </cell>
          <cell r="D117" t="str">
            <v>152,208     34134       87.51      86</v>
          </cell>
        </row>
        <row r="118">
          <cell r="A118">
            <v>36404</v>
          </cell>
          <cell r="B118">
            <v>22354</v>
          </cell>
          <cell r="C118">
            <v>723457</v>
          </cell>
          <cell r="D118" t="str">
            <v>153,524     32364       87.29      87</v>
          </cell>
        </row>
        <row r="119">
          <cell r="A119">
            <v>36434</v>
          </cell>
          <cell r="B119">
            <v>25014</v>
          </cell>
          <cell r="C119">
            <v>725712</v>
          </cell>
          <cell r="D119" t="str">
            <v>153,014     29013       85.95      88</v>
          </cell>
        </row>
        <row r="120">
          <cell r="A120">
            <v>36465</v>
          </cell>
          <cell r="B120">
            <v>23783</v>
          </cell>
          <cell r="C120">
            <v>689750</v>
          </cell>
          <cell r="D120" t="str">
            <v>139,739     29002       85.46      88</v>
          </cell>
        </row>
        <row r="121">
          <cell r="A121">
            <v>36495</v>
          </cell>
          <cell r="B121">
            <v>25261</v>
          </cell>
          <cell r="C121">
            <v>706946</v>
          </cell>
          <cell r="D121" t="str">
            <v>171,509     27986       87.16      88</v>
          </cell>
        </row>
        <row r="122">
          <cell r="A122" t="str">
            <v>Totals:</v>
          </cell>
          <cell r="B122" t="str">
            <v>__________</v>
          </cell>
          <cell r="C122" t="str">
            <v>__________</v>
          </cell>
          <cell r="D122" t="str">
            <v>__________</v>
          </cell>
        </row>
        <row r="123">
          <cell r="A123">
            <v>1999</v>
          </cell>
          <cell r="B123">
            <v>289822</v>
          </cell>
          <cell r="C123">
            <v>9118678</v>
          </cell>
          <cell r="D123">
            <v>1785430</v>
          </cell>
        </row>
        <row r="125">
          <cell r="A125">
            <v>36526</v>
          </cell>
          <cell r="B125">
            <v>24593</v>
          </cell>
          <cell r="C125">
            <v>690331</v>
          </cell>
          <cell r="D125" t="str">
            <v>164,345     28071       86.98      90</v>
          </cell>
        </row>
        <row r="126">
          <cell r="A126">
            <v>36557</v>
          </cell>
          <cell r="B126">
            <v>22582</v>
          </cell>
          <cell r="C126">
            <v>636331</v>
          </cell>
          <cell r="D126" t="str">
            <v>172,186     28179       88.41      86</v>
          </cell>
        </row>
        <row r="127">
          <cell r="A127">
            <v>36586</v>
          </cell>
          <cell r="B127">
            <v>22859</v>
          </cell>
          <cell r="C127">
            <v>651250</v>
          </cell>
          <cell r="D127" t="str">
            <v>187,442     28490       89.13      89</v>
          </cell>
        </row>
        <row r="128">
          <cell r="A128">
            <v>36617</v>
          </cell>
          <cell r="B128">
            <v>21827</v>
          </cell>
          <cell r="C128">
            <v>594904</v>
          </cell>
          <cell r="D128" t="str">
            <v>159,153     27256       87.94      87</v>
          </cell>
        </row>
        <row r="129">
          <cell r="A129">
            <v>36647</v>
          </cell>
          <cell r="B129">
            <v>22506</v>
          </cell>
          <cell r="C129">
            <v>643253</v>
          </cell>
          <cell r="D129" t="str">
            <v>168,185     28582       88.20      88</v>
          </cell>
        </row>
        <row r="130">
          <cell r="A130">
            <v>36678</v>
          </cell>
          <cell r="B130">
            <v>21345</v>
          </cell>
          <cell r="C130">
            <v>598300</v>
          </cell>
          <cell r="D130" t="str">
            <v>164,614     28030       88.52      88</v>
          </cell>
        </row>
        <row r="131">
          <cell r="A131">
            <v>36708</v>
          </cell>
          <cell r="B131">
            <v>21685</v>
          </cell>
          <cell r="C131">
            <v>600808</v>
          </cell>
          <cell r="D131" t="str">
            <v>149,966     27707       87.37      88</v>
          </cell>
        </row>
        <row r="132">
          <cell r="A132">
            <v>36739</v>
          </cell>
          <cell r="B132">
            <v>20975</v>
          </cell>
          <cell r="C132">
            <v>577517</v>
          </cell>
          <cell r="D132" t="str">
            <v>163,940     27534       88.66      86</v>
          </cell>
        </row>
        <row r="133">
          <cell r="A133">
            <v>36770</v>
          </cell>
          <cell r="B133">
            <v>21292</v>
          </cell>
          <cell r="C133">
            <v>563844</v>
          </cell>
          <cell r="D133" t="str">
            <v>159,723     26482       88.24      86</v>
          </cell>
        </row>
        <row r="134">
          <cell r="A134">
            <v>36800</v>
          </cell>
          <cell r="B134">
            <v>22402</v>
          </cell>
          <cell r="C134">
            <v>568513</v>
          </cell>
          <cell r="D134" t="str">
            <v>173,636     25378       88.57      87</v>
          </cell>
        </row>
        <row r="135">
          <cell r="A135">
            <v>36831</v>
          </cell>
          <cell r="B135">
            <v>20682</v>
          </cell>
          <cell r="C135">
            <v>565400</v>
          </cell>
          <cell r="D135" t="str">
            <v>175,224     27338       89.44      87</v>
          </cell>
        </row>
        <row r="136">
          <cell r="A136">
            <v>36861</v>
          </cell>
          <cell r="B136">
            <v>21162</v>
          </cell>
          <cell r="C136">
            <v>577935</v>
          </cell>
          <cell r="D136" t="str">
            <v>185,101     27311       89.74      86</v>
          </cell>
        </row>
        <row r="137">
          <cell r="A137" t="str">
            <v>Totals:</v>
          </cell>
          <cell r="B137" t="str">
            <v>__________</v>
          </cell>
          <cell r="C137" t="str">
            <v>__________</v>
          </cell>
          <cell r="D137" t="str">
            <v>__________</v>
          </cell>
        </row>
        <row r="138">
          <cell r="A138">
            <v>2000</v>
          </cell>
          <cell r="B138">
            <v>263910</v>
          </cell>
          <cell r="C138">
            <v>7268386</v>
          </cell>
          <cell r="D138">
            <v>2023515</v>
          </cell>
        </row>
        <row r="140">
          <cell r="A140">
            <v>36892</v>
          </cell>
          <cell r="B140">
            <v>20664</v>
          </cell>
          <cell r="C140">
            <v>523963</v>
          </cell>
          <cell r="D140" t="str">
            <v>172,604     25357       89.31      87</v>
          </cell>
        </row>
        <row r="141">
          <cell r="A141">
            <v>36923</v>
          </cell>
          <cell r="B141">
            <v>20348</v>
          </cell>
          <cell r="C141">
            <v>449182</v>
          </cell>
          <cell r="D141" t="str">
            <v>147,399     22075       87.87      84</v>
          </cell>
        </row>
        <row r="142">
          <cell r="A142">
            <v>36951</v>
          </cell>
          <cell r="B142">
            <v>24167</v>
          </cell>
          <cell r="C142">
            <v>468805</v>
          </cell>
          <cell r="D142" t="str">
            <v>160,714     19399       86.93      85</v>
          </cell>
        </row>
        <row r="143">
          <cell r="A143">
            <v>36982</v>
          </cell>
          <cell r="B143">
            <v>25222</v>
          </cell>
          <cell r="C143">
            <v>427686</v>
          </cell>
          <cell r="D143" t="str">
            <v>150,684     16957       85.66      86</v>
          </cell>
        </row>
        <row r="144">
          <cell r="A144">
            <v>37012</v>
          </cell>
          <cell r="B144">
            <v>25592</v>
          </cell>
          <cell r="C144">
            <v>427523</v>
          </cell>
          <cell r="D144" t="str">
            <v>157,242     16706       86.00      85</v>
          </cell>
        </row>
        <row r="145">
          <cell r="A145" t="str">
            <v>Totals:</v>
          </cell>
          <cell r="B145" t="str">
            <v>__________</v>
          </cell>
          <cell r="C145" t="str">
            <v>__________</v>
          </cell>
          <cell r="D145" t="str">
            <v>__________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apr97"/>
    </sheetNames>
    <sheetDataSet>
      <sheetData sheetId="0">
        <row r="49">
          <cell r="A49">
            <v>35521</v>
          </cell>
          <cell r="B49">
            <v>74736</v>
          </cell>
          <cell r="C49">
            <v>4067452</v>
          </cell>
          <cell r="D49" t="str">
            <v>61,176     54425       45.01     178</v>
          </cell>
        </row>
        <row r="50">
          <cell r="A50">
            <v>35551</v>
          </cell>
          <cell r="B50">
            <v>158548</v>
          </cell>
          <cell r="C50">
            <v>7496990</v>
          </cell>
          <cell r="D50" t="str">
            <v>164,499     47286       50.92     168</v>
          </cell>
        </row>
        <row r="51">
          <cell r="A51">
            <v>35582</v>
          </cell>
          <cell r="B51">
            <v>155532</v>
          </cell>
          <cell r="C51">
            <v>7139391</v>
          </cell>
          <cell r="D51" t="str">
            <v>177,055     45904       53.24     165</v>
          </cell>
        </row>
        <row r="52">
          <cell r="A52">
            <v>35612</v>
          </cell>
          <cell r="B52">
            <v>150901</v>
          </cell>
          <cell r="C52">
            <v>6589842</v>
          </cell>
          <cell r="D52" t="str">
            <v>146,999     43670       49.35     165</v>
          </cell>
        </row>
        <row r="53">
          <cell r="A53">
            <v>35643</v>
          </cell>
          <cell r="B53">
            <v>133730</v>
          </cell>
          <cell r="C53">
            <v>5983160</v>
          </cell>
          <cell r="D53" t="str">
            <v>132,540     44741       49.78     164</v>
          </cell>
        </row>
        <row r="54">
          <cell r="A54">
            <v>35674</v>
          </cell>
          <cell r="B54">
            <v>113320</v>
          </cell>
          <cell r="C54">
            <v>5304579</v>
          </cell>
          <cell r="D54" t="str">
            <v>107,951     46811       48.79     160</v>
          </cell>
        </row>
        <row r="55">
          <cell r="A55">
            <v>35704</v>
          </cell>
          <cell r="B55">
            <v>107718</v>
          </cell>
          <cell r="C55">
            <v>5292322</v>
          </cell>
          <cell r="D55" t="str">
            <v>103,385     49132       48.97     155</v>
          </cell>
        </row>
        <row r="56">
          <cell r="A56">
            <v>35735</v>
          </cell>
          <cell r="B56">
            <v>102123</v>
          </cell>
          <cell r="C56">
            <v>4737410</v>
          </cell>
          <cell r="D56" t="str">
            <v>120,435     46390       54.11     156</v>
          </cell>
        </row>
        <row r="57">
          <cell r="A57">
            <v>35765</v>
          </cell>
          <cell r="B57">
            <v>88055</v>
          </cell>
          <cell r="C57">
            <v>4650459</v>
          </cell>
          <cell r="D57" t="str">
            <v>120,101     52814       57.70     154</v>
          </cell>
        </row>
        <row r="58">
          <cell r="A58" t="str">
            <v>Totals: _</v>
          </cell>
          <cell r="B58" t="str">
            <v>_________</v>
          </cell>
          <cell r="C58" t="str">
            <v>__________</v>
          </cell>
          <cell r="D58" t="str">
            <v>__________</v>
          </cell>
        </row>
        <row r="59">
          <cell r="A59">
            <v>1997</v>
          </cell>
          <cell r="B59">
            <v>1084663</v>
          </cell>
          <cell r="C59">
            <v>51261605</v>
          </cell>
          <cell r="D59">
            <v>1134141</v>
          </cell>
        </row>
        <row r="61">
          <cell r="A61">
            <v>35796</v>
          </cell>
          <cell r="B61">
            <v>87214</v>
          </cell>
          <cell r="C61">
            <v>4401290</v>
          </cell>
          <cell r="D61" t="str">
            <v>101,885     50466       53.88     150</v>
          </cell>
        </row>
        <row r="62">
          <cell r="A62">
            <v>35827</v>
          </cell>
          <cell r="B62">
            <v>64163</v>
          </cell>
          <cell r="C62">
            <v>3801317</v>
          </cell>
          <cell r="D62" t="str">
            <v>84,391     59245       56.81     148</v>
          </cell>
        </row>
        <row r="63">
          <cell r="A63">
            <v>35855</v>
          </cell>
          <cell r="B63">
            <v>72926</v>
          </cell>
          <cell r="C63">
            <v>3999811</v>
          </cell>
          <cell r="D63" t="str">
            <v>81,502     54848       52.78     146</v>
          </cell>
        </row>
        <row r="64">
          <cell r="A64">
            <v>35886</v>
          </cell>
          <cell r="B64">
            <v>68193</v>
          </cell>
          <cell r="C64">
            <v>3662080</v>
          </cell>
          <cell r="D64" t="str">
            <v>83,313     53702       54.99     149</v>
          </cell>
        </row>
        <row r="65">
          <cell r="A65">
            <v>35916</v>
          </cell>
          <cell r="B65">
            <v>66121</v>
          </cell>
          <cell r="C65">
            <v>3527059</v>
          </cell>
          <cell r="D65" t="str">
            <v>89,106     53343       57.40     145</v>
          </cell>
        </row>
        <row r="66">
          <cell r="A66">
            <v>35947</v>
          </cell>
          <cell r="B66">
            <v>59582</v>
          </cell>
          <cell r="C66">
            <v>2924278</v>
          </cell>
          <cell r="D66" t="str">
            <v>132,744     49080       69.02     143</v>
          </cell>
        </row>
        <row r="67">
          <cell r="A67">
            <v>35977</v>
          </cell>
          <cell r="B67">
            <v>55788</v>
          </cell>
          <cell r="C67">
            <v>3171606</v>
          </cell>
          <cell r="D67" t="str">
            <v>123,822     56852       68.94     143</v>
          </cell>
        </row>
        <row r="68">
          <cell r="A68">
            <v>36008</v>
          </cell>
          <cell r="B68">
            <v>50862</v>
          </cell>
          <cell r="C68">
            <v>2981695</v>
          </cell>
          <cell r="D68" t="str">
            <v>144,361     58624       73.95     143</v>
          </cell>
        </row>
        <row r="69">
          <cell r="A69">
            <v>36039</v>
          </cell>
          <cell r="B69">
            <v>47645</v>
          </cell>
          <cell r="C69">
            <v>2796663</v>
          </cell>
          <cell r="D69" t="str">
            <v>96,483     58698       66.94     138</v>
          </cell>
        </row>
        <row r="70">
          <cell r="A70">
            <v>36069</v>
          </cell>
          <cell r="B70">
            <v>45712</v>
          </cell>
          <cell r="C70">
            <v>2677617</v>
          </cell>
          <cell r="D70" t="str">
            <v>76,548     58576       62.61     136</v>
          </cell>
        </row>
        <row r="71">
          <cell r="A71">
            <v>36100</v>
          </cell>
          <cell r="B71">
            <v>40445</v>
          </cell>
          <cell r="C71">
            <v>2409885</v>
          </cell>
          <cell r="D71" t="str">
            <v>101,108     59585       71.43     139</v>
          </cell>
        </row>
        <row r="72">
          <cell r="A72">
            <v>36130</v>
          </cell>
          <cell r="B72">
            <v>38447</v>
          </cell>
          <cell r="C72">
            <v>2295757</v>
          </cell>
          <cell r="D72" t="str">
            <v>72,978     59713       65.50     128</v>
          </cell>
        </row>
        <row r="73">
          <cell r="A73" t="str">
            <v>Totals: _</v>
          </cell>
          <cell r="B73" t="str">
            <v>_________</v>
          </cell>
          <cell r="C73" t="str">
            <v>__________</v>
          </cell>
          <cell r="D73" t="str">
            <v>__________</v>
          </cell>
        </row>
        <row r="74">
          <cell r="A74">
            <v>1998</v>
          </cell>
          <cell r="B74">
            <v>697098</v>
          </cell>
          <cell r="C74">
            <v>38649058</v>
          </cell>
          <cell r="D74">
            <v>1188241</v>
          </cell>
        </row>
        <row r="76">
          <cell r="A76">
            <v>36161</v>
          </cell>
          <cell r="B76">
            <v>38337</v>
          </cell>
          <cell r="C76">
            <v>2216526</v>
          </cell>
          <cell r="D76" t="str">
            <v>62,257     57817       61.89     134</v>
          </cell>
        </row>
        <row r="77">
          <cell r="A77">
            <v>36192</v>
          </cell>
          <cell r="B77">
            <v>30213</v>
          </cell>
          <cell r="C77">
            <v>1904077</v>
          </cell>
          <cell r="D77" t="str">
            <v>47,326     63022       61.04     128</v>
          </cell>
        </row>
        <row r="78">
          <cell r="A78">
            <v>36220</v>
          </cell>
          <cell r="B78">
            <v>34641</v>
          </cell>
          <cell r="C78">
            <v>1964135</v>
          </cell>
          <cell r="D78" t="str">
            <v>54,868     56700       61.30     130</v>
          </cell>
        </row>
        <row r="79">
          <cell r="A79">
            <v>36251</v>
          </cell>
          <cell r="B79">
            <v>28760</v>
          </cell>
          <cell r="C79">
            <v>1779379</v>
          </cell>
          <cell r="D79" t="str">
            <v>58,168     61870       66.92     129</v>
          </cell>
        </row>
        <row r="80">
          <cell r="A80">
            <v>36281</v>
          </cell>
          <cell r="B80">
            <v>28631</v>
          </cell>
          <cell r="C80">
            <v>1689980</v>
          </cell>
          <cell r="D80" t="str">
            <v>55,840     59027       66.11     133</v>
          </cell>
        </row>
        <row r="81">
          <cell r="A81">
            <v>36312</v>
          </cell>
          <cell r="B81">
            <v>26311</v>
          </cell>
          <cell r="C81">
            <v>1573571</v>
          </cell>
          <cell r="D81" t="str">
            <v>49,211     59807       65.16     130</v>
          </cell>
        </row>
        <row r="82">
          <cell r="A82">
            <v>36342</v>
          </cell>
          <cell r="B82">
            <v>23410</v>
          </cell>
          <cell r="C82">
            <v>1493384</v>
          </cell>
          <cell r="D82" t="str">
            <v>44,357     63793       65.46     133</v>
          </cell>
        </row>
        <row r="83">
          <cell r="A83">
            <v>36373</v>
          </cell>
          <cell r="B83">
            <v>21583</v>
          </cell>
          <cell r="C83">
            <v>1408266</v>
          </cell>
          <cell r="D83" t="str">
            <v>42,447     65249       66.29     133</v>
          </cell>
        </row>
        <row r="84">
          <cell r="A84">
            <v>36404</v>
          </cell>
          <cell r="B84">
            <v>22029</v>
          </cell>
          <cell r="C84">
            <v>1355212</v>
          </cell>
          <cell r="D84" t="str">
            <v>44,272     61520       66.77     129</v>
          </cell>
        </row>
        <row r="85">
          <cell r="A85">
            <v>36434</v>
          </cell>
          <cell r="B85">
            <v>23725</v>
          </cell>
          <cell r="C85">
            <v>1339547</v>
          </cell>
          <cell r="D85" t="str">
            <v>55,127     56462       69.91     127</v>
          </cell>
        </row>
        <row r="86">
          <cell r="A86">
            <v>36465</v>
          </cell>
          <cell r="B86">
            <v>21893</v>
          </cell>
          <cell r="C86">
            <v>1231684</v>
          </cell>
          <cell r="D86" t="str">
            <v>50,011     56260       69.55     124</v>
          </cell>
        </row>
        <row r="87">
          <cell r="A87">
            <v>36495</v>
          </cell>
          <cell r="B87">
            <v>21981</v>
          </cell>
          <cell r="C87">
            <v>1123713</v>
          </cell>
          <cell r="D87" t="str">
            <v>35,456     51123       61.73     124</v>
          </cell>
        </row>
        <row r="88">
          <cell r="A88" t="str">
            <v>Totals: _</v>
          </cell>
          <cell r="B88" t="str">
            <v>_________</v>
          </cell>
          <cell r="C88" t="str">
            <v>__________</v>
          </cell>
          <cell r="D88" t="str">
            <v>__________</v>
          </cell>
        </row>
        <row r="89">
          <cell r="A89">
            <v>1999</v>
          </cell>
          <cell r="B89">
            <v>321514</v>
          </cell>
          <cell r="C89">
            <v>19079474</v>
          </cell>
          <cell r="D89">
            <v>599340</v>
          </cell>
        </row>
        <row r="91">
          <cell r="A91">
            <v>36526</v>
          </cell>
          <cell r="B91">
            <v>20787</v>
          </cell>
          <cell r="C91">
            <v>1114071</v>
          </cell>
          <cell r="D91" t="str">
            <v>39,163     53595       65.33     118</v>
          </cell>
        </row>
        <row r="92">
          <cell r="A92">
            <v>36557</v>
          </cell>
          <cell r="B92">
            <v>17337</v>
          </cell>
          <cell r="C92">
            <v>907335</v>
          </cell>
          <cell r="D92" t="str">
            <v>30,957     52336       64.10     115</v>
          </cell>
        </row>
        <row r="93">
          <cell r="A93">
            <v>36586</v>
          </cell>
          <cell r="B93">
            <v>18252</v>
          </cell>
          <cell r="C93">
            <v>884969</v>
          </cell>
          <cell r="D93" t="str">
            <v>29,982     48487       62.16     113</v>
          </cell>
        </row>
        <row r="94">
          <cell r="A94">
            <v>36617</v>
          </cell>
          <cell r="B94">
            <v>16417</v>
          </cell>
          <cell r="C94">
            <v>904085</v>
          </cell>
          <cell r="D94" t="str">
            <v>32,264     55071       66.28     103</v>
          </cell>
        </row>
        <row r="95">
          <cell r="A95">
            <v>36647</v>
          </cell>
          <cell r="B95">
            <v>16931</v>
          </cell>
          <cell r="C95">
            <v>937658</v>
          </cell>
          <cell r="D95" t="str">
            <v>29,166     55382       63.27     109</v>
          </cell>
        </row>
        <row r="96">
          <cell r="A96">
            <v>36678</v>
          </cell>
          <cell r="B96">
            <v>15914</v>
          </cell>
          <cell r="C96">
            <v>897086</v>
          </cell>
          <cell r="D96" t="str">
            <v>25,161     56371       61.26     107</v>
          </cell>
        </row>
        <row r="97">
          <cell r="A97">
            <v>36708</v>
          </cell>
          <cell r="B97">
            <v>15544</v>
          </cell>
          <cell r="C97">
            <v>875547</v>
          </cell>
          <cell r="D97" t="str">
            <v>28,110     56328       64.39     106</v>
          </cell>
        </row>
        <row r="98">
          <cell r="A98">
            <v>36739</v>
          </cell>
          <cell r="B98">
            <v>15364</v>
          </cell>
          <cell r="C98">
            <v>808756</v>
          </cell>
          <cell r="D98" t="str">
            <v>26,537     52640       63.33     105</v>
          </cell>
        </row>
        <row r="99">
          <cell r="A99">
            <v>36770</v>
          </cell>
          <cell r="B99">
            <v>14002</v>
          </cell>
          <cell r="C99">
            <v>748801</v>
          </cell>
          <cell r="D99" t="str">
            <v>23,091     53479       62.25     104</v>
          </cell>
        </row>
        <row r="100">
          <cell r="A100">
            <v>36800</v>
          </cell>
          <cell r="B100">
            <v>15411</v>
          </cell>
          <cell r="C100">
            <v>730552</v>
          </cell>
          <cell r="D100" t="str">
            <v>31,586     47405       67.21     109</v>
          </cell>
        </row>
        <row r="101">
          <cell r="A101">
            <v>36831</v>
          </cell>
          <cell r="B101">
            <v>14864</v>
          </cell>
          <cell r="C101">
            <v>678726</v>
          </cell>
          <cell r="D101" t="str">
            <v>43,703     45663       74.62     109</v>
          </cell>
        </row>
        <row r="102">
          <cell r="A102">
            <v>36861</v>
          </cell>
          <cell r="B102">
            <v>14953</v>
          </cell>
          <cell r="C102">
            <v>704091</v>
          </cell>
          <cell r="D102" t="str">
            <v>65,361     47087       81.38     107</v>
          </cell>
        </row>
        <row r="103">
          <cell r="A103" t="str">
            <v>Totals: _</v>
          </cell>
          <cell r="B103" t="str">
            <v>_________</v>
          </cell>
          <cell r="C103" t="str">
            <v>__________</v>
          </cell>
          <cell r="D103" t="str">
            <v>__________</v>
          </cell>
        </row>
        <row r="104">
          <cell r="A104">
            <v>2000</v>
          </cell>
          <cell r="B104">
            <v>195776</v>
          </cell>
          <cell r="C104">
            <v>10191677</v>
          </cell>
          <cell r="D104">
            <v>405081</v>
          </cell>
        </row>
        <row r="106">
          <cell r="A106">
            <v>36892</v>
          </cell>
          <cell r="B106">
            <v>15474</v>
          </cell>
          <cell r="C106">
            <v>796272</v>
          </cell>
          <cell r="D106" t="str">
            <v>114,676     51459       88.11     108</v>
          </cell>
        </row>
        <row r="107">
          <cell r="A107">
            <v>36923</v>
          </cell>
          <cell r="B107">
            <v>12214</v>
          </cell>
          <cell r="C107">
            <v>750517</v>
          </cell>
          <cell r="D107" t="str">
            <v>99,620     61448       89.08     110</v>
          </cell>
        </row>
        <row r="108">
          <cell r="A108">
            <v>36951</v>
          </cell>
          <cell r="B108">
            <v>13097</v>
          </cell>
          <cell r="C108">
            <v>814007</v>
          </cell>
          <cell r="D108" t="str">
            <v>82,114     62153       86.24     107</v>
          </cell>
        </row>
        <row r="109">
          <cell r="A109">
            <v>36982</v>
          </cell>
          <cell r="B109">
            <v>11565</v>
          </cell>
          <cell r="C109">
            <v>782478</v>
          </cell>
          <cell r="D109" t="str">
            <v>101,428     67660       89.76     106</v>
          </cell>
        </row>
        <row r="110">
          <cell r="A110">
            <v>37012</v>
          </cell>
          <cell r="B110">
            <v>12391</v>
          </cell>
          <cell r="C110">
            <v>803997</v>
          </cell>
          <cell r="D110" t="str">
            <v>93,601     64886       88.31     102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may97"/>
    </sheetNames>
    <sheetDataSet>
      <sheetData sheetId="0">
        <row r="35">
          <cell r="A35">
            <v>35551</v>
          </cell>
          <cell r="B35">
            <v>132251</v>
          </cell>
          <cell r="C35">
            <v>4274528</v>
          </cell>
          <cell r="D35" t="str">
            <v>6,102,846     32322       97.88     185</v>
          </cell>
        </row>
        <row r="36">
          <cell r="A36">
            <v>35582</v>
          </cell>
          <cell r="B36">
            <v>231262</v>
          </cell>
          <cell r="C36">
            <v>8734033</v>
          </cell>
          <cell r="D36" t="str">
            <v>3,342,160     37767       93.53     174</v>
          </cell>
        </row>
        <row r="37">
          <cell r="A37">
            <v>35612</v>
          </cell>
          <cell r="B37">
            <v>211734</v>
          </cell>
          <cell r="C37">
            <v>8943330</v>
          </cell>
          <cell r="D37" t="str">
            <v>460,980     42239       68.53     177</v>
          </cell>
        </row>
        <row r="38">
          <cell r="A38">
            <v>35643</v>
          </cell>
          <cell r="B38">
            <v>175525</v>
          </cell>
          <cell r="C38">
            <v>7835999</v>
          </cell>
          <cell r="D38" t="str">
            <v>1,486,140     44644       89.44     173</v>
          </cell>
        </row>
        <row r="39">
          <cell r="A39">
            <v>35674</v>
          </cell>
          <cell r="B39">
            <v>154866</v>
          </cell>
          <cell r="C39">
            <v>6938658</v>
          </cell>
          <cell r="D39" t="str">
            <v>287,676     44805       65.01     168</v>
          </cell>
        </row>
        <row r="40">
          <cell r="A40">
            <v>35704</v>
          </cell>
          <cell r="B40">
            <v>157868</v>
          </cell>
          <cell r="C40">
            <v>6860271</v>
          </cell>
          <cell r="D40" t="str">
            <v>1,173,104     43456       88.14     165</v>
          </cell>
        </row>
        <row r="41">
          <cell r="A41">
            <v>35735</v>
          </cell>
          <cell r="B41">
            <v>151709</v>
          </cell>
          <cell r="C41">
            <v>6682493</v>
          </cell>
          <cell r="D41" t="str">
            <v>1,448,773     44049       90.52     164</v>
          </cell>
        </row>
        <row r="42">
          <cell r="A42">
            <v>35765</v>
          </cell>
          <cell r="B42">
            <v>145183</v>
          </cell>
          <cell r="C42">
            <v>6492179</v>
          </cell>
          <cell r="D42" t="str">
            <v>930,120     44718       86.50     161</v>
          </cell>
        </row>
        <row r="43">
          <cell r="A43" t="str">
            <v>Totals:</v>
          </cell>
          <cell r="B43" t="str">
            <v>__________</v>
          </cell>
          <cell r="C43" t="str">
            <v>__________</v>
          </cell>
          <cell r="D43" t="str">
            <v>__________</v>
          </cell>
        </row>
        <row r="44">
          <cell r="A44">
            <v>1997</v>
          </cell>
          <cell r="B44">
            <v>1360398</v>
          </cell>
          <cell r="C44">
            <v>56761491</v>
          </cell>
          <cell r="D44">
            <v>15231799</v>
          </cell>
        </row>
        <row r="46">
          <cell r="A46">
            <v>35796</v>
          </cell>
          <cell r="B46">
            <v>133211</v>
          </cell>
          <cell r="C46">
            <v>6052900</v>
          </cell>
          <cell r="D46" t="str">
            <v>1,806,102     45439       93.13     164</v>
          </cell>
        </row>
        <row r="47">
          <cell r="A47">
            <v>35827</v>
          </cell>
          <cell r="B47">
            <v>106100</v>
          </cell>
          <cell r="C47">
            <v>5018997</v>
          </cell>
          <cell r="D47" t="str">
            <v>1,276,160     47305       92.32     164</v>
          </cell>
        </row>
        <row r="48">
          <cell r="A48">
            <v>35855</v>
          </cell>
          <cell r="B48">
            <v>109108</v>
          </cell>
          <cell r="C48">
            <v>4862569</v>
          </cell>
          <cell r="D48" t="str">
            <v>890,455     44567       89.08     161</v>
          </cell>
        </row>
        <row r="49">
          <cell r="A49">
            <v>35886</v>
          </cell>
          <cell r="B49">
            <v>94882</v>
          </cell>
          <cell r="C49">
            <v>4414549</v>
          </cell>
          <cell r="D49" t="str">
            <v>848,632     46527       89.94     158</v>
          </cell>
        </row>
        <row r="50">
          <cell r="A50">
            <v>35916</v>
          </cell>
          <cell r="B50">
            <v>92983</v>
          </cell>
          <cell r="C50">
            <v>4223746</v>
          </cell>
          <cell r="D50" t="str">
            <v>1,002,194     45425       91.51     158</v>
          </cell>
        </row>
        <row r="51">
          <cell r="A51">
            <v>35947</v>
          </cell>
          <cell r="B51">
            <v>82299</v>
          </cell>
          <cell r="C51">
            <v>4284069</v>
          </cell>
          <cell r="D51" t="str">
            <v>284,252     52055       77.55     159</v>
          </cell>
        </row>
        <row r="52">
          <cell r="A52">
            <v>35977</v>
          </cell>
          <cell r="B52">
            <v>77235</v>
          </cell>
          <cell r="C52">
            <v>3786605</v>
          </cell>
          <cell r="D52" t="str">
            <v>102,979     49028       57.14     156</v>
          </cell>
        </row>
        <row r="53">
          <cell r="A53">
            <v>36008</v>
          </cell>
          <cell r="B53">
            <v>70211</v>
          </cell>
          <cell r="C53">
            <v>3519357</v>
          </cell>
          <cell r="D53" t="str">
            <v>185,589     50126       72.55     153</v>
          </cell>
        </row>
        <row r="54">
          <cell r="A54">
            <v>36039</v>
          </cell>
          <cell r="B54">
            <v>62459</v>
          </cell>
          <cell r="C54">
            <v>3291359</v>
          </cell>
          <cell r="D54" t="str">
            <v>233,957     52697       78.93     151</v>
          </cell>
        </row>
        <row r="55">
          <cell r="A55">
            <v>36069</v>
          </cell>
          <cell r="B55">
            <v>65439</v>
          </cell>
          <cell r="C55">
            <v>3203494</v>
          </cell>
          <cell r="D55" t="str">
            <v>270,993     48954       80.55     148</v>
          </cell>
        </row>
        <row r="56">
          <cell r="A56">
            <v>36100</v>
          </cell>
          <cell r="B56">
            <v>50548</v>
          </cell>
          <cell r="C56">
            <v>2809866</v>
          </cell>
          <cell r="D56" t="str">
            <v>111,593     55589       68.82     145</v>
          </cell>
        </row>
        <row r="57">
          <cell r="A57">
            <v>36130</v>
          </cell>
          <cell r="B57">
            <v>41076</v>
          </cell>
          <cell r="C57">
            <v>2461315</v>
          </cell>
          <cell r="D57" t="str">
            <v>59,568     59922       59.19     140</v>
          </cell>
        </row>
        <row r="58">
          <cell r="A58" t="str">
            <v>Totals:</v>
          </cell>
          <cell r="B58" t="str">
            <v>__________</v>
          </cell>
          <cell r="C58" t="str">
            <v>__________</v>
          </cell>
          <cell r="D58" t="str">
            <v>__________</v>
          </cell>
        </row>
        <row r="59">
          <cell r="A59">
            <v>1998</v>
          </cell>
          <cell r="B59">
            <v>985551</v>
          </cell>
          <cell r="C59">
            <v>47928826</v>
          </cell>
          <cell r="D59">
            <v>7072474</v>
          </cell>
        </row>
        <row r="61">
          <cell r="A61">
            <v>36161</v>
          </cell>
          <cell r="B61">
            <v>43910</v>
          </cell>
          <cell r="C61">
            <v>2141180</v>
          </cell>
          <cell r="D61" t="str">
            <v>58,689     48763       57.20     141</v>
          </cell>
        </row>
        <row r="62">
          <cell r="A62">
            <v>36192</v>
          </cell>
          <cell r="B62">
            <v>36873</v>
          </cell>
          <cell r="C62">
            <v>2115643</v>
          </cell>
          <cell r="D62" t="str">
            <v>56,057     57377       60.32     138</v>
          </cell>
        </row>
        <row r="63">
          <cell r="A63">
            <v>36220</v>
          </cell>
          <cell r="B63">
            <v>41628</v>
          </cell>
          <cell r="C63">
            <v>2264697</v>
          </cell>
          <cell r="D63" t="str">
            <v>61,158     54404       59.50     137</v>
          </cell>
        </row>
        <row r="64">
          <cell r="A64">
            <v>36251</v>
          </cell>
          <cell r="B64">
            <v>43413</v>
          </cell>
          <cell r="C64">
            <v>2174732</v>
          </cell>
          <cell r="D64" t="str">
            <v>64,188     50095       59.65     137</v>
          </cell>
        </row>
        <row r="65">
          <cell r="A65">
            <v>36281</v>
          </cell>
          <cell r="B65">
            <v>44684</v>
          </cell>
          <cell r="C65">
            <v>2258005</v>
          </cell>
          <cell r="D65" t="str">
            <v>58,107     50533       56.53     136</v>
          </cell>
        </row>
        <row r="66">
          <cell r="A66">
            <v>36312</v>
          </cell>
          <cell r="B66">
            <v>42848</v>
          </cell>
          <cell r="C66">
            <v>2147814</v>
          </cell>
          <cell r="D66" t="str">
            <v>74,288     50127       63.42     136</v>
          </cell>
        </row>
        <row r="67">
          <cell r="A67">
            <v>36342</v>
          </cell>
          <cell r="B67">
            <v>39836</v>
          </cell>
          <cell r="C67">
            <v>2101268</v>
          </cell>
          <cell r="D67" t="str">
            <v>60,107     52748       60.14     131</v>
          </cell>
        </row>
        <row r="68">
          <cell r="A68">
            <v>36373</v>
          </cell>
          <cell r="B68">
            <v>37423</v>
          </cell>
          <cell r="C68">
            <v>2027965</v>
          </cell>
          <cell r="D68" t="str">
            <v>59,971     54191       61.58     133</v>
          </cell>
        </row>
        <row r="69">
          <cell r="A69">
            <v>36404</v>
          </cell>
          <cell r="B69">
            <v>35119</v>
          </cell>
          <cell r="C69">
            <v>1863562</v>
          </cell>
          <cell r="D69" t="str">
            <v>90,325     53065       72.00     131</v>
          </cell>
        </row>
        <row r="70">
          <cell r="A70">
            <v>36434</v>
          </cell>
          <cell r="B70">
            <v>31988</v>
          </cell>
          <cell r="C70">
            <v>1875586</v>
          </cell>
          <cell r="D70" t="str">
            <v>96,065     58635       75.02     129</v>
          </cell>
        </row>
        <row r="71">
          <cell r="A71">
            <v>36465</v>
          </cell>
          <cell r="B71">
            <v>30420</v>
          </cell>
          <cell r="C71">
            <v>1725600</v>
          </cell>
          <cell r="D71" t="str">
            <v>99,577     56726       76.60     131</v>
          </cell>
        </row>
        <row r="72">
          <cell r="A72">
            <v>36495</v>
          </cell>
          <cell r="B72">
            <v>27482</v>
          </cell>
          <cell r="C72">
            <v>1608405</v>
          </cell>
          <cell r="D72" t="str">
            <v>68,049     58526       71.23     128</v>
          </cell>
        </row>
        <row r="73">
          <cell r="A73" t="str">
            <v>Totals:</v>
          </cell>
          <cell r="B73" t="str">
            <v>__________</v>
          </cell>
          <cell r="C73" t="str">
            <v>__________</v>
          </cell>
          <cell r="D73" t="str">
            <v>__________</v>
          </cell>
        </row>
        <row r="74">
          <cell r="A74">
            <v>1999</v>
          </cell>
          <cell r="B74">
            <v>455624</v>
          </cell>
          <cell r="C74">
            <v>24304457</v>
          </cell>
          <cell r="D74">
            <v>846581</v>
          </cell>
        </row>
        <row r="76">
          <cell r="A76">
            <v>36526</v>
          </cell>
          <cell r="B76">
            <v>28969</v>
          </cell>
          <cell r="C76">
            <v>1554469</v>
          </cell>
          <cell r="D76" t="str">
            <v>58,984     53660       67.06     126</v>
          </cell>
        </row>
        <row r="77">
          <cell r="A77">
            <v>36557</v>
          </cell>
          <cell r="B77">
            <v>27383</v>
          </cell>
          <cell r="C77">
            <v>1425339</v>
          </cell>
          <cell r="D77" t="str">
            <v>53,335     52052       66.08     126</v>
          </cell>
        </row>
        <row r="78">
          <cell r="A78">
            <v>36586</v>
          </cell>
          <cell r="B78">
            <v>29709</v>
          </cell>
          <cell r="C78">
            <v>1484822</v>
          </cell>
          <cell r="D78" t="str">
            <v>54,685     49979       64.80     126</v>
          </cell>
        </row>
        <row r="79">
          <cell r="A79">
            <v>36617</v>
          </cell>
          <cell r="B79">
            <v>34563</v>
          </cell>
          <cell r="C79">
            <v>1437231</v>
          </cell>
          <cell r="D79" t="str">
            <v>56,867     41583       62.20     128</v>
          </cell>
        </row>
        <row r="80">
          <cell r="A80">
            <v>36647</v>
          </cell>
          <cell r="B80">
            <v>34420</v>
          </cell>
          <cell r="C80">
            <v>1501259</v>
          </cell>
          <cell r="D80" t="str">
            <v>59,025     43616       63.17     128</v>
          </cell>
        </row>
        <row r="81">
          <cell r="A81">
            <v>36678</v>
          </cell>
          <cell r="B81">
            <v>31942</v>
          </cell>
          <cell r="C81">
            <v>1435566</v>
          </cell>
          <cell r="D81" t="str">
            <v>74,539     44943       70.00     128</v>
          </cell>
        </row>
        <row r="82">
          <cell r="A82">
            <v>36708</v>
          </cell>
          <cell r="B82">
            <v>27665</v>
          </cell>
          <cell r="C82">
            <v>1351423</v>
          </cell>
          <cell r="D82" t="str">
            <v>73,868     48850       72.75     128</v>
          </cell>
        </row>
        <row r="83">
          <cell r="A83">
            <v>36739</v>
          </cell>
          <cell r="B83">
            <v>25812</v>
          </cell>
          <cell r="C83">
            <v>1324292</v>
          </cell>
          <cell r="D83" t="str">
            <v>69,879     51306       73.03     125</v>
          </cell>
        </row>
        <row r="84">
          <cell r="A84">
            <v>36770</v>
          </cell>
          <cell r="B84">
            <v>23112</v>
          </cell>
          <cell r="C84">
            <v>1136625</v>
          </cell>
          <cell r="D84" t="str">
            <v>54,951     49179       70.39     127</v>
          </cell>
        </row>
        <row r="85">
          <cell r="A85">
            <v>36800</v>
          </cell>
          <cell r="B85">
            <v>24691</v>
          </cell>
          <cell r="C85">
            <v>1236839</v>
          </cell>
          <cell r="D85" t="str">
            <v>51,552     50093       67.62     123</v>
          </cell>
        </row>
        <row r="86">
          <cell r="A86">
            <v>36831</v>
          </cell>
          <cell r="B86">
            <v>23913</v>
          </cell>
          <cell r="C86">
            <v>1173220</v>
          </cell>
          <cell r="D86" t="str">
            <v>58,680     49063       71.05     123</v>
          </cell>
        </row>
        <row r="87">
          <cell r="A87">
            <v>36861</v>
          </cell>
          <cell r="B87">
            <v>22276</v>
          </cell>
          <cell r="C87">
            <v>1188668</v>
          </cell>
          <cell r="D87" t="str">
            <v>60,152     53361       72.98     121</v>
          </cell>
        </row>
        <row r="88">
          <cell r="A88" t="str">
            <v>Totals:</v>
          </cell>
          <cell r="B88" t="str">
            <v>__________</v>
          </cell>
          <cell r="C88" t="str">
            <v>__________</v>
          </cell>
          <cell r="D88" t="str">
            <v>__________</v>
          </cell>
        </row>
        <row r="89">
          <cell r="A89">
            <v>2000</v>
          </cell>
          <cell r="B89">
            <v>334455</v>
          </cell>
          <cell r="C89">
            <v>16249753</v>
          </cell>
          <cell r="D89">
            <v>726517</v>
          </cell>
        </row>
        <row r="91">
          <cell r="A91">
            <v>36892</v>
          </cell>
          <cell r="B91">
            <v>21156</v>
          </cell>
          <cell r="C91">
            <v>1133848</v>
          </cell>
          <cell r="D91" t="str">
            <v>95,987     53595       81.94     119</v>
          </cell>
        </row>
        <row r="92">
          <cell r="A92">
            <v>36923</v>
          </cell>
          <cell r="B92">
            <v>19613</v>
          </cell>
          <cell r="C92">
            <v>1023860</v>
          </cell>
          <cell r="D92" t="str">
            <v>126,395     52204       86.57     119</v>
          </cell>
        </row>
        <row r="93">
          <cell r="A93">
            <v>36951</v>
          </cell>
          <cell r="B93">
            <v>20916</v>
          </cell>
          <cell r="C93">
            <v>1090237</v>
          </cell>
          <cell r="D93" t="str">
            <v>132,722     52125       86.39     120</v>
          </cell>
        </row>
        <row r="94">
          <cell r="A94">
            <v>36982</v>
          </cell>
          <cell r="B94">
            <v>19672</v>
          </cell>
          <cell r="C94">
            <v>1013391</v>
          </cell>
          <cell r="D94" t="str">
            <v>108,387     51515       84.64     116</v>
          </cell>
        </row>
        <row r="95">
          <cell r="A95">
            <v>37012</v>
          </cell>
          <cell r="B95">
            <v>19432</v>
          </cell>
          <cell r="C95">
            <v>930270</v>
          </cell>
          <cell r="D95" t="str">
            <v>127,791     47874       86.80     116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jun97"/>
    </sheetNames>
    <sheetDataSet>
      <sheetData sheetId="0">
        <row r="49">
          <cell r="A49">
            <v>35582</v>
          </cell>
          <cell r="B49">
            <v>112541</v>
          </cell>
          <cell r="C49">
            <v>3239453</v>
          </cell>
          <cell r="D49" t="str">
            <v>50,809     28785       31.10     215</v>
          </cell>
        </row>
        <row r="50">
          <cell r="A50">
            <v>35612</v>
          </cell>
          <cell r="B50">
            <v>235173</v>
          </cell>
          <cell r="C50">
            <v>6827826</v>
          </cell>
          <cell r="D50" t="str">
            <v>168,173     29034       41.69     195</v>
          </cell>
        </row>
        <row r="51">
          <cell r="A51">
            <v>35643</v>
          </cell>
          <cell r="B51">
            <v>195292</v>
          </cell>
          <cell r="C51">
            <v>6498266</v>
          </cell>
          <cell r="D51" t="str">
            <v>230,002     33275       54.08     200</v>
          </cell>
        </row>
        <row r="52">
          <cell r="A52">
            <v>35674</v>
          </cell>
          <cell r="B52">
            <v>171907</v>
          </cell>
          <cell r="C52">
            <v>6277625</v>
          </cell>
          <cell r="D52" t="str">
            <v>201,693     36518       53.99     201</v>
          </cell>
        </row>
        <row r="53">
          <cell r="A53">
            <v>35704</v>
          </cell>
          <cell r="B53">
            <v>164041</v>
          </cell>
          <cell r="C53">
            <v>6023523</v>
          </cell>
          <cell r="D53" t="str">
            <v>187,165     36720       53.29     197</v>
          </cell>
        </row>
        <row r="54">
          <cell r="A54">
            <v>35735</v>
          </cell>
          <cell r="B54">
            <v>146935</v>
          </cell>
          <cell r="C54">
            <v>5258674</v>
          </cell>
          <cell r="D54" t="str">
            <v>149,533     35790       50.44     195</v>
          </cell>
        </row>
        <row r="55">
          <cell r="A55">
            <v>35765</v>
          </cell>
          <cell r="B55">
            <v>145074</v>
          </cell>
          <cell r="C55">
            <v>4619598</v>
          </cell>
          <cell r="D55" t="str">
            <v>150,158     31844       50.86     198</v>
          </cell>
        </row>
        <row r="56">
          <cell r="A56" t="str">
            <v>Totals:</v>
          </cell>
          <cell r="B56" t="str">
            <v>__________</v>
          </cell>
          <cell r="C56" t="str">
            <v>__________</v>
          </cell>
          <cell r="D56" t="str">
            <v>__________</v>
          </cell>
        </row>
        <row r="57">
          <cell r="A57">
            <v>1997</v>
          </cell>
          <cell r="B57">
            <v>1170963</v>
          </cell>
          <cell r="C57">
            <v>38744965</v>
          </cell>
          <cell r="D57">
            <v>1137533</v>
          </cell>
        </row>
        <row r="59">
          <cell r="A59">
            <v>35796</v>
          </cell>
          <cell r="B59">
            <v>139249</v>
          </cell>
          <cell r="C59">
            <v>4300016</v>
          </cell>
          <cell r="D59" t="str">
            <v>182,681     30881       56.75     191</v>
          </cell>
        </row>
        <row r="60">
          <cell r="A60">
            <v>35827</v>
          </cell>
          <cell r="B60">
            <v>116178</v>
          </cell>
          <cell r="C60">
            <v>3611379</v>
          </cell>
          <cell r="D60" t="str">
            <v>124,384     31085       51.71     192</v>
          </cell>
        </row>
        <row r="61">
          <cell r="A61">
            <v>35855</v>
          </cell>
          <cell r="B61">
            <v>105899</v>
          </cell>
          <cell r="C61">
            <v>3919405</v>
          </cell>
          <cell r="D61" t="str">
            <v>127,343     37011       54.60     192</v>
          </cell>
        </row>
        <row r="62">
          <cell r="A62">
            <v>35886</v>
          </cell>
          <cell r="B62">
            <v>90510</v>
          </cell>
          <cell r="C62">
            <v>3409158</v>
          </cell>
          <cell r="D62" t="str">
            <v>113,857     37667       55.71     188</v>
          </cell>
        </row>
        <row r="63">
          <cell r="A63">
            <v>35916</v>
          </cell>
          <cell r="B63">
            <v>97757</v>
          </cell>
          <cell r="C63">
            <v>3364915</v>
          </cell>
          <cell r="D63" t="str">
            <v>130,115     34422       57.10     186</v>
          </cell>
        </row>
        <row r="64">
          <cell r="A64">
            <v>35947</v>
          </cell>
          <cell r="B64">
            <v>78783</v>
          </cell>
          <cell r="C64">
            <v>3240513</v>
          </cell>
          <cell r="D64" t="str">
            <v>122,284     41133       60.82     190</v>
          </cell>
        </row>
        <row r="65">
          <cell r="A65">
            <v>35977</v>
          </cell>
          <cell r="B65">
            <v>74655</v>
          </cell>
          <cell r="C65">
            <v>3121207</v>
          </cell>
          <cell r="D65" t="str">
            <v>134,374     41809       64.28     184</v>
          </cell>
        </row>
        <row r="66">
          <cell r="A66">
            <v>36008</v>
          </cell>
          <cell r="B66">
            <v>64746</v>
          </cell>
          <cell r="C66">
            <v>3225583</v>
          </cell>
          <cell r="D66" t="str">
            <v>121,579     49820       65.25     183</v>
          </cell>
        </row>
        <row r="67">
          <cell r="A67">
            <v>36039</v>
          </cell>
          <cell r="B67">
            <v>58906</v>
          </cell>
          <cell r="C67">
            <v>2979638</v>
          </cell>
          <cell r="D67" t="str">
            <v>117,363     50583       66.58     180</v>
          </cell>
        </row>
        <row r="68">
          <cell r="A68">
            <v>36069</v>
          </cell>
          <cell r="B68">
            <v>65562</v>
          </cell>
          <cell r="C68">
            <v>3003479</v>
          </cell>
          <cell r="D68" t="str">
            <v>116,438     45812       63.98     182</v>
          </cell>
        </row>
        <row r="69">
          <cell r="A69">
            <v>36100</v>
          </cell>
          <cell r="B69">
            <v>58525</v>
          </cell>
          <cell r="C69">
            <v>2749745</v>
          </cell>
          <cell r="D69" t="str">
            <v>109,704     46985       65.21     178</v>
          </cell>
        </row>
        <row r="70">
          <cell r="A70">
            <v>36130</v>
          </cell>
          <cell r="B70">
            <v>52480</v>
          </cell>
          <cell r="C70">
            <v>2598271</v>
          </cell>
          <cell r="D70" t="str">
            <v>120,796     49510       69.71     173</v>
          </cell>
        </row>
        <row r="71">
          <cell r="A71" t="str">
            <v>Totals:</v>
          </cell>
          <cell r="B71" t="str">
            <v>__________</v>
          </cell>
          <cell r="C71" t="str">
            <v>__________</v>
          </cell>
          <cell r="D71" t="str">
            <v>__________</v>
          </cell>
        </row>
        <row r="72">
          <cell r="A72">
            <v>1998</v>
          </cell>
          <cell r="B72">
            <v>1003250</v>
          </cell>
          <cell r="C72">
            <v>39523309</v>
          </cell>
          <cell r="D72">
            <v>1520918</v>
          </cell>
        </row>
        <row r="74">
          <cell r="A74">
            <v>36161</v>
          </cell>
          <cell r="B74">
            <v>52658</v>
          </cell>
          <cell r="C74">
            <v>2415673</v>
          </cell>
          <cell r="D74" t="str">
            <v>124,198     45875       70.23     171</v>
          </cell>
        </row>
        <row r="75">
          <cell r="A75">
            <v>36192</v>
          </cell>
          <cell r="B75">
            <v>50081</v>
          </cell>
          <cell r="C75">
            <v>2128223</v>
          </cell>
          <cell r="D75" t="str">
            <v>119,733     42496       70.51     170</v>
          </cell>
        </row>
        <row r="76">
          <cell r="A76">
            <v>36220</v>
          </cell>
          <cell r="B76">
            <v>52567</v>
          </cell>
          <cell r="C76">
            <v>2204646</v>
          </cell>
          <cell r="D76" t="str">
            <v>149,295     41940       73.96     166</v>
          </cell>
        </row>
        <row r="77">
          <cell r="A77">
            <v>36251</v>
          </cell>
          <cell r="B77">
            <v>49533</v>
          </cell>
          <cell r="C77">
            <v>2048171</v>
          </cell>
          <cell r="D77" t="str">
            <v>160,393     41350       76.40     166</v>
          </cell>
        </row>
        <row r="78">
          <cell r="A78">
            <v>36281</v>
          </cell>
          <cell r="B78">
            <v>44210</v>
          </cell>
          <cell r="C78">
            <v>1972766</v>
          </cell>
          <cell r="D78" t="str">
            <v>118,539     44623       72.84     163</v>
          </cell>
        </row>
        <row r="79">
          <cell r="A79">
            <v>36312</v>
          </cell>
          <cell r="B79">
            <v>44887</v>
          </cell>
          <cell r="C79">
            <v>1857789</v>
          </cell>
          <cell r="D79" t="str">
            <v>124,977     41389       73.57     163</v>
          </cell>
        </row>
        <row r="80">
          <cell r="A80">
            <v>36342</v>
          </cell>
          <cell r="B80">
            <v>45655</v>
          </cell>
          <cell r="C80">
            <v>1863187</v>
          </cell>
          <cell r="D80" t="str">
            <v>122,841     40811       72.90     162</v>
          </cell>
        </row>
        <row r="81">
          <cell r="A81">
            <v>36373</v>
          </cell>
          <cell r="B81">
            <v>45249</v>
          </cell>
          <cell r="C81">
            <v>1762207</v>
          </cell>
          <cell r="D81" t="str">
            <v>123,114     38945       73.12     163</v>
          </cell>
        </row>
        <row r="82">
          <cell r="A82">
            <v>36404</v>
          </cell>
          <cell r="B82">
            <v>47611</v>
          </cell>
          <cell r="C82">
            <v>1589136</v>
          </cell>
          <cell r="D82" t="str">
            <v>125,876     33378       72.56     162</v>
          </cell>
        </row>
        <row r="83">
          <cell r="A83">
            <v>36434</v>
          </cell>
          <cell r="B83">
            <v>46718</v>
          </cell>
          <cell r="C83">
            <v>1756648</v>
          </cell>
          <cell r="D83" t="str">
            <v>125,953     37602       72.94     159</v>
          </cell>
        </row>
        <row r="84">
          <cell r="A84">
            <v>36465</v>
          </cell>
          <cell r="B84">
            <v>46526</v>
          </cell>
          <cell r="C84">
            <v>1693062</v>
          </cell>
          <cell r="D84" t="str">
            <v>115,528     36390       71.29     162</v>
          </cell>
        </row>
        <row r="85">
          <cell r="A85">
            <v>36495</v>
          </cell>
          <cell r="B85">
            <v>49721</v>
          </cell>
          <cell r="C85">
            <v>1716011</v>
          </cell>
          <cell r="D85" t="str">
            <v>117,193     34513       70.21     160</v>
          </cell>
        </row>
        <row r="86">
          <cell r="A86" t="str">
            <v>Totals:</v>
          </cell>
          <cell r="B86" t="str">
            <v>__________</v>
          </cell>
          <cell r="C86" t="str">
            <v>__________</v>
          </cell>
          <cell r="D86" t="str">
            <v>__________</v>
          </cell>
        </row>
        <row r="87">
          <cell r="A87">
            <v>1999</v>
          </cell>
          <cell r="B87">
            <v>575416</v>
          </cell>
          <cell r="C87">
            <v>23007519</v>
          </cell>
          <cell r="D87">
            <v>1527640</v>
          </cell>
        </row>
        <row r="89">
          <cell r="A89">
            <v>36526</v>
          </cell>
          <cell r="B89">
            <v>48299</v>
          </cell>
          <cell r="C89">
            <v>1615257</v>
          </cell>
          <cell r="D89" t="str">
            <v>114,149     33443       70.27     158</v>
          </cell>
        </row>
        <row r="90">
          <cell r="A90">
            <v>36557</v>
          </cell>
          <cell r="B90">
            <v>41357</v>
          </cell>
          <cell r="C90">
            <v>1279831</v>
          </cell>
          <cell r="D90" t="str">
            <v>123,535     30946       74.92     157</v>
          </cell>
        </row>
        <row r="91">
          <cell r="A91">
            <v>36586</v>
          </cell>
          <cell r="B91">
            <v>41082</v>
          </cell>
          <cell r="C91">
            <v>1368064</v>
          </cell>
          <cell r="D91" t="str">
            <v>121,795     33301       74.78     157</v>
          </cell>
        </row>
        <row r="92">
          <cell r="A92">
            <v>36617</v>
          </cell>
          <cell r="B92">
            <v>36632</v>
          </cell>
          <cell r="C92">
            <v>1300329</v>
          </cell>
          <cell r="D92" t="str">
            <v>107,268     35498       74.54     156</v>
          </cell>
        </row>
        <row r="93">
          <cell r="A93">
            <v>36647</v>
          </cell>
          <cell r="B93">
            <v>35316</v>
          </cell>
          <cell r="C93">
            <v>1241652</v>
          </cell>
          <cell r="D93" t="str">
            <v>112,148     35159       76.05     156</v>
          </cell>
        </row>
        <row r="94">
          <cell r="A94">
            <v>36678</v>
          </cell>
          <cell r="B94">
            <v>33239</v>
          </cell>
          <cell r="C94">
            <v>1170679</v>
          </cell>
          <cell r="D94" t="str">
            <v>120,786     35221       78.42     157</v>
          </cell>
        </row>
        <row r="95">
          <cell r="A95">
            <v>36708</v>
          </cell>
          <cell r="B95">
            <v>39103</v>
          </cell>
          <cell r="C95">
            <v>1115433</v>
          </cell>
          <cell r="D95" t="str">
            <v>103,813     28526       72.64     155</v>
          </cell>
        </row>
        <row r="96">
          <cell r="A96">
            <v>36739</v>
          </cell>
          <cell r="B96">
            <v>37364</v>
          </cell>
          <cell r="C96">
            <v>1051447</v>
          </cell>
          <cell r="D96" t="str">
            <v>98,349     28141       72.47     157</v>
          </cell>
        </row>
        <row r="97">
          <cell r="A97">
            <v>36770</v>
          </cell>
          <cell r="B97">
            <v>36133</v>
          </cell>
          <cell r="C97">
            <v>1055050</v>
          </cell>
          <cell r="D97" t="str">
            <v>98,778     29200       73.22     156</v>
          </cell>
        </row>
        <row r="98">
          <cell r="A98">
            <v>36800</v>
          </cell>
          <cell r="B98">
            <v>35210</v>
          </cell>
          <cell r="C98">
            <v>1036261</v>
          </cell>
          <cell r="D98" t="str">
            <v>124,523     29431       77.96     157</v>
          </cell>
        </row>
        <row r="99">
          <cell r="A99">
            <v>36831</v>
          </cell>
          <cell r="B99">
            <v>32054</v>
          </cell>
          <cell r="C99">
            <v>966047</v>
          </cell>
          <cell r="D99" t="str">
            <v>123,952     30139       79.45     153</v>
          </cell>
        </row>
        <row r="100">
          <cell r="A100">
            <v>36861</v>
          </cell>
          <cell r="B100">
            <v>32646</v>
          </cell>
          <cell r="C100">
            <v>943396</v>
          </cell>
          <cell r="D100" t="str">
            <v>120,180     28898       78.64     151</v>
          </cell>
        </row>
        <row r="101">
          <cell r="A101" t="str">
            <v>Totals:</v>
          </cell>
          <cell r="B101" t="str">
            <v>__________</v>
          </cell>
          <cell r="C101" t="str">
            <v>__________</v>
          </cell>
          <cell r="D101" t="str">
            <v>__________</v>
          </cell>
        </row>
        <row r="102">
          <cell r="A102">
            <v>2000</v>
          </cell>
          <cell r="B102">
            <v>448435</v>
          </cell>
          <cell r="C102">
            <v>14143446</v>
          </cell>
          <cell r="D102">
            <v>1369276</v>
          </cell>
        </row>
        <row r="104">
          <cell r="A104">
            <v>36892</v>
          </cell>
          <cell r="B104">
            <v>30144</v>
          </cell>
          <cell r="C104">
            <v>905781</v>
          </cell>
          <cell r="D104" t="str">
            <v>110,818     30049       78.62     151</v>
          </cell>
        </row>
        <row r="105">
          <cell r="A105">
            <v>36923</v>
          </cell>
          <cell r="B105">
            <v>24059</v>
          </cell>
          <cell r="C105">
            <v>799316</v>
          </cell>
          <cell r="D105" t="str">
            <v>102,811     33224       81.04     150</v>
          </cell>
        </row>
        <row r="106">
          <cell r="A106">
            <v>36951</v>
          </cell>
          <cell r="B106">
            <v>27141</v>
          </cell>
          <cell r="C106">
            <v>845746</v>
          </cell>
          <cell r="D106" t="str">
            <v>116,599     31162       81.12     147</v>
          </cell>
        </row>
        <row r="107">
          <cell r="A107">
            <v>36982</v>
          </cell>
          <cell r="B107">
            <v>25098</v>
          </cell>
          <cell r="C107">
            <v>789588</v>
          </cell>
          <cell r="D107" t="str">
            <v>99,145     31461       79.80     147</v>
          </cell>
        </row>
        <row r="108">
          <cell r="A108">
            <v>37012</v>
          </cell>
          <cell r="B108">
            <v>27361</v>
          </cell>
          <cell r="C108">
            <v>737173</v>
          </cell>
          <cell r="D108" t="str">
            <v>102,638     26943       78.95     142</v>
          </cell>
        </row>
        <row r="109">
          <cell r="A109" t="str">
            <v>Totals:</v>
          </cell>
          <cell r="B109" t="str">
            <v>__________</v>
          </cell>
          <cell r="C109" t="str">
            <v>__________</v>
          </cell>
          <cell r="D109" t="str">
            <v>__________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jul97"/>
    </sheetNames>
    <sheetDataSet>
      <sheetData sheetId="0">
        <row r="56">
          <cell r="A56">
            <v>35612</v>
          </cell>
          <cell r="B56">
            <v>114487</v>
          </cell>
          <cell r="C56">
            <v>5113106</v>
          </cell>
          <cell r="D56" t="str">
            <v>79,568     44662       41.00     231</v>
          </cell>
        </row>
        <row r="57">
          <cell r="A57">
            <v>35643</v>
          </cell>
          <cell r="B57">
            <v>223101</v>
          </cell>
          <cell r="C57">
            <v>9641676</v>
          </cell>
          <cell r="D57" t="str">
            <v>207,384     43217       48.17     223</v>
          </cell>
        </row>
        <row r="58">
          <cell r="A58">
            <v>35674</v>
          </cell>
          <cell r="B58">
            <v>183504</v>
          </cell>
          <cell r="C58">
            <v>8985890</v>
          </cell>
          <cell r="D58" t="str">
            <v>140,543     48969       43.37     220</v>
          </cell>
        </row>
        <row r="59">
          <cell r="A59">
            <v>35704</v>
          </cell>
          <cell r="B59">
            <v>165759</v>
          </cell>
          <cell r="C59">
            <v>8434622</v>
          </cell>
          <cell r="D59" t="str">
            <v>129,304     50885       43.82     220</v>
          </cell>
        </row>
        <row r="60">
          <cell r="A60">
            <v>35735</v>
          </cell>
          <cell r="B60">
            <v>139817</v>
          </cell>
          <cell r="C60">
            <v>7162838</v>
          </cell>
          <cell r="D60" t="str">
            <v>105,621     51231       43.03     209</v>
          </cell>
        </row>
        <row r="61">
          <cell r="A61">
            <v>35765</v>
          </cell>
          <cell r="B61">
            <v>129182</v>
          </cell>
          <cell r="C61">
            <v>6852352</v>
          </cell>
          <cell r="D61" t="str">
            <v>92,817     53045       41.81     203</v>
          </cell>
        </row>
        <row r="62">
          <cell r="A62" t="str">
            <v>Totals: __</v>
          </cell>
          <cell r="B62" t="str">
            <v>________</v>
          </cell>
          <cell r="C62" t="str">
            <v>__________</v>
          </cell>
          <cell r="D62" t="str">
            <v>__________</v>
          </cell>
        </row>
        <row r="63">
          <cell r="A63">
            <v>1997</v>
          </cell>
          <cell r="B63">
            <v>955850</v>
          </cell>
          <cell r="C63">
            <v>46190484</v>
          </cell>
          <cell r="D63">
            <v>755237</v>
          </cell>
        </row>
        <row r="65">
          <cell r="A65">
            <v>35796</v>
          </cell>
          <cell r="B65">
            <v>122944</v>
          </cell>
          <cell r="C65">
            <v>6248140</v>
          </cell>
          <cell r="D65" t="str">
            <v>106,918     50822       46.51     196</v>
          </cell>
        </row>
        <row r="66">
          <cell r="A66">
            <v>35827</v>
          </cell>
          <cell r="B66">
            <v>96973</v>
          </cell>
          <cell r="C66">
            <v>5269736</v>
          </cell>
          <cell r="D66" t="str">
            <v>106,571     54343       52.36     192</v>
          </cell>
        </row>
        <row r="67">
          <cell r="A67">
            <v>35855</v>
          </cell>
          <cell r="B67">
            <v>101251</v>
          </cell>
          <cell r="C67">
            <v>5490191</v>
          </cell>
          <cell r="D67" t="str">
            <v>100,983     54224       49.93     189</v>
          </cell>
        </row>
        <row r="68">
          <cell r="A68">
            <v>35886</v>
          </cell>
          <cell r="B68">
            <v>85959</v>
          </cell>
          <cell r="C68">
            <v>4952131</v>
          </cell>
          <cell r="D68" t="str">
            <v>96,653     57611       52.93     188</v>
          </cell>
        </row>
        <row r="69">
          <cell r="A69">
            <v>35916</v>
          </cell>
          <cell r="B69">
            <v>82982</v>
          </cell>
          <cell r="C69">
            <v>4834549</v>
          </cell>
          <cell r="D69" t="str">
            <v>131,590     58261       61.33     186</v>
          </cell>
        </row>
        <row r="70">
          <cell r="A70">
            <v>35947</v>
          </cell>
          <cell r="B70">
            <v>71496</v>
          </cell>
          <cell r="C70">
            <v>4398420</v>
          </cell>
          <cell r="D70" t="str">
            <v>135,263     61520       65.42     183</v>
          </cell>
        </row>
        <row r="71">
          <cell r="A71">
            <v>35977</v>
          </cell>
          <cell r="B71">
            <v>68693</v>
          </cell>
          <cell r="C71">
            <v>4271484</v>
          </cell>
          <cell r="D71" t="str">
            <v>153,144     62183       69.03     179</v>
          </cell>
        </row>
        <row r="72">
          <cell r="A72">
            <v>36008</v>
          </cell>
          <cell r="B72">
            <v>64672</v>
          </cell>
          <cell r="C72">
            <v>4008544</v>
          </cell>
          <cell r="D72" t="str">
            <v>182,850     61983       73.87     175</v>
          </cell>
        </row>
        <row r="73">
          <cell r="A73">
            <v>36039</v>
          </cell>
          <cell r="B73">
            <v>57712</v>
          </cell>
          <cell r="C73">
            <v>3528506</v>
          </cell>
          <cell r="D73" t="str">
            <v>154,883     61140       72.85     172</v>
          </cell>
        </row>
        <row r="74">
          <cell r="A74">
            <v>36069</v>
          </cell>
          <cell r="B74">
            <v>61448</v>
          </cell>
          <cell r="C74">
            <v>3503109</v>
          </cell>
          <cell r="D74" t="str">
            <v>155,290     57010       71.65     170</v>
          </cell>
        </row>
        <row r="75">
          <cell r="A75">
            <v>36100</v>
          </cell>
          <cell r="B75">
            <v>56359</v>
          </cell>
          <cell r="C75">
            <v>3189761</v>
          </cell>
          <cell r="D75" t="str">
            <v>138,491     56598       71.08     169</v>
          </cell>
        </row>
        <row r="76">
          <cell r="A76">
            <v>36130</v>
          </cell>
          <cell r="B76">
            <v>55387</v>
          </cell>
          <cell r="C76">
            <v>2989815</v>
          </cell>
          <cell r="D76" t="str">
            <v>138,143     53981       71.38     166</v>
          </cell>
        </row>
        <row r="77">
          <cell r="A77" t="str">
            <v>Totals: __</v>
          </cell>
          <cell r="B77" t="str">
            <v>________</v>
          </cell>
          <cell r="C77" t="str">
            <v>__________</v>
          </cell>
          <cell r="D77" t="str">
            <v>__________</v>
          </cell>
        </row>
        <row r="78">
          <cell r="A78">
            <v>1998</v>
          </cell>
          <cell r="B78">
            <v>925876</v>
          </cell>
          <cell r="C78">
            <v>52684386</v>
          </cell>
          <cell r="D78">
            <v>1600779</v>
          </cell>
        </row>
        <row r="80">
          <cell r="A80">
            <v>36161</v>
          </cell>
          <cell r="B80">
            <v>49610</v>
          </cell>
          <cell r="C80">
            <v>2849730</v>
          </cell>
          <cell r="D80" t="str">
            <v>138,546     57443       73.63     161</v>
          </cell>
        </row>
        <row r="81">
          <cell r="A81">
            <v>36192</v>
          </cell>
          <cell r="B81">
            <v>42664</v>
          </cell>
          <cell r="C81">
            <v>2433414</v>
          </cell>
          <cell r="D81" t="str">
            <v>124,911     57037       74.54     164</v>
          </cell>
        </row>
        <row r="82">
          <cell r="A82">
            <v>36220</v>
          </cell>
          <cell r="B82">
            <v>46079</v>
          </cell>
          <cell r="C82">
            <v>2525490</v>
          </cell>
          <cell r="D82" t="str">
            <v>131,496     54808       74.05     155</v>
          </cell>
        </row>
        <row r="83">
          <cell r="A83">
            <v>36251</v>
          </cell>
          <cell r="B83">
            <v>41115</v>
          </cell>
          <cell r="C83">
            <v>2377489</v>
          </cell>
          <cell r="D83" t="str">
            <v>146,124     57826       78.04     155</v>
          </cell>
        </row>
        <row r="84">
          <cell r="A84">
            <v>36281</v>
          </cell>
          <cell r="B84">
            <v>39044</v>
          </cell>
          <cell r="C84">
            <v>2307249</v>
          </cell>
          <cell r="D84" t="str">
            <v>133,153     59094       77.33     152</v>
          </cell>
        </row>
        <row r="85">
          <cell r="A85">
            <v>36312</v>
          </cell>
          <cell r="B85">
            <v>34401</v>
          </cell>
          <cell r="C85">
            <v>2127696</v>
          </cell>
          <cell r="D85" t="str">
            <v>121,087     61850       77.88     155</v>
          </cell>
        </row>
        <row r="86">
          <cell r="A86">
            <v>36342</v>
          </cell>
          <cell r="B86">
            <v>36619</v>
          </cell>
          <cell r="C86">
            <v>2123202</v>
          </cell>
          <cell r="D86" t="str">
            <v>140,034     57981       79.27     155</v>
          </cell>
        </row>
        <row r="87">
          <cell r="A87">
            <v>36373</v>
          </cell>
          <cell r="B87">
            <v>34634</v>
          </cell>
          <cell r="C87">
            <v>1976277</v>
          </cell>
          <cell r="D87" t="str">
            <v>115,592     57062       76.95     154</v>
          </cell>
        </row>
        <row r="88">
          <cell r="A88">
            <v>36404</v>
          </cell>
          <cell r="B88">
            <v>34966</v>
          </cell>
          <cell r="C88">
            <v>1838854</v>
          </cell>
          <cell r="D88" t="str">
            <v>144,018     52590       80.46     155</v>
          </cell>
        </row>
        <row r="89">
          <cell r="A89">
            <v>36434</v>
          </cell>
          <cell r="B89">
            <v>34336</v>
          </cell>
          <cell r="C89">
            <v>1861280</v>
          </cell>
          <cell r="D89" t="str">
            <v>147,901     54208       81.16     154</v>
          </cell>
        </row>
        <row r="90">
          <cell r="A90">
            <v>36465</v>
          </cell>
          <cell r="B90">
            <v>32616</v>
          </cell>
          <cell r="C90">
            <v>1708249</v>
          </cell>
          <cell r="D90" t="str">
            <v>138,241     52375       80.91     151</v>
          </cell>
        </row>
        <row r="91">
          <cell r="A91">
            <v>36495</v>
          </cell>
          <cell r="B91">
            <v>32863</v>
          </cell>
          <cell r="C91">
            <v>1624635</v>
          </cell>
          <cell r="D91" t="str">
            <v>142,696     49437       81.28     144</v>
          </cell>
        </row>
        <row r="92">
          <cell r="A92" t="str">
            <v>Totals: __</v>
          </cell>
          <cell r="B92" t="str">
            <v>________</v>
          </cell>
          <cell r="C92" t="str">
            <v>__________</v>
          </cell>
          <cell r="D92" t="str">
            <v>__________</v>
          </cell>
        </row>
        <row r="93">
          <cell r="A93">
            <v>1999</v>
          </cell>
          <cell r="B93">
            <v>458947</v>
          </cell>
          <cell r="C93">
            <v>25753565</v>
          </cell>
          <cell r="D93">
            <v>1623799</v>
          </cell>
        </row>
        <row r="95">
          <cell r="A95">
            <v>36526</v>
          </cell>
          <cell r="B95">
            <v>31998</v>
          </cell>
          <cell r="C95">
            <v>1587377</v>
          </cell>
          <cell r="D95" t="str">
            <v>136,875     49609       81.05     142</v>
          </cell>
        </row>
        <row r="96">
          <cell r="A96">
            <v>36557</v>
          </cell>
          <cell r="B96">
            <v>29300</v>
          </cell>
          <cell r="C96">
            <v>1467996</v>
          </cell>
          <cell r="D96" t="str">
            <v>135,939     50103       82.27     143</v>
          </cell>
        </row>
        <row r="97">
          <cell r="A97">
            <v>36586</v>
          </cell>
          <cell r="B97">
            <v>30539</v>
          </cell>
          <cell r="C97">
            <v>1594554</v>
          </cell>
          <cell r="D97" t="str">
            <v>137,485     52214       81.82     145</v>
          </cell>
        </row>
        <row r="98">
          <cell r="A98">
            <v>36617</v>
          </cell>
          <cell r="B98">
            <v>28966</v>
          </cell>
          <cell r="C98">
            <v>1541609</v>
          </cell>
          <cell r="D98" t="str">
            <v>132,276     53222       82.04     145</v>
          </cell>
        </row>
        <row r="99">
          <cell r="A99">
            <v>36647</v>
          </cell>
          <cell r="B99">
            <v>32913</v>
          </cell>
          <cell r="C99">
            <v>1610135</v>
          </cell>
          <cell r="D99" t="str">
            <v>166,174     48921       83.47     144</v>
          </cell>
        </row>
        <row r="100">
          <cell r="A100">
            <v>36678</v>
          </cell>
          <cell r="B100">
            <v>30329</v>
          </cell>
          <cell r="C100">
            <v>1573592</v>
          </cell>
          <cell r="D100" t="str">
            <v>151,903     51885       83.36     145</v>
          </cell>
        </row>
        <row r="101">
          <cell r="A101">
            <v>36708</v>
          </cell>
          <cell r="B101">
            <v>28051</v>
          </cell>
          <cell r="C101">
            <v>1672170</v>
          </cell>
          <cell r="D101" t="str">
            <v>139,425     59612       83.25     143</v>
          </cell>
        </row>
        <row r="102">
          <cell r="A102">
            <v>36739</v>
          </cell>
          <cell r="B102">
            <v>26453</v>
          </cell>
          <cell r="C102">
            <v>1778682</v>
          </cell>
          <cell r="D102" t="str">
            <v>150,161     67240       85.02     144</v>
          </cell>
        </row>
        <row r="103">
          <cell r="A103">
            <v>36770</v>
          </cell>
          <cell r="B103">
            <v>26728</v>
          </cell>
          <cell r="C103">
            <v>1617861</v>
          </cell>
          <cell r="D103" t="str">
            <v>159,235     60531       85.63     143</v>
          </cell>
        </row>
        <row r="104">
          <cell r="A104">
            <v>36800</v>
          </cell>
          <cell r="B104">
            <v>26105</v>
          </cell>
          <cell r="C104">
            <v>1556644</v>
          </cell>
          <cell r="D104" t="str">
            <v>132,535     59631       83.54     140</v>
          </cell>
        </row>
        <row r="105">
          <cell r="A105">
            <v>36831</v>
          </cell>
          <cell r="B105">
            <v>25799</v>
          </cell>
          <cell r="C105">
            <v>1419963</v>
          </cell>
          <cell r="D105" t="str">
            <v>187,711     55040       87.92     137</v>
          </cell>
        </row>
        <row r="106">
          <cell r="A106">
            <v>36861</v>
          </cell>
          <cell r="B106">
            <v>26436</v>
          </cell>
          <cell r="C106">
            <v>1412510</v>
          </cell>
          <cell r="D106" t="str">
            <v>172,731     53432       86.73     134</v>
          </cell>
        </row>
        <row r="107">
          <cell r="A107" t="str">
            <v>Totals: __</v>
          </cell>
          <cell r="B107" t="str">
            <v>________</v>
          </cell>
          <cell r="C107" t="str">
            <v>__________</v>
          </cell>
          <cell r="D107" t="str">
            <v>__________</v>
          </cell>
        </row>
        <row r="108">
          <cell r="A108">
            <v>2000</v>
          </cell>
          <cell r="B108">
            <v>343617</v>
          </cell>
          <cell r="C108">
            <v>18833093</v>
          </cell>
          <cell r="D108">
            <v>1802450</v>
          </cell>
        </row>
        <row r="110">
          <cell r="A110">
            <v>36892</v>
          </cell>
          <cell r="B110">
            <v>24836</v>
          </cell>
          <cell r="C110">
            <v>1374080</v>
          </cell>
          <cell r="D110" t="str">
            <v>161,492     55327       86.67     131</v>
          </cell>
        </row>
        <row r="111">
          <cell r="A111">
            <v>36923</v>
          </cell>
          <cell r="B111">
            <v>23115</v>
          </cell>
          <cell r="C111">
            <v>1219847</v>
          </cell>
          <cell r="D111" t="str">
            <v>143,867     52773       86.16     130</v>
          </cell>
        </row>
        <row r="112">
          <cell r="A112">
            <v>36951</v>
          </cell>
          <cell r="B112">
            <v>22335</v>
          </cell>
          <cell r="C112">
            <v>1341572</v>
          </cell>
          <cell r="D112" t="str">
            <v>139,382     60066       86.19     134</v>
          </cell>
        </row>
        <row r="113">
          <cell r="A113">
            <v>36982</v>
          </cell>
          <cell r="B113">
            <v>19626</v>
          </cell>
          <cell r="C113">
            <v>1225511</v>
          </cell>
          <cell r="D113" t="str">
            <v>119,881     62444       85.93     136</v>
          </cell>
        </row>
        <row r="114">
          <cell r="A114">
            <v>37012</v>
          </cell>
          <cell r="B114">
            <v>20949</v>
          </cell>
          <cell r="C114">
            <v>1280849</v>
          </cell>
          <cell r="D114" t="str">
            <v>145,069     61142       87.38     131</v>
          </cell>
        </row>
        <row r="115">
          <cell r="A115" t="str">
            <v>Totals: __</v>
          </cell>
          <cell r="B115" t="str">
            <v>________</v>
          </cell>
          <cell r="C115" t="str">
            <v>__________</v>
          </cell>
          <cell r="D115" t="str">
            <v>__________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aug97"/>
    </sheetNames>
    <sheetDataSet>
      <sheetData sheetId="0">
        <row r="54">
          <cell r="A54">
            <v>35643</v>
          </cell>
          <cell r="B54">
            <v>115363</v>
          </cell>
          <cell r="C54">
            <v>5183639</v>
          </cell>
          <cell r="D54" t="str">
            <v>87,989     44934       43.27     253</v>
          </cell>
        </row>
        <row r="55">
          <cell r="A55">
            <v>35674</v>
          </cell>
          <cell r="B55">
            <v>207046</v>
          </cell>
          <cell r="C55">
            <v>10171633</v>
          </cell>
          <cell r="D55" t="str">
            <v>212,236     49128       50.62     247</v>
          </cell>
        </row>
        <row r="56">
          <cell r="A56">
            <v>35704</v>
          </cell>
          <cell r="B56">
            <v>171752</v>
          </cell>
          <cell r="C56">
            <v>9838980</v>
          </cell>
          <cell r="D56" t="str">
            <v>177,888     57286       50.88     244</v>
          </cell>
        </row>
        <row r="57">
          <cell r="A57">
            <v>35735</v>
          </cell>
          <cell r="B57">
            <v>174310</v>
          </cell>
          <cell r="C57">
            <v>8757785</v>
          </cell>
          <cell r="D57" t="str">
            <v>169,381     50243       49.28     239</v>
          </cell>
        </row>
        <row r="58">
          <cell r="A58">
            <v>35765</v>
          </cell>
          <cell r="B58">
            <v>151710</v>
          </cell>
          <cell r="C58">
            <v>8110270</v>
          </cell>
          <cell r="D58" t="str">
            <v>162,337     53460       51.69     234</v>
          </cell>
        </row>
        <row r="59">
          <cell r="A59" t="str">
            <v>Totals:</v>
          </cell>
          <cell r="B59" t="str">
            <v>__________</v>
          </cell>
          <cell r="C59" t="str">
            <v>__________</v>
          </cell>
          <cell r="D59" t="str">
            <v>__________</v>
          </cell>
        </row>
        <row r="60">
          <cell r="A60">
            <v>1997</v>
          </cell>
          <cell r="B60">
            <v>820181</v>
          </cell>
          <cell r="C60">
            <v>42062307</v>
          </cell>
          <cell r="D60">
            <v>809831</v>
          </cell>
        </row>
        <row r="62">
          <cell r="A62">
            <v>35796</v>
          </cell>
          <cell r="B62">
            <v>130966</v>
          </cell>
          <cell r="C62">
            <v>7481342</v>
          </cell>
          <cell r="D62" t="str">
            <v>150,205     57125       53.42     236</v>
          </cell>
        </row>
        <row r="63">
          <cell r="A63">
            <v>35827</v>
          </cell>
          <cell r="B63">
            <v>109931</v>
          </cell>
          <cell r="C63">
            <v>6115608</v>
          </cell>
          <cell r="D63" t="str">
            <v>116,679     55632       51.49     226</v>
          </cell>
        </row>
        <row r="64">
          <cell r="A64">
            <v>35855</v>
          </cell>
          <cell r="B64">
            <v>131121</v>
          </cell>
          <cell r="C64">
            <v>6396511</v>
          </cell>
          <cell r="D64" t="str">
            <v>141,780     48784       51.95     228</v>
          </cell>
        </row>
        <row r="65">
          <cell r="A65">
            <v>35886</v>
          </cell>
          <cell r="B65">
            <v>111018</v>
          </cell>
          <cell r="C65">
            <v>6008652</v>
          </cell>
          <cell r="D65" t="str">
            <v>136,294     54124       55.11     223</v>
          </cell>
        </row>
        <row r="66">
          <cell r="A66">
            <v>35916</v>
          </cell>
          <cell r="B66">
            <v>99248</v>
          </cell>
          <cell r="C66">
            <v>5861307</v>
          </cell>
          <cell r="D66" t="str">
            <v>154,085     59058       60.82     221</v>
          </cell>
        </row>
        <row r="67">
          <cell r="A67">
            <v>35947</v>
          </cell>
          <cell r="B67">
            <v>90794</v>
          </cell>
          <cell r="C67">
            <v>5480257</v>
          </cell>
          <cell r="D67" t="str">
            <v>166,819     60360       64.76     219</v>
          </cell>
        </row>
        <row r="68">
          <cell r="A68">
            <v>35977</v>
          </cell>
          <cell r="B68">
            <v>90011</v>
          </cell>
          <cell r="C68">
            <v>5259581</v>
          </cell>
          <cell r="D68" t="str">
            <v>183,915     58433       67.14     214</v>
          </cell>
        </row>
        <row r="69">
          <cell r="A69">
            <v>36008</v>
          </cell>
          <cell r="B69">
            <v>80871</v>
          </cell>
          <cell r="C69">
            <v>4953535</v>
          </cell>
          <cell r="D69" t="str">
            <v>166,290     61253       67.28     213</v>
          </cell>
        </row>
        <row r="70">
          <cell r="A70">
            <v>36039</v>
          </cell>
          <cell r="B70">
            <v>71616</v>
          </cell>
          <cell r="C70">
            <v>4329982</v>
          </cell>
          <cell r="D70" t="str">
            <v>137,388     60462       65.73     206</v>
          </cell>
        </row>
        <row r="71">
          <cell r="A71">
            <v>36069</v>
          </cell>
          <cell r="B71">
            <v>65601</v>
          </cell>
          <cell r="C71">
            <v>4223511</v>
          </cell>
          <cell r="D71" t="str">
            <v>127,044     64382       65.95     200</v>
          </cell>
        </row>
        <row r="72">
          <cell r="A72">
            <v>36100</v>
          </cell>
          <cell r="B72">
            <v>60305</v>
          </cell>
          <cell r="C72">
            <v>3739708</v>
          </cell>
          <cell r="D72" t="str">
            <v>131,057     62014       68.49     203</v>
          </cell>
        </row>
        <row r="73">
          <cell r="A73">
            <v>36130</v>
          </cell>
          <cell r="B73">
            <v>51894</v>
          </cell>
          <cell r="C73">
            <v>3585080</v>
          </cell>
          <cell r="D73" t="str">
            <v>123,369     69085       70.39     201</v>
          </cell>
        </row>
        <row r="74">
          <cell r="A74" t="str">
            <v>Totals:</v>
          </cell>
          <cell r="B74" t="str">
            <v>__________</v>
          </cell>
          <cell r="C74" t="str">
            <v>__________</v>
          </cell>
          <cell r="D74" t="str">
            <v>__________</v>
          </cell>
        </row>
        <row r="75">
          <cell r="A75">
            <v>1998</v>
          </cell>
          <cell r="B75">
            <v>1093376</v>
          </cell>
          <cell r="C75">
            <v>63435074</v>
          </cell>
          <cell r="D75">
            <v>1734925</v>
          </cell>
        </row>
        <row r="77">
          <cell r="A77">
            <v>36161</v>
          </cell>
          <cell r="B77">
            <v>51379</v>
          </cell>
          <cell r="C77">
            <v>3485183</v>
          </cell>
          <cell r="D77" t="str">
            <v>106,906     67833       67.54     201</v>
          </cell>
        </row>
        <row r="78">
          <cell r="A78">
            <v>36192</v>
          </cell>
          <cell r="B78">
            <v>46533</v>
          </cell>
          <cell r="C78">
            <v>3017366</v>
          </cell>
          <cell r="D78" t="str">
            <v>110,211     64844       70.31     200</v>
          </cell>
        </row>
        <row r="79">
          <cell r="A79">
            <v>36220</v>
          </cell>
          <cell r="B79">
            <v>50851</v>
          </cell>
          <cell r="C79">
            <v>3212904</v>
          </cell>
          <cell r="D79" t="str">
            <v>113,145     63183       68.99     199</v>
          </cell>
        </row>
        <row r="80">
          <cell r="A80">
            <v>36251</v>
          </cell>
          <cell r="B80">
            <v>43854</v>
          </cell>
          <cell r="C80">
            <v>3014272</v>
          </cell>
          <cell r="D80" t="str">
            <v>110,888     68735       71.66     195</v>
          </cell>
        </row>
        <row r="81">
          <cell r="A81">
            <v>36281</v>
          </cell>
          <cell r="B81">
            <v>50370</v>
          </cell>
          <cell r="C81">
            <v>3032307</v>
          </cell>
          <cell r="D81" t="str">
            <v>169,915     60201       77.13     189</v>
          </cell>
        </row>
        <row r="82">
          <cell r="A82">
            <v>36312</v>
          </cell>
          <cell r="B82">
            <v>41829</v>
          </cell>
          <cell r="C82">
            <v>2626230</v>
          </cell>
          <cell r="D82" t="str">
            <v>112,941     62785       72.97     180</v>
          </cell>
        </row>
        <row r="83">
          <cell r="A83">
            <v>36342</v>
          </cell>
          <cell r="B83">
            <v>44224</v>
          </cell>
          <cell r="C83">
            <v>2573962</v>
          </cell>
          <cell r="D83" t="str">
            <v>112,780     58203       71.83     182</v>
          </cell>
        </row>
        <row r="84">
          <cell r="A84">
            <v>36373</v>
          </cell>
          <cell r="B84">
            <v>44182</v>
          </cell>
          <cell r="C84">
            <v>2453810</v>
          </cell>
          <cell r="D84" t="str">
            <v>83,434     55539       65.38     181</v>
          </cell>
        </row>
        <row r="85">
          <cell r="A85">
            <v>36404</v>
          </cell>
          <cell r="B85">
            <v>41247</v>
          </cell>
          <cell r="C85">
            <v>2309207</v>
          </cell>
          <cell r="D85" t="str">
            <v>88,705     55985       68.26     176</v>
          </cell>
        </row>
        <row r="86">
          <cell r="A86">
            <v>36434</v>
          </cell>
          <cell r="B86">
            <v>43493</v>
          </cell>
          <cell r="C86">
            <v>2316305</v>
          </cell>
          <cell r="D86" t="str">
            <v>97,647     53257       69.18     176</v>
          </cell>
        </row>
        <row r="87">
          <cell r="A87">
            <v>36465</v>
          </cell>
          <cell r="B87">
            <v>42787</v>
          </cell>
          <cell r="C87">
            <v>2214732</v>
          </cell>
          <cell r="D87" t="str">
            <v>96,467     51762       69.27     170</v>
          </cell>
        </row>
        <row r="88">
          <cell r="A88">
            <v>36495</v>
          </cell>
          <cell r="B88">
            <v>42232</v>
          </cell>
          <cell r="C88">
            <v>2249444</v>
          </cell>
          <cell r="D88" t="str">
            <v>137,288     53264       76.48     167</v>
          </cell>
        </row>
        <row r="89">
          <cell r="A89" t="str">
            <v>Totals:</v>
          </cell>
          <cell r="B89" t="str">
            <v>__________</v>
          </cell>
          <cell r="C89" t="str">
            <v>__________</v>
          </cell>
          <cell r="D89" t="str">
            <v>__________</v>
          </cell>
        </row>
        <row r="90">
          <cell r="A90">
            <v>1999</v>
          </cell>
          <cell r="B90">
            <v>542981</v>
          </cell>
          <cell r="C90">
            <v>32505722</v>
          </cell>
          <cell r="D90">
            <v>1340327</v>
          </cell>
        </row>
        <row r="92">
          <cell r="A92">
            <v>36526</v>
          </cell>
          <cell r="B92">
            <v>46351</v>
          </cell>
          <cell r="C92">
            <v>2136824</v>
          </cell>
          <cell r="D92" t="str">
            <v>84,923     46101       64.69     167</v>
          </cell>
        </row>
        <row r="93">
          <cell r="A93">
            <v>36557</v>
          </cell>
          <cell r="B93">
            <v>40690</v>
          </cell>
          <cell r="C93">
            <v>1931373</v>
          </cell>
          <cell r="D93" t="str">
            <v>87,269     47466       68.20     167</v>
          </cell>
        </row>
        <row r="94">
          <cell r="A94">
            <v>36586</v>
          </cell>
          <cell r="B94">
            <v>39916</v>
          </cell>
          <cell r="C94">
            <v>1916781</v>
          </cell>
          <cell r="D94" t="str">
            <v>95,148     48021       70.45     164</v>
          </cell>
        </row>
        <row r="95">
          <cell r="A95">
            <v>36617</v>
          </cell>
          <cell r="B95">
            <v>35615</v>
          </cell>
          <cell r="C95">
            <v>1764270</v>
          </cell>
          <cell r="D95" t="str">
            <v>103,785     49538       74.45     162</v>
          </cell>
        </row>
        <row r="96">
          <cell r="A96">
            <v>36647</v>
          </cell>
          <cell r="B96">
            <v>38661</v>
          </cell>
          <cell r="C96">
            <v>1735198</v>
          </cell>
          <cell r="D96" t="str">
            <v>148,700     44883       79.37     161</v>
          </cell>
        </row>
        <row r="97">
          <cell r="A97">
            <v>36678</v>
          </cell>
          <cell r="B97">
            <v>32176</v>
          </cell>
          <cell r="C97">
            <v>1565561</v>
          </cell>
          <cell r="D97" t="str">
            <v>114,642     48657       78.08     156</v>
          </cell>
        </row>
        <row r="98">
          <cell r="A98">
            <v>36708</v>
          </cell>
          <cell r="B98">
            <v>33831</v>
          </cell>
          <cell r="C98">
            <v>1567212</v>
          </cell>
          <cell r="D98" t="str">
            <v>106,539     46325       75.90     157</v>
          </cell>
        </row>
        <row r="99">
          <cell r="A99">
            <v>36739</v>
          </cell>
          <cell r="B99">
            <v>31099</v>
          </cell>
          <cell r="C99">
            <v>1532008</v>
          </cell>
          <cell r="D99" t="str">
            <v>106,525     49263       77.40     154</v>
          </cell>
        </row>
        <row r="100">
          <cell r="A100">
            <v>36770</v>
          </cell>
          <cell r="B100">
            <v>26222</v>
          </cell>
          <cell r="C100">
            <v>1464764</v>
          </cell>
          <cell r="D100" t="str">
            <v>94,157     55861       78.22     155</v>
          </cell>
        </row>
        <row r="101">
          <cell r="A101">
            <v>36800</v>
          </cell>
          <cell r="B101">
            <v>28463</v>
          </cell>
          <cell r="C101">
            <v>1451377</v>
          </cell>
          <cell r="D101" t="str">
            <v>94,370     50992       76.83     155</v>
          </cell>
        </row>
        <row r="102">
          <cell r="A102">
            <v>36831</v>
          </cell>
          <cell r="B102">
            <v>28175</v>
          </cell>
          <cell r="C102">
            <v>1424470</v>
          </cell>
          <cell r="D102" t="str">
            <v>96,565     50558       77.41     153</v>
          </cell>
        </row>
        <row r="103">
          <cell r="A103">
            <v>36861</v>
          </cell>
          <cell r="B103">
            <v>29847</v>
          </cell>
          <cell r="C103">
            <v>1443050</v>
          </cell>
          <cell r="D103" t="str">
            <v>96,959     48349       76.46     150</v>
          </cell>
        </row>
        <row r="104">
          <cell r="A104" t="str">
            <v>Totals:</v>
          </cell>
          <cell r="B104" t="str">
            <v>__________</v>
          </cell>
          <cell r="C104" t="str">
            <v>__________</v>
          </cell>
          <cell r="D104" t="str">
            <v>__________</v>
          </cell>
        </row>
        <row r="105">
          <cell r="A105">
            <v>2000</v>
          </cell>
          <cell r="B105">
            <v>411046</v>
          </cell>
          <cell r="C105">
            <v>19932888</v>
          </cell>
          <cell r="D105">
            <v>1229582</v>
          </cell>
        </row>
        <row r="107">
          <cell r="A107">
            <v>36892</v>
          </cell>
          <cell r="B107">
            <v>28899</v>
          </cell>
          <cell r="C107">
            <v>1320564</v>
          </cell>
          <cell r="D107" t="str">
            <v>93,392     45696       76.37     151</v>
          </cell>
        </row>
        <row r="108">
          <cell r="A108">
            <v>36923</v>
          </cell>
          <cell r="B108">
            <v>26623</v>
          </cell>
          <cell r="C108">
            <v>1091860</v>
          </cell>
          <cell r="D108" t="str">
            <v>84,271     41012       75.99     149</v>
          </cell>
        </row>
        <row r="109">
          <cell r="A109">
            <v>36951</v>
          </cell>
          <cell r="B109">
            <v>28560</v>
          </cell>
          <cell r="C109">
            <v>1156870</v>
          </cell>
          <cell r="D109" t="str">
            <v>79,100     40507       73.47     147</v>
          </cell>
        </row>
        <row r="110">
          <cell r="A110">
            <v>36982</v>
          </cell>
          <cell r="B110">
            <v>26327</v>
          </cell>
          <cell r="C110">
            <v>1058749</v>
          </cell>
          <cell r="D110" t="str">
            <v>73,090     40216       73.52     147</v>
          </cell>
        </row>
        <row r="111">
          <cell r="A111">
            <v>37012</v>
          </cell>
          <cell r="B111">
            <v>27199</v>
          </cell>
          <cell r="C111">
            <v>1023287</v>
          </cell>
          <cell r="D111" t="str">
            <v>73,413     37623       72.97     139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ep97"/>
    </sheetNames>
    <sheetDataSet>
      <sheetData sheetId="0">
        <row r="47">
          <cell r="A47">
            <v>35674</v>
          </cell>
          <cell r="B47">
            <v>114068</v>
          </cell>
          <cell r="C47">
            <v>4423797</v>
          </cell>
          <cell r="D47" t="str">
            <v>29,876     38783       20.76     233</v>
          </cell>
        </row>
        <row r="48">
          <cell r="A48">
            <v>35704</v>
          </cell>
          <cell r="B48">
            <v>188582</v>
          </cell>
          <cell r="C48">
            <v>9829846</v>
          </cell>
          <cell r="D48" t="str">
            <v>143,622     52126       43.23     223</v>
          </cell>
        </row>
        <row r="49">
          <cell r="A49">
            <v>35735</v>
          </cell>
          <cell r="B49">
            <v>179124</v>
          </cell>
          <cell r="C49">
            <v>9077956</v>
          </cell>
          <cell r="D49" t="str">
            <v>229,386     50680       56.15     221</v>
          </cell>
        </row>
        <row r="50">
          <cell r="A50">
            <v>35765</v>
          </cell>
          <cell r="B50">
            <v>168448</v>
          </cell>
          <cell r="C50">
            <v>8834552</v>
          </cell>
          <cell r="D50" t="str">
            <v>162,064     52447       49.03     218</v>
          </cell>
        </row>
        <row r="51">
          <cell r="A51" t="str">
            <v>Totals: ___</v>
          </cell>
          <cell r="B51" t="str">
            <v>_______</v>
          </cell>
          <cell r="C51" t="str">
            <v>__________</v>
          </cell>
          <cell r="D51" t="str">
            <v>__________</v>
          </cell>
        </row>
        <row r="52">
          <cell r="A52">
            <v>1997</v>
          </cell>
          <cell r="B52">
            <v>650222</v>
          </cell>
          <cell r="C52">
            <v>32166151</v>
          </cell>
          <cell r="D52">
            <v>564948</v>
          </cell>
        </row>
        <row r="54">
          <cell r="A54">
            <v>35796</v>
          </cell>
          <cell r="B54">
            <v>131264</v>
          </cell>
          <cell r="C54">
            <v>7969077</v>
          </cell>
          <cell r="D54" t="str">
            <v>132,425     60711       50.22     211</v>
          </cell>
        </row>
        <row r="55">
          <cell r="A55">
            <v>35827</v>
          </cell>
          <cell r="B55">
            <v>106860</v>
          </cell>
          <cell r="C55">
            <v>6626277</v>
          </cell>
          <cell r="D55" t="str">
            <v>120,374     62009       52.97     210</v>
          </cell>
        </row>
        <row r="56">
          <cell r="A56">
            <v>35855</v>
          </cell>
          <cell r="B56">
            <v>100649</v>
          </cell>
          <cell r="C56">
            <v>6153681</v>
          </cell>
          <cell r="D56" t="str">
            <v>90,311     61141       47.29     201</v>
          </cell>
        </row>
        <row r="57">
          <cell r="A57">
            <v>35886</v>
          </cell>
          <cell r="B57">
            <v>81750</v>
          </cell>
          <cell r="C57">
            <v>5411767</v>
          </cell>
          <cell r="D57" t="str">
            <v>65,863     66199       44.62     193</v>
          </cell>
        </row>
        <row r="58">
          <cell r="A58">
            <v>35916</v>
          </cell>
          <cell r="B58">
            <v>80813</v>
          </cell>
          <cell r="C58">
            <v>5142679</v>
          </cell>
          <cell r="D58" t="str">
            <v>64,930     63637       44.55     186</v>
          </cell>
        </row>
        <row r="59">
          <cell r="A59">
            <v>35947</v>
          </cell>
          <cell r="B59">
            <v>65343</v>
          </cell>
          <cell r="C59">
            <v>4588591</v>
          </cell>
          <cell r="D59" t="str">
            <v>72,071     70224       52.45     182</v>
          </cell>
        </row>
        <row r="60">
          <cell r="A60">
            <v>35977</v>
          </cell>
          <cell r="B60">
            <v>65835</v>
          </cell>
          <cell r="C60">
            <v>4417552</v>
          </cell>
          <cell r="D60" t="str">
            <v>82,308     67101       55.56     183</v>
          </cell>
        </row>
        <row r="61">
          <cell r="A61">
            <v>36008</v>
          </cell>
          <cell r="B61">
            <v>59858</v>
          </cell>
          <cell r="C61">
            <v>4413892</v>
          </cell>
          <cell r="D61" t="str">
            <v>91,734     73740       60.51     180</v>
          </cell>
        </row>
        <row r="62">
          <cell r="A62">
            <v>36039</v>
          </cell>
          <cell r="B62">
            <v>54846</v>
          </cell>
          <cell r="C62">
            <v>3725799</v>
          </cell>
          <cell r="D62" t="str">
            <v>63,884     67933       53.81     177</v>
          </cell>
        </row>
        <row r="63">
          <cell r="A63">
            <v>36069</v>
          </cell>
          <cell r="B63">
            <v>58428</v>
          </cell>
          <cell r="C63">
            <v>3613690</v>
          </cell>
          <cell r="D63" t="str">
            <v>70,788     61849       54.78     176</v>
          </cell>
        </row>
        <row r="64">
          <cell r="A64">
            <v>36100</v>
          </cell>
          <cell r="B64">
            <v>56377</v>
          </cell>
          <cell r="C64">
            <v>3348163</v>
          </cell>
          <cell r="D64" t="str">
            <v>63,584     59389       53.00     178</v>
          </cell>
        </row>
        <row r="65">
          <cell r="A65">
            <v>36130</v>
          </cell>
          <cell r="B65">
            <v>52140</v>
          </cell>
          <cell r="C65">
            <v>3236408</v>
          </cell>
          <cell r="D65" t="str">
            <v>70,759     62072       57.57     177</v>
          </cell>
        </row>
        <row r="66">
          <cell r="A66" t="str">
            <v>Totals: ___</v>
          </cell>
          <cell r="B66" t="str">
            <v>_______</v>
          </cell>
          <cell r="C66" t="str">
            <v>__________</v>
          </cell>
          <cell r="D66" t="str">
            <v>__________</v>
          </cell>
        </row>
        <row r="67">
          <cell r="A67">
            <v>1998</v>
          </cell>
          <cell r="B67">
            <v>914163</v>
          </cell>
          <cell r="C67">
            <v>58647576</v>
          </cell>
          <cell r="D67">
            <v>989031</v>
          </cell>
        </row>
        <row r="69">
          <cell r="A69">
            <v>36161</v>
          </cell>
          <cell r="B69">
            <v>45928</v>
          </cell>
          <cell r="C69">
            <v>3034906</v>
          </cell>
          <cell r="D69" t="str">
            <v>68,078     66080       59.71     178</v>
          </cell>
        </row>
        <row r="70">
          <cell r="A70">
            <v>36192</v>
          </cell>
          <cell r="B70">
            <v>43431</v>
          </cell>
          <cell r="C70">
            <v>2552015</v>
          </cell>
          <cell r="D70" t="str">
            <v>61,518     58761       58.62     176</v>
          </cell>
        </row>
        <row r="71">
          <cell r="A71">
            <v>36220</v>
          </cell>
          <cell r="B71">
            <v>43372</v>
          </cell>
          <cell r="C71">
            <v>2526909</v>
          </cell>
          <cell r="D71" t="str">
            <v>49,080     58262       53.09     172</v>
          </cell>
        </row>
        <row r="72">
          <cell r="A72">
            <v>36251</v>
          </cell>
          <cell r="B72">
            <v>38586</v>
          </cell>
          <cell r="C72">
            <v>2112659</v>
          </cell>
          <cell r="D72" t="str">
            <v>42,799     54752       52.59     171</v>
          </cell>
        </row>
        <row r="73">
          <cell r="A73">
            <v>36281</v>
          </cell>
          <cell r="B73">
            <v>39670</v>
          </cell>
          <cell r="C73">
            <v>2097330</v>
          </cell>
          <cell r="D73" t="str">
            <v>43,385     52870       52.24     168</v>
          </cell>
        </row>
        <row r="74">
          <cell r="A74">
            <v>36312</v>
          </cell>
          <cell r="B74">
            <v>34037</v>
          </cell>
          <cell r="C74">
            <v>2010805</v>
          </cell>
          <cell r="D74" t="str">
            <v>38,751     59078       53.24     163</v>
          </cell>
        </row>
        <row r="75">
          <cell r="A75">
            <v>36342</v>
          </cell>
          <cell r="B75">
            <v>36867</v>
          </cell>
          <cell r="C75">
            <v>1988490</v>
          </cell>
          <cell r="D75" t="str">
            <v>37,906     53937       50.69     160</v>
          </cell>
        </row>
        <row r="76">
          <cell r="A76">
            <v>36373</v>
          </cell>
          <cell r="B76">
            <v>32440</v>
          </cell>
          <cell r="C76">
            <v>1848811</v>
          </cell>
          <cell r="D76" t="str">
            <v>38,646     56992       54.37     155</v>
          </cell>
        </row>
        <row r="77">
          <cell r="A77">
            <v>36404</v>
          </cell>
          <cell r="B77">
            <v>29859</v>
          </cell>
          <cell r="C77">
            <v>1755460</v>
          </cell>
          <cell r="D77" t="str">
            <v>37,330     58792       55.56     151</v>
          </cell>
        </row>
        <row r="78">
          <cell r="A78">
            <v>36434</v>
          </cell>
          <cell r="B78">
            <v>31293</v>
          </cell>
          <cell r="C78">
            <v>1729501</v>
          </cell>
          <cell r="D78" t="str">
            <v>36,912     55268       54.12     153</v>
          </cell>
        </row>
        <row r="79">
          <cell r="A79">
            <v>36465</v>
          </cell>
          <cell r="B79">
            <v>30455</v>
          </cell>
          <cell r="C79">
            <v>1689721</v>
          </cell>
          <cell r="D79" t="str">
            <v>37,670     55483       55.30     153</v>
          </cell>
        </row>
        <row r="80">
          <cell r="A80">
            <v>36495</v>
          </cell>
          <cell r="B80">
            <v>29204</v>
          </cell>
          <cell r="C80">
            <v>1614959</v>
          </cell>
          <cell r="D80" t="str">
            <v>34,270     55300       53.99     148</v>
          </cell>
        </row>
        <row r="81">
          <cell r="A81" t="str">
            <v>Totals: ___</v>
          </cell>
          <cell r="B81" t="str">
            <v>_______</v>
          </cell>
          <cell r="C81" t="str">
            <v>__________</v>
          </cell>
          <cell r="D81" t="str">
            <v>__________</v>
          </cell>
        </row>
        <row r="82">
          <cell r="A82">
            <v>1999</v>
          </cell>
          <cell r="B82">
            <v>435142</v>
          </cell>
          <cell r="C82">
            <v>24961566</v>
          </cell>
          <cell r="D82">
            <v>526345</v>
          </cell>
        </row>
        <row r="84">
          <cell r="A84">
            <v>36526</v>
          </cell>
          <cell r="B84">
            <v>30126</v>
          </cell>
          <cell r="C84">
            <v>1582102</v>
          </cell>
          <cell r="D84" t="str">
            <v>49,062     52517       61.96     144</v>
          </cell>
        </row>
        <row r="85">
          <cell r="A85">
            <v>36557</v>
          </cell>
          <cell r="B85">
            <v>26547</v>
          </cell>
          <cell r="C85">
            <v>1481871</v>
          </cell>
          <cell r="D85" t="str">
            <v>43,916     55821       62.32     142</v>
          </cell>
        </row>
        <row r="86">
          <cell r="A86">
            <v>36586</v>
          </cell>
          <cell r="B86">
            <v>30316</v>
          </cell>
          <cell r="C86">
            <v>1508186</v>
          </cell>
          <cell r="D86" t="str">
            <v>49,144     49749       61.85     140</v>
          </cell>
        </row>
        <row r="87">
          <cell r="A87">
            <v>36617</v>
          </cell>
          <cell r="B87">
            <v>30960</v>
          </cell>
          <cell r="C87">
            <v>1331721</v>
          </cell>
          <cell r="D87" t="str">
            <v>46,772     43015       60.17     138</v>
          </cell>
        </row>
        <row r="88">
          <cell r="A88">
            <v>36647</v>
          </cell>
          <cell r="B88">
            <v>30831</v>
          </cell>
          <cell r="C88">
            <v>1328528</v>
          </cell>
          <cell r="D88" t="str">
            <v>49,562     43091       61.65     137</v>
          </cell>
        </row>
        <row r="89">
          <cell r="A89">
            <v>36678</v>
          </cell>
          <cell r="B89">
            <v>25157</v>
          </cell>
          <cell r="C89">
            <v>1266158</v>
          </cell>
          <cell r="D89" t="str">
            <v>43,561     50331       63.39     134</v>
          </cell>
        </row>
        <row r="90">
          <cell r="A90">
            <v>36708</v>
          </cell>
          <cell r="B90">
            <v>22731</v>
          </cell>
          <cell r="C90">
            <v>1231896</v>
          </cell>
          <cell r="D90" t="str">
            <v>47,913     54195       67.82     134</v>
          </cell>
        </row>
        <row r="91">
          <cell r="A91">
            <v>36739</v>
          </cell>
          <cell r="B91">
            <v>24461</v>
          </cell>
          <cell r="C91">
            <v>1145977</v>
          </cell>
          <cell r="D91" t="str">
            <v>55,407     46850       69.37     135</v>
          </cell>
        </row>
        <row r="92">
          <cell r="A92">
            <v>36770</v>
          </cell>
          <cell r="B92">
            <v>21266</v>
          </cell>
          <cell r="C92">
            <v>1222726</v>
          </cell>
          <cell r="D92" t="str">
            <v>53,407     57497       71.52     136</v>
          </cell>
        </row>
        <row r="93">
          <cell r="A93">
            <v>36800</v>
          </cell>
          <cell r="B93">
            <v>22804</v>
          </cell>
          <cell r="C93">
            <v>1106584</v>
          </cell>
          <cell r="D93" t="str">
            <v>73,027     48526       76.20     128</v>
          </cell>
        </row>
        <row r="94">
          <cell r="A94">
            <v>36831</v>
          </cell>
          <cell r="B94">
            <v>19767</v>
          </cell>
          <cell r="C94">
            <v>997108</v>
          </cell>
          <cell r="D94" t="str">
            <v>66,286     50444       77.03     129</v>
          </cell>
        </row>
        <row r="95">
          <cell r="A95">
            <v>36861</v>
          </cell>
          <cell r="B95">
            <v>19952</v>
          </cell>
          <cell r="C95">
            <v>1086353</v>
          </cell>
          <cell r="D95" t="str">
            <v>69,802     54449       77.77     132</v>
          </cell>
        </row>
        <row r="96">
          <cell r="A96" t="str">
            <v>Totals: ___</v>
          </cell>
          <cell r="B96" t="str">
            <v>_______</v>
          </cell>
          <cell r="C96" t="str">
            <v>__________</v>
          </cell>
          <cell r="D96" t="str">
            <v>__________</v>
          </cell>
        </row>
        <row r="97">
          <cell r="A97">
            <v>2000</v>
          </cell>
          <cell r="B97">
            <v>304918</v>
          </cell>
          <cell r="C97">
            <v>15289210</v>
          </cell>
          <cell r="D97">
            <v>647859</v>
          </cell>
        </row>
        <row r="99">
          <cell r="A99">
            <v>36892</v>
          </cell>
          <cell r="B99">
            <v>19094</v>
          </cell>
          <cell r="C99">
            <v>987424</v>
          </cell>
          <cell r="D99" t="str">
            <v>63,943     51714       77.01     127</v>
          </cell>
        </row>
        <row r="100">
          <cell r="A100">
            <v>36923</v>
          </cell>
          <cell r="B100">
            <v>17096</v>
          </cell>
          <cell r="C100">
            <v>877548</v>
          </cell>
          <cell r="D100" t="str">
            <v>48,933     51331       74.11     124</v>
          </cell>
        </row>
        <row r="101">
          <cell r="A101">
            <v>36951</v>
          </cell>
          <cell r="B101">
            <v>16832</v>
          </cell>
          <cell r="C101">
            <v>925506</v>
          </cell>
          <cell r="D101" t="str">
            <v>57,264     54985       77.28     122</v>
          </cell>
        </row>
        <row r="102">
          <cell r="A102">
            <v>36982</v>
          </cell>
          <cell r="B102">
            <v>18450</v>
          </cell>
          <cell r="C102">
            <v>875111</v>
          </cell>
          <cell r="D102" t="str">
            <v>56,791     47432       75.48     124</v>
          </cell>
        </row>
        <row r="103">
          <cell r="A103">
            <v>37012</v>
          </cell>
          <cell r="B103">
            <v>18103</v>
          </cell>
          <cell r="C103">
            <v>842726</v>
          </cell>
          <cell r="D103" t="str">
            <v>59,435     46552       76.65     119</v>
          </cell>
        </row>
        <row r="104">
          <cell r="A104" t="str">
            <v>Totals: ___</v>
          </cell>
          <cell r="B104" t="str">
            <v>_______</v>
          </cell>
          <cell r="C104" t="str">
            <v>__________</v>
          </cell>
          <cell r="D104" t="str">
            <v>__________</v>
          </cell>
        </row>
        <row r="105">
          <cell r="A105">
            <v>2001</v>
          </cell>
          <cell r="B105">
            <v>89575</v>
          </cell>
          <cell r="C105">
            <v>4508315</v>
          </cell>
          <cell r="D105">
            <v>286366</v>
          </cell>
        </row>
        <row r="107">
          <cell r="A107" t="str">
            <v>============</v>
          </cell>
          <cell r="B107" t="str">
            <v>========</v>
          </cell>
          <cell r="C107" t="str">
            <v>============</v>
          </cell>
          <cell r="D107" t="str">
            <v>==================================</v>
          </cell>
        </row>
        <row r="108">
          <cell r="A108" t="str">
            <v>Monthly Inj</v>
          </cell>
          <cell r="B108" t="str">
            <v>ection</v>
          </cell>
        </row>
        <row r="109">
          <cell r="A109" t="str">
            <v>Date</v>
          </cell>
          <cell r="B109" t="str">
            <v>Liquid</v>
          </cell>
          <cell r="C109" t="str">
            <v>Gas</v>
          </cell>
          <cell r="D109" t="str">
            <v>GOR             # of       Days</v>
          </cell>
        </row>
        <row r="110">
          <cell r="A110" t="str">
            <v>MO/YR</v>
          </cell>
          <cell r="B110" t="str">
            <v>BBLS</v>
          </cell>
          <cell r="C110" t="str">
            <v>MCF</v>
          </cell>
          <cell r="D110" t="str">
            <v>SCF/BBLS             Wells        on</v>
          </cell>
        </row>
        <row r="111">
          <cell r="A111" t="str">
            <v>------------</v>
          </cell>
          <cell r="B111" t="str">
            <v>--------</v>
          </cell>
          <cell r="C111" t="str">
            <v>------------</v>
          </cell>
          <cell r="D111" t="str">
            <v>--------------------------------------------------------</v>
          </cell>
        </row>
        <row r="112">
          <cell r="A112">
            <v>36281</v>
          </cell>
          <cell r="B112">
            <v>2464</v>
          </cell>
        </row>
        <row r="112">
          <cell r="D112">
            <v>1</v>
          </cell>
        </row>
        <row r="113">
          <cell r="A113">
            <v>36312</v>
          </cell>
          <cell r="B113">
            <v>3550</v>
          </cell>
        </row>
        <row r="113">
          <cell r="D113">
            <v>1</v>
          </cell>
        </row>
        <row r="114">
          <cell r="A114">
            <v>36342</v>
          </cell>
          <cell r="B114">
            <v>3431</v>
          </cell>
        </row>
        <row r="114">
          <cell r="D114">
            <v>1</v>
          </cell>
        </row>
        <row r="115">
          <cell r="A115">
            <v>36373</v>
          </cell>
          <cell r="B115">
            <v>4495</v>
          </cell>
        </row>
        <row r="115">
          <cell r="D115">
            <v>1</v>
          </cell>
        </row>
        <row r="116">
          <cell r="A116">
            <v>36404</v>
          </cell>
          <cell r="B116">
            <v>4340</v>
          </cell>
        </row>
        <row r="116">
          <cell r="D116">
            <v>1</v>
          </cell>
        </row>
        <row r="117">
          <cell r="A117">
            <v>36434</v>
          </cell>
          <cell r="B117">
            <v>3668</v>
          </cell>
        </row>
        <row r="117">
          <cell r="D117">
            <v>1</v>
          </cell>
        </row>
        <row r="118">
          <cell r="A118">
            <v>36465</v>
          </cell>
          <cell r="B118">
            <v>4350</v>
          </cell>
        </row>
        <row r="118">
          <cell r="D118">
            <v>1</v>
          </cell>
        </row>
        <row r="119">
          <cell r="A119">
            <v>36495</v>
          </cell>
          <cell r="B119">
            <v>4030</v>
          </cell>
        </row>
        <row r="119">
          <cell r="D119">
            <v>1</v>
          </cell>
        </row>
        <row r="120">
          <cell r="A120" t="str">
            <v>Totals: ___</v>
          </cell>
          <cell r="B120" t="str">
            <v>_______</v>
          </cell>
          <cell r="C120" t="str">
            <v>__________</v>
          </cell>
        </row>
        <row r="121">
          <cell r="A121">
            <v>1999</v>
          </cell>
          <cell r="B121">
            <v>30328</v>
          </cell>
        </row>
        <row r="123">
          <cell r="A123">
            <v>36526</v>
          </cell>
          <cell r="B123">
            <v>3100</v>
          </cell>
        </row>
        <row r="123">
          <cell r="D123">
            <v>1</v>
          </cell>
        </row>
        <row r="124">
          <cell r="A124">
            <v>36557</v>
          </cell>
          <cell r="B124">
            <v>2385</v>
          </cell>
        </row>
        <row r="124">
          <cell r="D124">
            <v>1</v>
          </cell>
        </row>
        <row r="125">
          <cell r="A125">
            <v>36586</v>
          </cell>
          <cell r="B125">
            <v>3313</v>
          </cell>
        </row>
        <row r="125">
          <cell r="D125">
            <v>1</v>
          </cell>
        </row>
        <row r="126">
          <cell r="A126">
            <v>36617</v>
          </cell>
          <cell r="B126">
            <v>3209</v>
          </cell>
        </row>
        <row r="126">
          <cell r="D126">
            <v>1</v>
          </cell>
        </row>
        <row r="127">
          <cell r="A127">
            <v>36647</v>
          </cell>
          <cell r="B127">
            <v>3350</v>
          </cell>
        </row>
        <row r="127">
          <cell r="D127">
            <v>1</v>
          </cell>
        </row>
        <row r="128">
          <cell r="A128">
            <v>36678</v>
          </cell>
          <cell r="B128">
            <v>3761</v>
          </cell>
        </row>
        <row r="128">
          <cell r="D128">
            <v>1</v>
          </cell>
        </row>
        <row r="129">
          <cell r="A129">
            <v>36708</v>
          </cell>
          <cell r="B129">
            <v>3301</v>
          </cell>
        </row>
        <row r="129">
          <cell r="D129">
            <v>1</v>
          </cell>
        </row>
        <row r="130">
          <cell r="A130">
            <v>36739</v>
          </cell>
          <cell r="B130">
            <v>3770</v>
          </cell>
        </row>
        <row r="130">
          <cell r="D130">
            <v>1</v>
          </cell>
        </row>
        <row r="131">
          <cell r="A131">
            <v>36770</v>
          </cell>
          <cell r="B131">
            <v>2806</v>
          </cell>
        </row>
        <row r="131">
          <cell r="D131">
            <v>1</v>
          </cell>
        </row>
        <row r="132">
          <cell r="A132" t="str">
            <v>Totals: ___</v>
          </cell>
          <cell r="B132" t="str">
            <v>_______</v>
          </cell>
          <cell r="C132" t="str">
            <v>__________</v>
          </cell>
        </row>
        <row r="133">
          <cell r="A133">
            <v>2000</v>
          </cell>
          <cell r="B133">
            <v>28995</v>
          </cell>
        </row>
        <row r="135">
          <cell r="A135" t="str">
            <v>============</v>
          </cell>
          <cell r="B135" t="str">
            <v>========</v>
          </cell>
          <cell r="C135" t="str">
            <v>============</v>
          </cell>
          <cell r="D135" t="str">
            <v>==================================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oct97"/>
    </sheetNames>
    <sheetDataSet>
      <sheetData sheetId="0">
        <row r="48">
          <cell r="A48">
            <v>35704</v>
          </cell>
          <cell r="B48">
            <v>127114</v>
          </cell>
          <cell r="C48">
            <v>5359960</v>
          </cell>
          <cell r="D48" t="str">
            <v>67,204     42167       34.58     214</v>
          </cell>
        </row>
        <row r="49">
          <cell r="A49">
            <v>35735</v>
          </cell>
          <cell r="B49">
            <v>222999</v>
          </cell>
          <cell r="C49">
            <v>9797480</v>
          </cell>
          <cell r="D49" t="str">
            <v>117,135     43936       34.44     204</v>
          </cell>
        </row>
        <row r="50">
          <cell r="A50">
            <v>35765</v>
          </cell>
          <cell r="B50">
            <v>206050</v>
          </cell>
          <cell r="C50">
            <v>9063143</v>
          </cell>
          <cell r="D50" t="str">
            <v>251,739     43986       54.99     204</v>
          </cell>
        </row>
        <row r="51">
          <cell r="A51" t="str">
            <v>Totals:</v>
          </cell>
          <cell r="B51" t="str">
            <v>__________</v>
          </cell>
          <cell r="C51" t="str">
            <v>__________</v>
          </cell>
          <cell r="D51" t="str">
            <v>__________</v>
          </cell>
        </row>
        <row r="52">
          <cell r="A52">
            <v>1997</v>
          </cell>
          <cell r="B52">
            <v>556163</v>
          </cell>
          <cell r="C52">
            <v>24220583</v>
          </cell>
          <cell r="D52">
            <v>436078</v>
          </cell>
        </row>
        <row r="54">
          <cell r="A54">
            <v>35796</v>
          </cell>
          <cell r="B54">
            <v>179475</v>
          </cell>
          <cell r="C54">
            <v>8188454</v>
          </cell>
          <cell r="D54" t="str">
            <v>108,097     45625       37.59     200</v>
          </cell>
        </row>
        <row r="55">
          <cell r="A55">
            <v>35827</v>
          </cell>
          <cell r="B55">
            <v>126361</v>
          </cell>
          <cell r="C55">
            <v>7032754</v>
          </cell>
          <cell r="D55" t="str">
            <v>90,785     55657       41.81     199</v>
          </cell>
        </row>
        <row r="56">
          <cell r="A56">
            <v>35855</v>
          </cell>
          <cell r="B56">
            <v>130558</v>
          </cell>
          <cell r="C56">
            <v>7090433</v>
          </cell>
          <cell r="D56" t="str">
            <v>96,302     54309       42.45     196</v>
          </cell>
        </row>
        <row r="57">
          <cell r="A57">
            <v>35886</v>
          </cell>
          <cell r="B57">
            <v>102908</v>
          </cell>
          <cell r="C57">
            <v>6088890</v>
          </cell>
          <cell r="D57" t="str">
            <v>97,009     59169       48.52     195</v>
          </cell>
        </row>
        <row r="58">
          <cell r="A58">
            <v>35916</v>
          </cell>
          <cell r="B58">
            <v>97067</v>
          </cell>
          <cell r="C58">
            <v>5899294</v>
          </cell>
          <cell r="D58" t="str">
            <v>99,660     60776       50.66     195</v>
          </cell>
        </row>
        <row r="59">
          <cell r="A59">
            <v>35947</v>
          </cell>
          <cell r="B59">
            <v>94192</v>
          </cell>
          <cell r="C59">
            <v>5175705</v>
          </cell>
          <cell r="D59" t="str">
            <v>124,630     54949       56.95     188</v>
          </cell>
        </row>
        <row r="60">
          <cell r="A60">
            <v>35977</v>
          </cell>
          <cell r="B60">
            <v>92704</v>
          </cell>
          <cell r="C60">
            <v>5101620</v>
          </cell>
          <cell r="D60" t="str">
            <v>119,740     55032       56.36     187</v>
          </cell>
        </row>
        <row r="61">
          <cell r="A61">
            <v>36008</v>
          </cell>
          <cell r="B61">
            <v>89346</v>
          </cell>
          <cell r="C61">
            <v>4762773</v>
          </cell>
          <cell r="D61" t="str">
            <v>171,555     53308       65.75     186</v>
          </cell>
        </row>
        <row r="62">
          <cell r="A62">
            <v>36039</v>
          </cell>
          <cell r="B62">
            <v>78166</v>
          </cell>
          <cell r="C62">
            <v>4367875</v>
          </cell>
          <cell r="D62" t="str">
            <v>116,664     55880       59.88     182</v>
          </cell>
        </row>
        <row r="63">
          <cell r="A63">
            <v>36069</v>
          </cell>
          <cell r="B63">
            <v>81563</v>
          </cell>
          <cell r="C63">
            <v>4342319</v>
          </cell>
          <cell r="D63" t="str">
            <v>121,640     53239       59.86     181</v>
          </cell>
        </row>
        <row r="64">
          <cell r="A64">
            <v>36100</v>
          </cell>
          <cell r="B64">
            <v>77725</v>
          </cell>
          <cell r="C64">
            <v>3874348</v>
          </cell>
          <cell r="D64" t="str">
            <v>105,979     49847       57.69     180</v>
          </cell>
        </row>
        <row r="65">
          <cell r="A65">
            <v>36130</v>
          </cell>
          <cell r="B65">
            <v>75524</v>
          </cell>
          <cell r="C65">
            <v>3767011</v>
          </cell>
          <cell r="D65" t="str">
            <v>89,639     49879       54.27     173</v>
          </cell>
        </row>
        <row r="66">
          <cell r="A66" t="str">
            <v>Totals:</v>
          </cell>
          <cell r="B66" t="str">
            <v>__________</v>
          </cell>
          <cell r="C66" t="str">
            <v>__________</v>
          </cell>
          <cell r="D66" t="str">
            <v>__________</v>
          </cell>
        </row>
        <row r="67">
          <cell r="A67">
            <v>1998</v>
          </cell>
          <cell r="B67">
            <v>1225589</v>
          </cell>
          <cell r="C67">
            <v>65691476</v>
          </cell>
          <cell r="D67">
            <v>1341700</v>
          </cell>
        </row>
        <row r="69">
          <cell r="A69">
            <v>36161</v>
          </cell>
          <cell r="B69">
            <v>73114</v>
          </cell>
          <cell r="C69">
            <v>3688074</v>
          </cell>
          <cell r="D69" t="str">
            <v>81,752     50443       52.79     168</v>
          </cell>
        </row>
        <row r="70">
          <cell r="A70">
            <v>36192</v>
          </cell>
          <cell r="B70">
            <v>60914</v>
          </cell>
          <cell r="C70">
            <v>3143024</v>
          </cell>
          <cell r="D70" t="str">
            <v>93,466     51598       60.54     166</v>
          </cell>
        </row>
        <row r="71">
          <cell r="A71">
            <v>36220</v>
          </cell>
          <cell r="B71">
            <v>64737</v>
          </cell>
          <cell r="C71">
            <v>3293341</v>
          </cell>
          <cell r="D71" t="str">
            <v>102,480     50873       61.29     160</v>
          </cell>
        </row>
        <row r="72">
          <cell r="A72">
            <v>36251</v>
          </cell>
          <cell r="B72">
            <v>68481</v>
          </cell>
          <cell r="C72">
            <v>3165464</v>
          </cell>
          <cell r="D72" t="str">
            <v>87,975     46224       56.23     162</v>
          </cell>
        </row>
        <row r="73">
          <cell r="A73">
            <v>36281</v>
          </cell>
          <cell r="B73">
            <v>74695</v>
          </cell>
          <cell r="C73">
            <v>3055443</v>
          </cell>
          <cell r="D73" t="str">
            <v>81,551     40906       52.19     159</v>
          </cell>
        </row>
        <row r="74">
          <cell r="A74">
            <v>36312</v>
          </cell>
          <cell r="B74">
            <v>71661</v>
          </cell>
          <cell r="C74">
            <v>2799383</v>
          </cell>
          <cell r="D74" t="str">
            <v>79,525     39065       52.60     156</v>
          </cell>
        </row>
        <row r="75">
          <cell r="A75">
            <v>36342</v>
          </cell>
          <cell r="B75">
            <v>74451</v>
          </cell>
          <cell r="C75">
            <v>2809653</v>
          </cell>
          <cell r="D75" t="str">
            <v>84,442     37739       53.14     154</v>
          </cell>
        </row>
        <row r="76">
          <cell r="A76">
            <v>36373</v>
          </cell>
          <cell r="B76">
            <v>72897</v>
          </cell>
          <cell r="C76">
            <v>2605885</v>
          </cell>
          <cell r="D76" t="str">
            <v>102,280     35748       58.39     152</v>
          </cell>
        </row>
        <row r="77">
          <cell r="A77">
            <v>36404</v>
          </cell>
          <cell r="B77">
            <v>71152</v>
          </cell>
          <cell r="C77">
            <v>2526769</v>
          </cell>
          <cell r="D77" t="str">
            <v>91,903     35513       56.36     149</v>
          </cell>
        </row>
        <row r="78">
          <cell r="A78">
            <v>36434</v>
          </cell>
          <cell r="B78">
            <v>70375</v>
          </cell>
          <cell r="C78">
            <v>2512973</v>
          </cell>
          <cell r="D78" t="str">
            <v>92,702     35709       56.85     146</v>
          </cell>
        </row>
        <row r="79">
          <cell r="A79">
            <v>36465</v>
          </cell>
          <cell r="B79">
            <v>64462</v>
          </cell>
          <cell r="C79">
            <v>2419138</v>
          </cell>
          <cell r="D79" t="str">
            <v>89,071     37529       58.01     149</v>
          </cell>
        </row>
        <row r="80">
          <cell r="A80">
            <v>36495</v>
          </cell>
          <cell r="B80">
            <v>66053</v>
          </cell>
          <cell r="C80">
            <v>2375468</v>
          </cell>
          <cell r="D80" t="str">
            <v>93,518     35964       58.61     145</v>
          </cell>
        </row>
        <row r="81">
          <cell r="A81" t="str">
            <v>Totals:</v>
          </cell>
          <cell r="B81" t="str">
            <v>__________</v>
          </cell>
          <cell r="C81" t="str">
            <v>__________</v>
          </cell>
          <cell r="D81" t="str">
            <v>__________</v>
          </cell>
        </row>
        <row r="82">
          <cell r="A82">
            <v>1999</v>
          </cell>
          <cell r="B82">
            <v>832992</v>
          </cell>
          <cell r="C82">
            <v>34394615</v>
          </cell>
          <cell r="D82">
            <v>1080665</v>
          </cell>
        </row>
        <row r="84">
          <cell r="A84">
            <v>36526</v>
          </cell>
          <cell r="B84">
            <v>63192</v>
          </cell>
          <cell r="C84">
            <v>2241666</v>
          </cell>
          <cell r="D84" t="str">
            <v>103,796     35474       62.16     141</v>
          </cell>
        </row>
        <row r="85">
          <cell r="A85">
            <v>36557</v>
          </cell>
          <cell r="B85">
            <v>63151</v>
          </cell>
          <cell r="C85">
            <v>2020568</v>
          </cell>
          <cell r="D85" t="str">
            <v>107,765     31996       63.05     138</v>
          </cell>
        </row>
        <row r="86">
          <cell r="A86">
            <v>36586</v>
          </cell>
          <cell r="B86">
            <v>60899</v>
          </cell>
          <cell r="C86">
            <v>2050302</v>
          </cell>
          <cell r="D86" t="str">
            <v>108,956     33668       64.15     137</v>
          </cell>
        </row>
        <row r="87">
          <cell r="A87">
            <v>36617</v>
          </cell>
          <cell r="B87">
            <v>60887</v>
          </cell>
          <cell r="C87">
            <v>2047166</v>
          </cell>
          <cell r="D87" t="str">
            <v>99,932     33623       62.14     132</v>
          </cell>
        </row>
        <row r="88">
          <cell r="A88">
            <v>36647</v>
          </cell>
          <cell r="B88">
            <v>57242</v>
          </cell>
          <cell r="C88">
            <v>2054747</v>
          </cell>
          <cell r="D88" t="str">
            <v>104,037     35896       64.51     136</v>
          </cell>
        </row>
        <row r="89">
          <cell r="A89">
            <v>36678</v>
          </cell>
          <cell r="B89">
            <v>52090</v>
          </cell>
          <cell r="C89">
            <v>1887092</v>
          </cell>
          <cell r="D89" t="str">
            <v>97,856     36228       65.26     137</v>
          </cell>
        </row>
        <row r="90">
          <cell r="A90">
            <v>36708</v>
          </cell>
          <cell r="B90">
            <v>47131</v>
          </cell>
          <cell r="C90">
            <v>1783248</v>
          </cell>
          <cell r="D90" t="str">
            <v>101,608     37836       68.31     133</v>
          </cell>
        </row>
        <row r="91">
          <cell r="A91">
            <v>36739</v>
          </cell>
          <cell r="B91">
            <v>42038</v>
          </cell>
          <cell r="C91">
            <v>1819228</v>
          </cell>
          <cell r="D91" t="str">
            <v>119,588     43276       73.99     131</v>
          </cell>
        </row>
        <row r="92">
          <cell r="A92">
            <v>36770</v>
          </cell>
          <cell r="B92">
            <v>38120</v>
          </cell>
          <cell r="C92">
            <v>1773342</v>
          </cell>
          <cell r="D92" t="str">
            <v>115,446     46520       75.18     132</v>
          </cell>
        </row>
        <row r="93">
          <cell r="A93">
            <v>36800</v>
          </cell>
          <cell r="B93">
            <v>35534</v>
          </cell>
          <cell r="C93">
            <v>1763329</v>
          </cell>
          <cell r="D93" t="str">
            <v>102,689     49624       74.29     132</v>
          </cell>
        </row>
        <row r="94">
          <cell r="A94">
            <v>36831</v>
          </cell>
          <cell r="B94">
            <v>30345</v>
          </cell>
          <cell r="C94">
            <v>1699771</v>
          </cell>
          <cell r="D94" t="str">
            <v>550,646     56015       94.78     127</v>
          </cell>
        </row>
        <row r="95">
          <cell r="A95">
            <v>36861</v>
          </cell>
          <cell r="B95">
            <v>28581</v>
          </cell>
          <cell r="C95">
            <v>1661373</v>
          </cell>
          <cell r="D95" t="str">
            <v>594,431     58129       95.41     128</v>
          </cell>
        </row>
        <row r="96">
          <cell r="A96" t="str">
            <v>Totals:</v>
          </cell>
          <cell r="B96" t="str">
            <v>__________</v>
          </cell>
          <cell r="C96" t="str">
            <v>__________</v>
          </cell>
          <cell r="D96" t="str">
            <v>__________</v>
          </cell>
        </row>
        <row r="97">
          <cell r="A97">
            <v>2000</v>
          </cell>
          <cell r="B97">
            <v>579210</v>
          </cell>
          <cell r="C97">
            <v>22801832</v>
          </cell>
          <cell r="D97">
            <v>2206750</v>
          </cell>
        </row>
        <row r="99">
          <cell r="A99">
            <v>36892</v>
          </cell>
          <cell r="B99">
            <v>27446</v>
          </cell>
          <cell r="C99">
            <v>1622059</v>
          </cell>
          <cell r="D99" t="str">
            <v>567,529     59101       95.39     125</v>
          </cell>
        </row>
        <row r="100">
          <cell r="A100">
            <v>36923</v>
          </cell>
          <cell r="B100">
            <v>25088</v>
          </cell>
          <cell r="C100">
            <v>1437194</v>
          </cell>
          <cell r="D100" t="str">
            <v>505,080     57287       95.27     124</v>
          </cell>
        </row>
        <row r="101">
          <cell r="A101">
            <v>36951</v>
          </cell>
          <cell r="B101">
            <v>27007</v>
          </cell>
          <cell r="C101">
            <v>1584263</v>
          </cell>
          <cell r="D101" t="str">
            <v>516,545     58662       95.03     123</v>
          </cell>
        </row>
        <row r="102">
          <cell r="A102">
            <v>36982</v>
          </cell>
          <cell r="B102">
            <v>29026</v>
          </cell>
          <cell r="C102">
            <v>1521074</v>
          </cell>
          <cell r="D102" t="str">
            <v>113,599     52404       79.65     122</v>
          </cell>
        </row>
        <row r="103">
          <cell r="A103">
            <v>37012</v>
          </cell>
          <cell r="B103">
            <v>30017</v>
          </cell>
          <cell r="C103">
            <v>1607324</v>
          </cell>
          <cell r="D103" t="str">
            <v>104,940     53548       77.76     118</v>
          </cell>
        </row>
        <row r="104">
          <cell r="A104" t="str">
            <v>Totals:</v>
          </cell>
          <cell r="B104" t="str">
            <v>__________</v>
          </cell>
          <cell r="C104" t="str">
            <v>__________</v>
          </cell>
          <cell r="D104" t="str">
            <v>__________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nov97"/>
    </sheetNames>
    <sheetDataSet>
      <sheetData sheetId="0">
        <row r="35">
          <cell r="A35">
            <v>35735</v>
          </cell>
          <cell r="B35">
            <v>112916</v>
          </cell>
          <cell r="C35">
            <v>5389461</v>
          </cell>
          <cell r="D35" t="str">
            <v>73,580     47730       39.45     232</v>
          </cell>
        </row>
        <row r="36">
          <cell r="A36">
            <v>35765</v>
          </cell>
          <cell r="B36">
            <v>193022</v>
          </cell>
          <cell r="C36">
            <v>11605335</v>
          </cell>
          <cell r="D36" t="str">
            <v>176,624     60125       47.78     218</v>
          </cell>
        </row>
        <row r="37">
          <cell r="A37" t="str">
            <v>Totals:</v>
          </cell>
          <cell r="B37" t="str">
            <v>__________</v>
          </cell>
          <cell r="C37" t="str">
            <v>__________</v>
          </cell>
          <cell r="D37" t="str">
            <v>__________</v>
          </cell>
        </row>
        <row r="38">
          <cell r="A38">
            <v>1997</v>
          </cell>
          <cell r="B38">
            <v>305938</v>
          </cell>
          <cell r="C38">
            <v>16994796</v>
          </cell>
          <cell r="D38">
            <v>250204</v>
          </cell>
        </row>
        <row r="40">
          <cell r="A40">
            <v>35796</v>
          </cell>
          <cell r="B40">
            <v>170461</v>
          </cell>
          <cell r="C40">
            <v>11278307</v>
          </cell>
          <cell r="D40" t="str">
            <v>135,043     66164       44.20     215</v>
          </cell>
        </row>
        <row r="41">
          <cell r="A41">
            <v>35827</v>
          </cell>
          <cell r="B41">
            <v>134504</v>
          </cell>
          <cell r="C41">
            <v>9112715</v>
          </cell>
          <cell r="D41" t="str">
            <v>111,467     67751       45.32     213</v>
          </cell>
        </row>
        <row r="42">
          <cell r="A42">
            <v>35855</v>
          </cell>
          <cell r="B42">
            <v>124436</v>
          </cell>
          <cell r="C42">
            <v>8962365</v>
          </cell>
          <cell r="D42" t="str">
            <v>126,431     72024       50.40     213</v>
          </cell>
        </row>
        <row r="43">
          <cell r="A43">
            <v>35886</v>
          </cell>
          <cell r="B43">
            <v>105718</v>
          </cell>
          <cell r="C43">
            <v>7873640</v>
          </cell>
          <cell r="D43" t="str">
            <v>119,229     74478       53.00     205</v>
          </cell>
        </row>
        <row r="44">
          <cell r="A44">
            <v>35916</v>
          </cell>
          <cell r="B44">
            <v>88588</v>
          </cell>
          <cell r="C44">
            <v>7598901</v>
          </cell>
          <cell r="D44" t="str">
            <v>135,637     85778       60.49     205</v>
          </cell>
        </row>
        <row r="45">
          <cell r="A45">
            <v>35947</v>
          </cell>
          <cell r="B45">
            <v>84593</v>
          </cell>
          <cell r="C45">
            <v>6812139</v>
          </cell>
          <cell r="D45" t="str">
            <v>137,793     80529       61.96     201</v>
          </cell>
        </row>
        <row r="46">
          <cell r="A46">
            <v>35977</v>
          </cell>
          <cell r="B46">
            <v>80683</v>
          </cell>
          <cell r="C46">
            <v>6421609</v>
          </cell>
          <cell r="D46" t="str">
            <v>151,989     79591       65.32     200</v>
          </cell>
        </row>
        <row r="47">
          <cell r="A47">
            <v>36008</v>
          </cell>
          <cell r="B47">
            <v>83720</v>
          </cell>
          <cell r="C47">
            <v>5906873</v>
          </cell>
          <cell r="D47" t="str">
            <v>157,659     70556       65.32     199</v>
          </cell>
        </row>
        <row r="48">
          <cell r="A48">
            <v>36039</v>
          </cell>
          <cell r="B48">
            <v>79044</v>
          </cell>
          <cell r="C48">
            <v>5132599</v>
          </cell>
          <cell r="D48" t="str">
            <v>179,411     64934       69.42     192</v>
          </cell>
        </row>
        <row r="49">
          <cell r="A49">
            <v>36069</v>
          </cell>
          <cell r="B49">
            <v>70229</v>
          </cell>
          <cell r="C49">
            <v>4730087</v>
          </cell>
          <cell r="D49" t="str">
            <v>198,397     67353       73.86     190</v>
          </cell>
        </row>
        <row r="50">
          <cell r="A50">
            <v>36100</v>
          </cell>
          <cell r="B50">
            <v>63458</v>
          </cell>
          <cell r="C50">
            <v>4140042</v>
          </cell>
          <cell r="D50" t="str">
            <v>178,813     65241       73.81     188</v>
          </cell>
        </row>
        <row r="51">
          <cell r="A51">
            <v>36130</v>
          </cell>
          <cell r="B51">
            <v>61764</v>
          </cell>
          <cell r="C51">
            <v>4010185</v>
          </cell>
          <cell r="D51" t="str">
            <v>213,700     64928       77.58     178</v>
          </cell>
        </row>
        <row r="52">
          <cell r="A52" t="str">
            <v>Totals:</v>
          </cell>
          <cell r="B52" t="str">
            <v>__________</v>
          </cell>
          <cell r="C52" t="str">
            <v>__________</v>
          </cell>
          <cell r="D52" t="str">
            <v>__________</v>
          </cell>
        </row>
        <row r="53">
          <cell r="A53">
            <v>1998</v>
          </cell>
          <cell r="B53">
            <v>1147198</v>
          </cell>
          <cell r="C53">
            <v>81979462</v>
          </cell>
          <cell r="D53">
            <v>1845569</v>
          </cell>
        </row>
        <row r="55">
          <cell r="A55">
            <v>36161</v>
          </cell>
          <cell r="B55">
            <v>54942</v>
          </cell>
          <cell r="C55">
            <v>3634149</v>
          </cell>
          <cell r="D55" t="str">
            <v>174,181     66146       76.02     176</v>
          </cell>
        </row>
        <row r="56">
          <cell r="A56">
            <v>36192</v>
          </cell>
          <cell r="B56">
            <v>44983</v>
          </cell>
          <cell r="C56">
            <v>3096758</v>
          </cell>
          <cell r="D56" t="str">
            <v>136,377     68843       75.20     171</v>
          </cell>
        </row>
        <row r="57">
          <cell r="A57">
            <v>36220</v>
          </cell>
          <cell r="B57">
            <v>47130</v>
          </cell>
          <cell r="C57">
            <v>3250226</v>
          </cell>
          <cell r="D57" t="str">
            <v>156,536     68963       76.86     171</v>
          </cell>
        </row>
        <row r="58">
          <cell r="A58">
            <v>36251</v>
          </cell>
          <cell r="B58">
            <v>42633</v>
          </cell>
          <cell r="C58">
            <v>3081554</v>
          </cell>
          <cell r="D58" t="str">
            <v>163,623     72281       79.33     167</v>
          </cell>
        </row>
        <row r="59">
          <cell r="A59">
            <v>36281</v>
          </cell>
          <cell r="B59">
            <v>48712</v>
          </cell>
          <cell r="C59">
            <v>3075983</v>
          </cell>
          <cell r="D59" t="str">
            <v>176,281     63147       78.35     168</v>
          </cell>
        </row>
        <row r="60">
          <cell r="A60">
            <v>36312</v>
          </cell>
          <cell r="B60">
            <v>38016</v>
          </cell>
          <cell r="C60">
            <v>2736109</v>
          </cell>
          <cell r="D60" t="str">
            <v>160,400     71973       80.84     165</v>
          </cell>
        </row>
        <row r="61">
          <cell r="A61">
            <v>36342</v>
          </cell>
          <cell r="B61">
            <v>40950</v>
          </cell>
          <cell r="C61">
            <v>2661176</v>
          </cell>
          <cell r="D61" t="str">
            <v>170,006     64986       80.59     163</v>
          </cell>
        </row>
        <row r="62">
          <cell r="A62">
            <v>36373</v>
          </cell>
          <cell r="B62">
            <v>39508</v>
          </cell>
          <cell r="C62">
            <v>2474951</v>
          </cell>
          <cell r="D62" t="str">
            <v>152,724     62645       79.45     161</v>
          </cell>
        </row>
        <row r="63">
          <cell r="A63">
            <v>36404</v>
          </cell>
          <cell r="B63">
            <v>38297</v>
          </cell>
          <cell r="C63">
            <v>2309800</v>
          </cell>
          <cell r="D63" t="str">
            <v>134,038     60313       77.78     158</v>
          </cell>
        </row>
        <row r="64">
          <cell r="A64">
            <v>36434</v>
          </cell>
          <cell r="B64">
            <v>38985</v>
          </cell>
          <cell r="C64">
            <v>2279616</v>
          </cell>
          <cell r="D64" t="str">
            <v>148,422     58475       79.20     159</v>
          </cell>
        </row>
        <row r="65">
          <cell r="A65">
            <v>36465</v>
          </cell>
          <cell r="B65">
            <v>43517</v>
          </cell>
          <cell r="C65">
            <v>2169184</v>
          </cell>
          <cell r="D65" t="str">
            <v>132,941     49847       75.34     160</v>
          </cell>
        </row>
        <row r="66">
          <cell r="A66">
            <v>36495</v>
          </cell>
          <cell r="B66">
            <v>49458</v>
          </cell>
          <cell r="C66">
            <v>2227368</v>
          </cell>
          <cell r="D66" t="str">
            <v>141,555     45036       74.11     161</v>
          </cell>
        </row>
        <row r="67">
          <cell r="A67" t="str">
            <v>Totals:</v>
          </cell>
          <cell r="B67" t="str">
            <v>__________</v>
          </cell>
          <cell r="C67" t="str">
            <v>__________</v>
          </cell>
          <cell r="D67" t="str">
            <v>__________</v>
          </cell>
        </row>
        <row r="68">
          <cell r="A68">
            <v>1999</v>
          </cell>
          <cell r="B68">
            <v>527131</v>
          </cell>
          <cell r="C68">
            <v>32996874</v>
          </cell>
          <cell r="D68">
            <v>1847084</v>
          </cell>
        </row>
        <row r="70">
          <cell r="A70">
            <v>36526</v>
          </cell>
          <cell r="B70">
            <v>52780</v>
          </cell>
          <cell r="C70">
            <v>2138865</v>
          </cell>
          <cell r="D70" t="str">
            <v>136,254     40525       72.08     148</v>
          </cell>
        </row>
        <row r="71">
          <cell r="A71">
            <v>36557</v>
          </cell>
          <cell r="B71">
            <v>48691</v>
          </cell>
          <cell r="C71">
            <v>1941247</v>
          </cell>
          <cell r="D71" t="str">
            <v>137,079     39869       73.79     146</v>
          </cell>
        </row>
        <row r="72">
          <cell r="A72">
            <v>36586</v>
          </cell>
          <cell r="B72">
            <v>50520</v>
          </cell>
          <cell r="C72">
            <v>1931841</v>
          </cell>
          <cell r="D72" t="str">
            <v>125,688     38240       71.33     142</v>
          </cell>
        </row>
        <row r="73">
          <cell r="A73">
            <v>36617</v>
          </cell>
          <cell r="B73">
            <v>51745</v>
          </cell>
          <cell r="C73">
            <v>1814911</v>
          </cell>
          <cell r="D73" t="str">
            <v>114,799     35075       68.93     143</v>
          </cell>
        </row>
        <row r="74">
          <cell r="A74">
            <v>36647</v>
          </cell>
          <cell r="B74">
            <v>63398</v>
          </cell>
          <cell r="C74">
            <v>1973447</v>
          </cell>
          <cell r="D74" t="str">
            <v>145,836     31128       69.70     148</v>
          </cell>
        </row>
        <row r="75">
          <cell r="A75">
            <v>36678</v>
          </cell>
          <cell r="B75">
            <v>63064</v>
          </cell>
          <cell r="C75">
            <v>1908598</v>
          </cell>
          <cell r="D75" t="str">
            <v>130,466     30265       67.41     148</v>
          </cell>
        </row>
        <row r="76">
          <cell r="A76">
            <v>36708</v>
          </cell>
          <cell r="B76">
            <v>66888</v>
          </cell>
          <cell r="C76">
            <v>1788573</v>
          </cell>
          <cell r="D76" t="str">
            <v>124,898     26740       65.12     146</v>
          </cell>
        </row>
        <row r="77">
          <cell r="A77">
            <v>36739</v>
          </cell>
          <cell r="B77">
            <v>66692</v>
          </cell>
          <cell r="C77">
            <v>1703387</v>
          </cell>
          <cell r="D77" t="str">
            <v>122,081     25542       64.67     145</v>
          </cell>
        </row>
        <row r="78">
          <cell r="A78">
            <v>36770</v>
          </cell>
          <cell r="B78">
            <v>62915</v>
          </cell>
          <cell r="C78">
            <v>1595045</v>
          </cell>
          <cell r="D78" t="str">
            <v>102,657     25353       62.00     143</v>
          </cell>
        </row>
        <row r="79">
          <cell r="A79">
            <v>36800</v>
          </cell>
          <cell r="B79">
            <v>63477</v>
          </cell>
          <cell r="C79">
            <v>1582342</v>
          </cell>
          <cell r="D79" t="str">
            <v>105,766     24928       62.49     143</v>
          </cell>
        </row>
        <row r="80">
          <cell r="A80">
            <v>36831</v>
          </cell>
          <cell r="B80">
            <v>57288</v>
          </cell>
          <cell r="C80">
            <v>1405845</v>
          </cell>
          <cell r="D80" t="str">
            <v>81,515     24540       58.73     141</v>
          </cell>
        </row>
        <row r="81">
          <cell r="A81">
            <v>36861</v>
          </cell>
          <cell r="B81">
            <v>60720</v>
          </cell>
          <cell r="C81">
            <v>1461719</v>
          </cell>
          <cell r="D81" t="str">
            <v>107,102     24074       63.82     137</v>
          </cell>
        </row>
        <row r="82">
          <cell r="A82" t="str">
            <v>Totals:</v>
          </cell>
          <cell r="B82" t="str">
            <v>__________</v>
          </cell>
          <cell r="C82" t="str">
            <v>__________</v>
          </cell>
          <cell r="D82" t="str">
            <v>__________</v>
          </cell>
        </row>
        <row r="83">
          <cell r="A83">
            <v>2000</v>
          </cell>
          <cell r="B83">
            <v>708178</v>
          </cell>
          <cell r="C83">
            <v>21245820</v>
          </cell>
          <cell r="D83">
            <v>1434141</v>
          </cell>
        </row>
        <row r="85">
          <cell r="A85">
            <v>36892</v>
          </cell>
          <cell r="B85">
            <v>22460</v>
          </cell>
          <cell r="C85">
            <v>1327409</v>
          </cell>
          <cell r="D85" t="str">
            <v>77,462     59102       77.52     133</v>
          </cell>
        </row>
        <row r="86">
          <cell r="A86">
            <v>36923</v>
          </cell>
          <cell r="B86">
            <v>18888</v>
          </cell>
          <cell r="C86">
            <v>1115599</v>
          </cell>
          <cell r="D86" t="str">
            <v>72,993     59064       79.44     132</v>
          </cell>
        </row>
        <row r="87">
          <cell r="A87">
            <v>36951</v>
          </cell>
          <cell r="B87">
            <v>20430</v>
          </cell>
          <cell r="C87">
            <v>1149347</v>
          </cell>
          <cell r="D87" t="str">
            <v>78,103     56258       79.27     134</v>
          </cell>
        </row>
        <row r="88">
          <cell r="A88">
            <v>36982</v>
          </cell>
          <cell r="B88">
            <v>21820</v>
          </cell>
          <cell r="C88">
            <v>1096647</v>
          </cell>
          <cell r="D88" t="str">
            <v>60,465     50259       73.48     130</v>
          </cell>
        </row>
        <row r="89">
          <cell r="A89">
            <v>37012</v>
          </cell>
          <cell r="B89">
            <v>23598</v>
          </cell>
          <cell r="C89">
            <v>1089371</v>
          </cell>
          <cell r="D89" t="str">
            <v>72,710     46164       75.50     126</v>
          </cell>
        </row>
        <row r="90">
          <cell r="A90" t="str">
            <v>Totals:</v>
          </cell>
          <cell r="B90" t="str">
            <v>__________</v>
          </cell>
          <cell r="C90" t="str">
            <v>__________</v>
          </cell>
          <cell r="D90" t="str">
            <v>__________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dec97"/>
    </sheetNames>
    <sheetDataSet>
      <sheetData sheetId="0">
        <row r="35">
          <cell r="A35">
            <v>35765</v>
          </cell>
          <cell r="B35">
            <v>136087</v>
          </cell>
          <cell r="C35">
            <v>5497493</v>
          </cell>
          <cell r="D35" t="str">
            <v>82,290     40397       37.68     229</v>
          </cell>
        </row>
        <row r="36">
          <cell r="A36" t="str">
            <v>Totals:</v>
          </cell>
          <cell r="B36" t="str">
            <v>__________</v>
          </cell>
          <cell r="C36" t="str">
            <v>__________</v>
          </cell>
          <cell r="D36" t="str">
            <v>__________</v>
          </cell>
        </row>
        <row r="37">
          <cell r="A37">
            <v>1997</v>
          </cell>
          <cell r="B37">
            <v>136087</v>
          </cell>
          <cell r="C37">
            <v>5497493</v>
          </cell>
          <cell r="D37">
            <v>82290</v>
          </cell>
        </row>
        <row r="39">
          <cell r="A39">
            <v>35796</v>
          </cell>
          <cell r="B39">
            <v>210396</v>
          </cell>
          <cell r="C39">
            <v>10169474</v>
          </cell>
          <cell r="D39" t="str">
            <v>133,336     48335       38.79     221</v>
          </cell>
        </row>
        <row r="40">
          <cell r="A40">
            <v>35827</v>
          </cell>
          <cell r="B40">
            <v>182357</v>
          </cell>
          <cell r="C40">
            <v>8910037</v>
          </cell>
          <cell r="D40" t="str">
            <v>104,383     48861       36.40     213</v>
          </cell>
        </row>
        <row r="41">
          <cell r="A41">
            <v>35855</v>
          </cell>
          <cell r="B41">
            <v>153598</v>
          </cell>
          <cell r="C41">
            <v>8238291</v>
          </cell>
          <cell r="D41" t="str">
            <v>108,647     53636       41.43     213</v>
          </cell>
        </row>
        <row r="42">
          <cell r="A42">
            <v>35886</v>
          </cell>
          <cell r="B42">
            <v>154692</v>
          </cell>
          <cell r="C42">
            <v>7714704</v>
          </cell>
          <cell r="D42" t="str">
            <v>89,311     49872       36.60     205</v>
          </cell>
        </row>
        <row r="43">
          <cell r="A43">
            <v>35916</v>
          </cell>
          <cell r="B43">
            <v>139495</v>
          </cell>
          <cell r="C43">
            <v>7367395</v>
          </cell>
          <cell r="D43" t="str">
            <v>85,574     52815       38.02     202</v>
          </cell>
        </row>
        <row r="44">
          <cell r="A44">
            <v>35947</v>
          </cell>
          <cell r="B44">
            <v>115220</v>
          </cell>
          <cell r="C44">
            <v>6275843</v>
          </cell>
          <cell r="D44" t="str">
            <v>77,878     54469       40.33     199</v>
          </cell>
        </row>
        <row r="45">
          <cell r="A45">
            <v>35977</v>
          </cell>
          <cell r="B45">
            <v>151992</v>
          </cell>
          <cell r="C45">
            <v>6163067</v>
          </cell>
          <cell r="D45" t="str">
            <v>85,305     40549       35.95     199</v>
          </cell>
        </row>
        <row r="46">
          <cell r="A46">
            <v>36008</v>
          </cell>
          <cell r="B46">
            <v>243407</v>
          </cell>
          <cell r="C46">
            <v>6632283</v>
          </cell>
          <cell r="D46" t="str">
            <v>92,663     27248       27.57     196</v>
          </cell>
        </row>
        <row r="47">
          <cell r="A47">
            <v>36039</v>
          </cell>
          <cell r="B47">
            <v>140363</v>
          </cell>
          <cell r="C47">
            <v>5131524</v>
          </cell>
          <cell r="D47" t="str">
            <v>79,760     36559       36.23     189</v>
          </cell>
        </row>
        <row r="48">
          <cell r="A48">
            <v>36069</v>
          </cell>
          <cell r="B48">
            <v>220571</v>
          </cell>
          <cell r="C48">
            <v>5766821</v>
          </cell>
          <cell r="D48" t="str">
            <v>87,552     26145       28.41     188</v>
          </cell>
        </row>
        <row r="49">
          <cell r="A49">
            <v>36100</v>
          </cell>
          <cell r="B49">
            <v>207633</v>
          </cell>
          <cell r="C49">
            <v>5470264</v>
          </cell>
          <cell r="D49" t="str">
            <v>72,024     26346       25.75     184</v>
          </cell>
        </row>
        <row r="50">
          <cell r="A50">
            <v>36130</v>
          </cell>
          <cell r="B50">
            <v>168288</v>
          </cell>
          <cell r="C50">
            <v>4569966</v>
          </cell>
          <cell r="D50" t="str">
            <v>104,534     27156       38.32     188</v>
          </cell>
        </row>
        <row r="51">
          <cell r="A51" t="str">
            <v>Totals:</v>
          </cell>
          <cell r="B51" t="str">
            <v>__________</v>
          </cell>
          <cell r="C51" t="str">
            <v>__________</v>
          </cell>
          <cell r="D51" t="str">
            <v>__________</v>
          </cell>
        </row>
        <row r="52">
          <cell r="A52">
            <v>1998</v>
          </cell>
          <cell r="B52">
            <v>2088012</v>
          </cell>
          <cell r="C52">
            <v>82409669</v>
          </cell>
          <cell r="D52">
            <v>1120967</v>
          </cell>
        </row>
        <row r="54">
          <cell r="A54">
            <v>36161</v>
          </cell>
          <cell r="B54">
            <v>213180</v>
          </cell>
          <cell r="C54">
            <v>4899025</v>
          </cell>
          <cell r="D54" t="str">
            <v>100,973     22981       32.14     181</v>
          </cell>
        </row>
        <row r="55">
          <cell r="A55">
            <v>36192</v>
          </cell>
          <cell r="B55">
            <v>193065</v>
          </cell>
          <cell r="C55">
            <v>4561058</v>
          </cell>
          <cell r="D55" t="str">
            <v>104,994     23625       35.23     178</v>
          </cell>
        </row>
        <row r="56">
          <cell r="A56">
            <v>36220</v>
          </cell>
          <cell r="B56">
            <v>208679</v>
          </cell>
          <cell r="C56">
            <v>4686164</v>
          </cell>
          <cell r="D56" t="str">
            <v>82,697     22457       28.38     175</v>
          </cell>
        </row>
        <row r="57">
          <cell r="A57">
            <v>36251</v>
          </cell>
          <cell r="B57">
            <v>159639</v>
          </cell>
          <cell r="C57">
            <v>4050679</v>
          </cell>
          <cell r="D57" t="str">
            <v>77,531     25374       32.69     170</v>
          </cell>
        </row>
        <row r="58">
          <cell r="A58">
            <v>36281</v>
          </cell>
          <cell r="B58">
            <v>112069</v>
          </cell>
          <cell r="C58">
            <v>3637094</v>
          </cell>
          <cell r="D58" t="str">
            <v>78,489     32455       41.19     171</v>
          </cell>
        </row>
        <row r="59">
          <cell r="A59">
            <v>36312</v>
          </cell>
          <cell r="B59">
            <v>153094</v>
          </cell>
          <cell r="C59">
            <v>3906433</v>
          </cell>
          <cell r="D59" t="str">
            <v>76,957     25517       33.45     169</v>
          </cell>
        </row>
        <row r="60">
          <cell r="A60">
            <v>36342</v>
          </cell>
          <cell r="B60">
            <v>138188</v>
          </cell>
          <cell r="C60">
            <v>3725500</v>
          </cell>
          <cell r="D60" t="str">
            <v>84,645     26960       37.99     172</v>
          </cell>
        </row>
        <row r="61">
          <cell r="A61">
            <v>36373</v>
          </cell>
          <cell r="B61">
            <v>137764</v>
          </cell>
          <cell r="C61">
            <v>3496428</v>
          </cell>
          <cell r="D61" t="str">
            <v>77,352     25380       35.96     166</v>
          </cell>
        </row>
        <row r="62">
          <cell r="A62">
            <v>36404</v>
          </cell>
          <cell r="B62">
            <v>151256</v>
          </cell>
          <cell r="C62">
            <v>3646103</v>
          </cell>
          <cell r="D62" t="str">
            <v>74,436     24106       32.98     165</v>
          </cell>
        </row>
        <row r="63">
          <cell r="A63">
            <v>36434</v>
          </cell>
          <cell r="B63">
            <v>103304</v>
          </cell>
          <cell r="C63">
            <v>3230037</v>
          </cell>
          <cell r="D63" t="str">
            <v>69,372     31268       40.17     162</v>
          </cell>
        </row>
        <row r="64">
          <cell r="A64">
            <v>36465</v>
          </cell>
          <cell r="B64">
            <v>138422</v>
          </cell>
          <cell r="C64">
            <v>3269014</v>
          </cell>
          <cell r="D64" t="str">
            <v>54,069     23617       28.09     164</v>
          </cell>
        </row>
        <row r="65">
          <cell r="A65">
            <v>36495</v>
          </cell>
          <cell r="B65">
            <v>142850</v>
          </cell>
          <cell r="C65">
            <v>3310541</v>
          </cell>
          <cell r="D65" t="str">
            <v>47,489     23175       24.95     160</v>
          </cell>
        </row>
        <row r="66">
          <cell r="A66" t="str">
            <v>Totals:</v>
          </cell>
          <cell r="B66" t="str">
            <v>__________</v>
          </cell>
          <cell r="C66" t="str">
            <v>__________</v>
          </cell>
          <cell r="D66" t="str">
            <v>__________</v>
          </cell>
        </row>
        <row r="67">
          <cell r="A67">
            <v>1999</v>
          </cell>
          <cell r="B67">
            <v>1851510</v>
          </cell>
          <cell r="C67">
            <v>46418076</v>
          </cell>
          <cell r="D67">
            <v>929004</v>
          </cell>
        </row>
        <row r="69">
          <cell r="A69">
            <v>36526</v>
          </cell>
          <cell r="B69">
            <v>145615</v>
          </cell>
          <cell r="C69">
            <v>3327374</v>
          </cell>
          <cell r="D69" t="str">
            <v>46,035     22851       24.02     162</v>
          </cell>
        </row>
        <row r="70">
          <cell r="A70">
            <v>36557</v>
          </cell>
          <cell r="B70">
            <v>135943</v>
          </cell>
          <cell r="C70">
            <v>3082441</v>
          </cell>
          <cell r="D70" t="str">
            <v>41,523     22675       23.40     157</v>
          </cell>
        </row>
        <row r="71">
          <cell r="A71">
            <v>36586</v>
          </cell>
          <cell r="B71">
            <v>144401</v>
          </cell>
          <cell r="C71">
            <v>3396520</v>
          </cell>
          <cell r="D71" t="str">
            <v>40,663     23522       21.97     158</v>
          </cell>
        </row>
        <row r="72">
          <cell r="A72">
            <v>36617</v>
          </cell>
          <cell r="B72">
            <v>129486</v>
          </cell>
          <cell r="C72">
            <v>3125631</v>
          </cell>
          <cell r="D72" t="str">
            <v>45,655     24139       26.07     153</v>
          </cell>
        </row>
        <row r="73">
          <cell r="A73">
            <v>36647</v>
          </cell>
          <cell r="B73">
            <v>147965</v>
          </cell>
          <cell r="C73">
            <v>3231956</v>
          </cell>
          <cell r="D73" t="str">
            <v>46,952     21843       24.09     153</v>
          </cell>
        </row>
        <row r="74">
          <cell r="A74">
            <v>36678</v>
          </cell>
          <cell r="B74">
            <v>147447</v>
          </cell>
          <cell r="C74">
            <v>3075956</v>
          </cell>
          <cell r="D74" t="str">
            <v>44,015     20862       22.99     153</v>
          </cell>
        </row>
        <row r="75">
          <cell r="A75">
            <v>36708</v>
          </cell>
          <cell r="B75">
            <v>157751</v>
          </cell>
          <cell r="C75">
            <v>3332705</v>
          </cell>
          <cell r="D75" t="str">
            <v>66,504     21127       29.66     155</v>
          </cell>
        </row>
        <row r="76">
          <cell r="A76">
            <v>36739</v>
          </cell>
          <cell r="B76">
            <v>145535</v>
          </cell>
          <cell r="C76">
            <v>3206983</v>
          </cell>
          <cell r="D76" t="str">
            <v>77,126     22036       34.64     153</v>
          </cell>
        </row>
        <row r="77">
          <cell r="A77">
            <v>36770</v>
          </cell>
          <cell r="B77">
            <v>146085</v>
          </cell>
          <cell r="C77">
            <v>2984650</v>
          </cell>
          <cell r="D77" t="str">
            <v>67,402     20431       31.57     153</v>
          </cell>
        </row>
        <row r="78">
          <cell r="A78">
            <v>36800</v>
          </cell>
          <cell r="B78">
            <v>150933</v>
          </cell>
          <cell r="C78">
            <v>2930225</v>
          </cell>
          <cell r="D78" t="str">
            <v>66,490     19415       30.58     149</v>
          </cell>
        </row>
        <row r="79">
          <cell r="A79">
            <v>36831</v>
          </cell>
          <cell r="B79">
            <v>149831</v>
          </cell>
          <cell r="C79">
            <v>2672090</v>
          </cell>
          <cell r="D79" t="str">
            <v>57,380     17835       27.69     150</v>
          </cell>
        </row>
        <row r="80">
          <cell r="A80">
            <v>36861</v>
          </cell>
          <cell r="B80">
            <v>141212</v>
          </cell>
          <cell r="C80">
            <v>2491322</v>
          </cell>
          <cell r="D80" t="str">
            <v>54,023     17643       27.67     148</v>
          </cell>
        </row>
        <row r="81">
          <cell r="A81" t="str">
            <v>Totals:</v>
          </cell>
          <cell r="B81" t="str">
            <v>__________</v>
          </cell>
          <cell r="C81" t="str">
            <v>__________</v>
          </cell>
          <cell r="D81" t="str">
            <v>__________</v>
          </cell>
        </row>
        <row r="82">
          <cell r="A82">
            <v>2000</v>
          </cell>
          <cell r="B82">
            <v>1742204</v>
          </cell>
          <cell r="C82">
            <v>36857853</v>
          </cell>
          <cell r="D82">
            <v>653768</v>
          </cell>
        </row>
        <row r="84">
          <cell r="A84">
            <v>36892</v>
          </cell>
          <cell r="B84">
            <v>143465</v>
          </cell>
          <cell r="C84">
            <v>2493944</v>
          </cell>
          <cell r="D84" t="str">
            <v>54,183     17384       27.41     142</v>
          </cell>
        </row>
        <row r="85">
          <cell r="A85">
            <v>36923</v>
          </cell>
          <cell r="B85">
            <v>135516</v>
          </cell>
          <cell r="C85">
            <v>2291357</v>
          </cell>
          <cell r="D85" t="str">
            <v>40,350     16909       22.94     142</v>
          </cell>
        </row>
        <row r="86">
          <cell r="A86">
            <v>36951</v>
          </cell>
          <cell r="B86">
            <v>143698</v>
          </cell>
          <cell r="C86">
            <v>2444092</v>
          </cell>
          <cell r="D86" t="str">
            <v>42,336     17009       22.76     142</v>
          </cell>
        </row>
        <row r="87">
          <cell r="A87">
            <v>36982</v>
          </cell>
          <cell r="B87">
            <v>134605</v>
          </cell>
          <cell r="C87">
            <v>2343845</v>
          </cell>
          <cell r="D87" t="str">
            <v>39,350     17413       22.62     139</v>
          </cell>
        </row>
        <row r="88">
          <cell r="A88">
            <v>37012</v>
          </cell>
          <cell r="B88">
            <v>18919</v>
          </cell>
          <cell r="C88">
            <v>1282055</v>
          </cell>
          <cell r="D88" t="str">
            <v>35,961     67766       65.53     133</v>
          </cell>
        </row>
        <row r="89">
          <cell r="A89" t="str">
            <v>Totals:</v>
          </cell>
          <cell r="B89" t="str">
            <v>__________</v>
          </cell>
          <cell r="C89" t="str">
            <v>__________</v>
          </cell>
          <cell r="D89" t="str">
            <v>__________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jan98"/>
    </sheetNames>
    <sheetDataSet>
      <sheetData sheetId="0">
        <row r="51">
          <cell r="A51">
            <v>35796</v>
          </cell>
          <cell r="B51">
            <v>126047</v>
          </cell>
          <cell r="C51">
            <v>3826230</v>
          </cell>
          <cell r="D51" t="str">
            <v>108,413     30356       46.24     239</v>
          </cell>
        </row>
        <row r="52">
          <cell r="A52">
            <v>35827</v>
          </cell>
          <cell r="B52">
            <v>196634</v>
          </cell>
          <cell r="C52">
            <v>7835592</v>
          </cell>
          <cell r="D52" t="str">
            <v>221,494     39849       52.97     225</v>
          </cell>
        </row>
        <row r="53">
          <cell r="A53">
            <v>35855</v>
          </cell>
          <cell r="B53">
            <v>178079</v>
          </cell>
          <cell r="C53">
            <v>8171080</v>
          </cell>
          <cell r="D53" t="str">
            <v>223,748     45885       55.68     222</v>
          </cell>
        </row>
        <row r="54">
          <cell r="A54">
            <v>35886</v>
          </cell>
          <cell r="B54">
            <v>155337</v>
          </cell>
          <cell r="C54">
            <v>7153417</v>
          </cell>
          <cell r="D54" t="str">
            <v>198,743     46051       56.13     216</v>
          </cell>
        </row>
        <row r="55">
          <cell r="A55">
            <v>35916</v>
          </cell>
          <cell r="B55">
            <v>133560</v>
          </cell>
          <cell r="C55">
            <v>6785191</v>
          </cell>
          <cell r="D55" t="str">
            <v>200,833     50803       60.06     216</v>
          </cell>
        </row>
        <row r="56">
          <cell r="A56">
            <v>35947</v>
          </cell>
          <cell r="B56">
            <v>111055</v>
          </cell>
          <cell r="C56">
            <v>6404172</v>
          </cell>
          <cell r="D56" t="str">
            <v>230,431     57667       67.48     216</v>
          </cell>
        </row>
        <row r="57">
          <cell r="A57">
            <v>35977</v>
          </cell>
          <cell r="B57">
            <v>105708</v>
          </cell>
          <cell r="C57">
            <v>6480985</v>
          </cell>
          <cell r="D57" t="str">
            <v>226,533     61311       68.18     216</v>
          </cell>
        </row>
        <row r="58">
          <cell r="A58">
            <v>36008</v>
          </cell>
          <cell r="B58">
            <v>98063</v>
          </cell>
          <cell r="C58">
            <v>6052592</v>
          </cell>
          <cell r="D58" t="str">
            <v>178,560     61722       64.55     214</v>
          </cell>
        </row>
        <row r="59">
          <cell r="A59">
            <v>36039</v>
          </cell>
          <cell r="B59">
            <v>86214</v>
          </cell>
          <cell r="C59">
            <v>5505394</v>
          </cell>
          <cell r="D59" t="str">
            <v>152,248     63858       63.85     207</v>
          </cell>
        </row>
        <row r="60">
          <cell r="A60">
            <v>36069</v>
          </cell>
          <cell r="B60">
            <v>86974</v>
          </cell>
          <cell r="C60">
            <v>5496233</v>
          </cell>
          <cell r="D60" t="str">
            <v>159,093     63194       64.65     205</v>
          </cell>
        </row>
        <row r="61">
          <cell r="A61">
            <v>36100</v>
          </cell>
          <cell r="B61">
            <v>77707</v>
          </cell>
          <cell r="C61">
            <v>5141844</v>
          </cell>
          <cell r="D61" t="str">
            <v>152,714     66170       66.28     195</v>
          </cell>
        </row>
        <row r="62">
          <cell r="A62">
            <v>36130</v>
          </cell>
          <cell r="B62">
            <v>78885</v>
          </cell>
          <cell r="C62">
            <v>4713785</v>
          </cell>
          <cell r="D62" t="str">
            <v>147,881     59756       65.21     191</v>
          </cell>
        </row>
        <row r="63">
          <cell r="A63" t="str">
            <v>Totals: _</v>
          </cell>
          <cell r="B63" t="str">
            <v>_________</v>
          </cell>
          <cell r="C63" t="str">
            <v>__________</v>
          </cell>
          <cell r="D63" t="str">
            <v>__________</v>
          </cell>
        </row>
        <row r="64">
          <cell r="A64">
            <v>1998</v>
          </cell>
          <cell r="B64">
            <v>1434263</v>
          </cell>
          <cell r="C64">
            <v>73566515</v>
          </cell>
          <cell r="D64">
            <v>2200691</v>
          </cell>
        </row>
        <row r="66">
          <cell r="A66">
            <v>36161</v>
          </cell>
          <cell r="B66">
            <v>64832</v>
          </cell>
          <cell r="C66">
            <v>4434235</v>
          </cell>
          <cell r="D66" t="str">
            <v>141,620     68396       68.60     190</v>
          </cell>
        </row>
        <row r="67">
          <cell r="A67">
            <v>36192</v>
          </cell>
          <cell r="B67">
            <v>56918</v>
          </cell>
          <cell r="C67">
            <v>3836554</v>
          </cell>
          <cell r="D67" t="str">
            <v>100,019     67405       63.73     182</v>
          </cell>
        </row>
        <row r="68">
          <cell r="A68">
            <v>36220</v>
          </cell>
          <cell r="B68">
            <v>59011</v>
          </cell>
          <cell r="C68">
            <v>3900619</v>
          </cell>
          <cell r="D68" t="str">
            <v>105,324     66100       64.09     182</v>
          </cell>
        </row>
        <row r="69">
          <cell r="A69">
            <v>36251</v>
          </cell>
          <cell r="B69">
            <v>64673</v>
          </cell>
          <cell r="C69">
            <v>3536735</v>
          </cell>
          <cell r="D69" t="str">
            <v>116,654     54687       64.33     181</v>
          </cell>
        </row>
        <row r="70">
          <cell r="A70">
            <v>36281</v>
          </cell>
          <cell r="B70">
            <v>64036</v>
          </cell>
          <cell r="C70">
            <v>3446761</v>
          </cell>
          <cell r="D70" t="str">
            <v>93,180     53826       59.27     179</v>
          </cell>
        </row>
        <row r="71">
          <cell r="A71">
            <v>36312</v>
          </cell>
          <cell r="B71">
            <v>55809</v>
          </cell>
          <cell r="C71">
            <v>3126417</v>
          </cell>
          <cell r="D71" t="str">
            <v>87,567     56020       61.08     172</v>
          </cell>
        </row>
        <row r="72">
          <cell r="A72">
            <v>36342</v>
          </cell>
          <cell r="B72">
            <v>48259</v>
          </cell>
          <cell r="C72">
            <v>3019429</v>
          </cell>
          <cell r="D72" t="str">
            <v>92,045     62568       65.60     169</v>
          </cell>
        </row>
        <row r="73">
          <cell r="A73">
            <v>36373</v>
          </cell>
          <cell r="B73">
            <v>42119</v>
          </cell>
          <cell r="C73">
            <v>3037159</v>
          </cell>
          <cell r="D73" t="str">
            <v>91,774     72110       68.54     166</v>
          </cell>
        </row>
        <row r="74">
          <cell r="A74">
            <v>36404</v>
          </cell>
          <cell r="B74">
            <v>48437</v>
          </cell>
          <cell r="C74">
            <v>2904386</v>
          </cell>
          <cell r="D74" t="str">
            <v>102,127     59963       67.83     168</v>
          </cell>
        </row>
        <row r="75">
          <cell r="A75">
            <v>36434</v>
          </cell>
          <cell r="B75">
            <v>44249</v>
          </cell>
          <cell r="C75">
            <v>2834284</v>
          </cell>
          <cell r="D75" t="str">
            <v>94,695     64054       68.15     165</v>
          </cell>
        </row>
        <row r="76">
          <cell r="A76">
            <v>36465</v>
          </cell>
          <cell r="B76">
            <v>42387</v>
          </cell>
          <cell r="C76">
            <v>2641782</v>
          </cell>
          <cell r="D76" t="str">
            <v>140,696     62326       76.85     163</v>
          </cell>
        </row>
        <row r="77">
          <cell r="A77">
            <v>36495</v>
          </cell>
          <cell r="B77">
            <v>44666</v>
          </cell>
          <cell r="C77">
            <v>2765757</v>
          </cell>
          <cell r="D77" t="str">
            <v>269,326     61921       85.77     159</v>
          </cell>
        </row>
        <row r="78">
          <cell r="A78" t="str">
            <v>Totals: _</v>
          </cell>
          <cell r="B78" t="str">
            <v>_________</v>
          </cell>
          <cell r="C78" t="str">
            <v>__________</v>
          </cell>
          <cell r="D78" t="str">
            <v>__________</v>
          </cell>
        </row>
        <row r="79">
          <cell r="A79">
            <v>1999</v>
          </cell>
          <cell r="B79">
            <v>635396</v>
          </cell>
          <cell r="C79">
            <v>39484118</v>
          </cell>
          <cell r="D79">
            <v>1435027</v>
          </cell>
        </row>
        <row r="81">
          <cell r="A81">
            <v>36526</v>
          </cell>
          <cell r="B81">
            <v>45162</v>
          </cell>
          <cell r="C81">
            <v>2977757</v>
          </cell>
          <cell r="D81" t="str">
            <v>262,172     65936       85.31     155</v>
          </cell>
        </row>
        <row r="82">
          <cell r="A82">
            <v>36557</v>
          </cell>
          <cell r="B82">
            <v>41264</v>
          </cell>
          <cell r="C82">
            <v>2685466</v>
          </cell>
          <cell r="D82" t="str">
            <v>189,042     65081       82.08     160</v>
          </cell>
        </row>
        <row r="83">
          <cell r="A83">
            <v>36586</v>
          </cell>
          <cell r="B83">
            <v>41009</v>
          </cell>
          <cell r="C83">
            <v>2624500</v>
          </cell>
          <cell r="D83" t="str">
            <v>129,545     63999       75.96     157</v>
          </cell>
        </row>
        <row r="84">
          <cell r="A84">
            <v>36617</v>
          </cell>
          <cell r="B84">
            <v>38877</v>
          </cell>
          <cell r="C84">
            <v>2509457</v>
          </cell>
          <cell r="D84" t="str">
            <v>81,757     64549       67.77     155</v>
          </cell>
        </row>
        <row r="85">
          <cell r="A85">
            <v>36647</v>
          </cell>
          <cell r="B85">
            <v>36294</v>
          </cell>
          <cell r="C85">
            <v>2459118</v>
          </cell>
          <cell r="D85" t="str">
            <v>83,639     67756       69.74     154</v>
          </cell>
        </row>
        <row r="86">
          <cell r="A86">
            <v>36678</v>
          </cell>
          <cell r="B86">
            <v>36091</v>
          </cell>
          <cell r="C86">
            <v>2244264</v>
          </cell>
          <cell r="D86" t="str">
            <v>74,211     62184       67.28     154</v>
          </cell>
        </row>
        <row r="87">
          <cell r="A87">
            <v>36708</v>
          </cell>
          <cell r="B87">
            <v>33364</v>
          </cell>
          <cell r="C87">
            <v>2166391</v>
          </cell>
          <cell r="D87" t="str">
            <v>129,360     64932       79.50     155</v>
          </cell>
        </row>
        <row r="88">
          <cell r="A88">
            <v>36739</v>
          </cell>
          <cell r="B88">
            <v>31144</v>
          </cell>
          <cell r="C88">
            <v>2119080</v>
          </cell>
          <cell r="D88" t="str">
            <v>132,393     68042       80.96     153</v>
          </cell>
        </row>
        <row r="89">
          <cell r="A89">
            <v>36770</v>
          </cell>
          <cell r="B89">
            <v>30136</v>
          </cell>
          <cell r="C89">
            <v>1892081</v>
          </cell>
          <cell r="D89" t="str">
            <v>140,009     62785       82.29     156</v>
          </cell>
        </row>
        <row r="90">
          <cell r="A90">
            <v>36800</v>
          </cell>
          <cell r="B90">
            <v>31452</v>
          </cell>
          <cell r="C90">
            <v>1895918</v>
          </cell>
          <cell r="D90" t="str">
            <v>105,842     60280       77.09     151</v>
          </cell>
        </row>
        <row r="91">
          <cell r="A91">
            <v>36831</v>
          </cell>
          <cell r="B91">
            <v>29711</v>
          </cell>
          <cell r="C91">
            <v>1760915</v>
          </cell>
          <cell r="D91" t="str">
            <v>99,555     59269       77.02     149</v>
          </cell>
        </row>
        <row r="92">
          <cell r="A92">
            <v>36861</v>
          </cell>
          <cell r="B92">
            <v>25475</v>
          </cell>
          <cell r="C92">
            <v>1695985</v>
          </cell>
          <cell r="D92" t="str">
            <v>117,669     66575       82.20     146</v>
          </cell>
        </row>
        <row r="93">
          <cell r="A93" t="str">
            <v>Totals: _</v>
          </cell>
          <cell r="B93" t="str">
            <v>_________</v>
          </cell>
          <cell r="C93" t="str">
            <v>__________</v>
          </cell>
          <cell r="D93" t="str">
            <v>__________</v>
          </cell>
        </row>
        <row r="94">
          <cell r="A94">
            <v>2000</v>
          </cell>
          <cell r="B94">
            <v>419979</v>
          </cell>
          <cell r="C94">
            <v>27030932</v>
          </cell>
          <cell r="D94">
            <v>1545194</v>
          </cell>
        </row>
        <row r="96">
          <cell r="A96">
            <v>36892</v>
          </cell>
          <cell r="B96">
            <v>25109</v>
          </cell>
          <cell r="C96">
            <v>1601937</v>
          </cell>
          <cell r="D96" t="str">
            <v>126,907     63800       83.48     147</v>
          </cell>
        </row>
        <row r="97">
          <cell r="A97">
            <v>36923</v>
          </cell>
          <cell r="B97">
            <v>25118</v>
          </cell>
          <cell r="C97">
            <v>1455414</v>
          </cell>
          <cell r="D97" t="str">
            <v>143,605     57944       85.11     146</v>
          </cell>
        </row>
        <row r="98">
          <cell r="A98">
            <v>36951</v>
          </cell>
          <cell r="B98">
            <v>27760</v>
          </cell>
          <cell r="C98">
            <v>1521392</v>
          </cell>
          <cell r="D98" t="str">
            <v>145,157     54806       83.95     145</v>
          </cell>
        </row>
        <row r="99">
          <cell r="A99">
            <v>36982</v>
          </cell>
          <cell r="B99">
            <v>21129</v>
          </cell>
          <cell r="C99">
            <v>1414399</v>
          </cell>
          <cell r="D99" t="str">
            <v>108,732     66942       83.73     146</v>
          </cell>
        </row>
        <row r="100">
          <cell r="A100">
            <v>37012</v>
          </cell>
          <cell r="B100">
            <v>19562</v>
          </cell>
          <cell r="C100">
            <v>1341991</v>
          </cell>
          <cell r="D100" t="str">
            <v>97,482     68602       83.29     137</v>
          </cell>
        </row>
        <row r="101">
          <cell r="A101" t="str">
            <v>Totals: _</v>
          </cell>
          <cell r="B101" t="str">
            <v>_________</v>
          </cell>
          <cell r="C101" t="str">
            <v>__________</v>
          </cell>
          <cell r="D101" t="str">
            <v>__________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ay94"/>
    </sheetNames>
    <sheetDataSet>
      <sheetData sheetId="0">
        <row r="64">
          <cell r="A64">
            <v>34455</v>
          </cell>
          <cell r="B64">
            <v>291518</v>
          </cell>
          <cell r="C64">
            <v>3988487</v>
          </cell>
          <cell r="D64" t="str">
            <v>22,483     13682        7.16     237</v>
          </cell>
        </row>
        <row r="65">
          <cell r="A65">
            <v>34486</v>
          </cell>
          <cell r="B65">
            <v>453650</v>
          </cell>
          <cell r="C65">
            <v>8560131</v>
          </cell>
          <cell r="D65" t="str">
            <v>994,328     18870       68.67     225</v>
          </cell>
        </row>
        <row r="66">
          <cell r="A66">
            <v>34516</v>
          </cell>
          <cell r="B66">
            <v>422118</v>
          </cell>
          <cell r="C66">
            <v>8556465</v>
          </cell>
          <cell r="D66" t="str">
            <v>393,343     20271       48.24     222</v>
          </cell>
        </row>
        <row r="67">
          <cell r="A67">
            <v>34547</v>
          </cell>
          <cell r="B67">
            <v>339271</v>
          </cell>
          <cell r="C67">
            <v>8414688</v>
          </cell>
          <cell r="D67" t="str">
            <v>312,800     24803       47.97     221</v>
          </cell>
        </row>
        <row r="68">
          <cell r="A68">
            <v>34578</v>
          </cell>
          <cell r="B68">
            <v>270584</v>
          </cell>
          <cell r="C68">
            <v>7472093</v>
          </cell>
          <cell r="D68" t="str">
            <v>265,920     27615       49.57     216</v>
          </cell>
        </row>
        <row r="69">
          <cell r="A69">
            <v>34608</v>
          </cell>
          <cell r="B69">
            <v>235806</v>
          </cell>
          <cell r="C69">
            <v>7108302</v>
          </cell>
          <cell r="D69" t="str">
            <v>231,114     30145       49.50     214</v>
          </cell>
        </row>
        <row r="70">
          <cell r="A70">
            <v>34639</v>
          </cell>
          <cell r="B70">
            <v>218157</v>
          </cell>
          <cell r="C70">
            <v>6899029</v>
          </cell>
          <cell r="D70" t="str">
            <v>213,586     31625       49.47     211</v>
          </cell>
        </row>
        <row r="71">
          <cell r="A71">
            <v>34669</v>
          </cell>
          <cell r="B71">
            <v>204508</v>
          </cell>
          <cell r="C71">
            <v>7113403</v>
          </cell>
          <cell r="D71" t="str">
            <v>233,629     34784       53.32     207</v>
          </cell>
        </row>
        <row r="72">
          <cell r="A72" t="str">
            <v>Totals:</v>
          </cell>
          <cell r="B72" t="str">
            <v>__________</v>
          </cell>
          <cell r="C72" t="str">
            <v>__________</v>
          </cell>
          <cell r="D72" t="str">
            <v>__________</v>
          </cell>
        </row>
        <row r="73">
          <cell r="A73">
            <v>1994</v>
          </cell>
          <cell r="B73">
            <v>2435612</v>
          </cell>
          <cell r="C73">
            <v>58112598</v>
          </cell>
          <cell r="D73">
            <v>2667203</v>
          </cell>
        </row>
        <row r="75">
          <cell r="A75">
            <v>34700</v>
          </cell>
          <cell r="B75">
            <v>182277</v>
          </cell>
          <cell r="C75">
            <v>6691003</v>
          </cell>
          <cell r="D75" t="str">
            <v>254,181     36708       58.24     207</v>
          </cell>
        </row>
        <row r="76">
          <cell r="A76">
            <v>34731</v>
          </cell>
          <cell r="B76">
            <v>139377</v>
          </cell>
          <cell r="C76">
            <v>5548592</v>
          </cell>
          <cell r="D76" t="str">
            <v>244,531     39810       63.70     200</v>
          </cell>
        </row>
        <row r="77">
          <cell r="A77">
            <v>34759</v>
          </cell>
          <cell r="B77">
            <v>126995</v>
          </cell>
          <cell r="C77">
            <v>5527250</v>
          </cell>
          <cell r="D77" t="str">
            <v>231,019     43524       64.53     197</v>
          </cell>
        </row>
        <row r="78">
          <cell r="A78">
            <v>34790</v>
          </cell>
          <cell r="B78">
            <v>110498</v>
          </cell>
          <cell r="C78">
            <v>5028102</v>
          </cell>
          <cell r="D78" t="str">
            <v>196,304     45505       63.98     191</v>
          </cell>
        </row>
        <row r="79">
          <cell r="A79">
            <v>34820</v>
          </cell>
          <cell r="B79">
            <v>119031</v>
          </cell>
          <cell r="C79">
            <v>5559996</v>
          </cell>
          <cell r="D79" t="str">
            <v>209,796     46711       63.80     190</v>
          </cell>
        </row>
        <row r="80">
          <cell r="A80">
            <v>34851</v>
          </cell>
          <cell r="B80">
            <v>106478</v>
          </cell>
          <cell r="C80">
            <v>5163490</v>
          </cell>
          <cell r="D80" t="str">
            <v>194,590     48494       64.63     188</v>
          </cell>
        </row>
        <row r="81">
          <cell r="A81">
            <v>34881</v>
          </cell>
          <cell r="B81">
            <v>102695</v>
          </cell>
          <cell r="C81">
            <v>4793170</v>
          </cell>
          <cell r="D81" t="str">
            <v>198,326     46674       65.88     186</v>
          </cell>
        </row>
        <row r="82">
          <cell r="A82">
            <v>34912</v>
          </cell>
          <cell r="B82">
            <v>103599</v>
          </cell>
          <cell r="C82">
            <v>4778068</v>
          </cell>
          <cell r="D82" t="str">
            <v>207,933     46121       66.75     184</v>
          </cell>
        </row>
        <row r="83">
          <cell r="A83">
            <v>34943</v>
          </cell>
          <cell r="B83">
            <v>92760</v>
          </cell>
          <cell r="C83">
            <v>4630343</v>
          </cell>
          <cell r="D83" t="str">
            <v>196,389     49918       67.92     185</v>
          </cell>
        </row>
        <row r="84">
          <cell r="A84">
            <v>34973</v>
          </cell>
          <cell r="B84">
            <v>92285</v>
          </cell>
          <cell r="C84">
            <v>4527451</v>
          </cell>
          <cell r="D84" t="str">
            <v>196,791     49060       68.08     182</v>
          </cell>
        </row>
        <row r="85">
          <cell r="A85">
            <v>35004</v>
          </cell>
          <cell r="B85">
            <v>85491</v>
          </cell>
          <cell r="C85">
            <v>4123496</v>
          </cell>
          <cell r="D85" t="str">
            <v>165,279     48234       65.91     176</v>
          </cell>
        </row>
        <row r="86">
          <cell r="A86">
            <v>35034</v>
          </cell>
          <cell r="B86">
            <v>86924</v>
          </cell>
          <cell r="C86">
            <v>4010952</v>
          </cell>
          <cell r="D86" t="str">
            <v>179,491     46144       67.37     178</v>
          </cell>
        </row>
        <row r="87">
          <cell r="A87" t="str">
            <v>Totals:</v>
          </cell>
          <cell r="B87" t="str">
            <v>__________</v>
          </cell>
          <cell r="C87" t="str">
            <v>__________</v>
          </cell>
          <cell r="D87" t="str">
            <v>__________</v>
          </cell>
        </row>
        <row r="88">
          <cell r="A88">
            <v>1995</v>
          </cell>
          <cell r="B88">
            <v>1348410</v>
          </cell>
          <cell r="C88">
            <v>60381913</v>
          </cell>
          <cell r="D88">
            <v>2474630</v>
          </cell>
        </row>
        <row r="90">
          <cell r="A90">
            <v>35065</v>
          </cell>
          <cell r="B90">
            <v>76943</v>
          </cell>
          <cell r="C90">
            <v>3834385</v>
          </cell>
          <cell r="D90" t="str">
            <v>179,823     49835       70.03     179</v>
          </cell>
        </row>
        <row r="91">
          <cell r="A91">
            <v>35096</v>
          </cell>
          <cell r="B91">
            <v>71768</v>
          </cell>
          <cell r="C91">
            <v>3437303</v>
          </cell>
          <cell r="D91" t="str">
            <v>181,119     47895       71.62     173</v>
          </cell>
        </row>
        <row r="92">
          <cell r="A92">
            <v>35125</v>
          </cell>
          <cell r="B92">
            <v>68291</v>
          </cell>
          <cell r="C92">
            <v>3544661</v>
          </cell>
          <cell r="D92" t="str">
            <v>200,433     51906       74.59     168</v>
          </cell>
        </row>
        <row r="93">
          <cell r="A93">
            <v>35156</v>
          </cell>
          <cell r="B93">
            <v>70741</v>
          </cell>
          <cell r="C93">
            <v>3428389</v>
          </cell>
          <cell r="D93" t="str">
            <v>174,401     48464       71.14     168</v>
          </cell>
        </row>
        <row r="94">
          <cell r="A94">
            <v>35186</v>
          </cell>
          <cell r="B94">
            <v>69177</v>
          </cell>
          <cell r="C94">
            <v>3290912</v>
          </cell>
          <cell r="D94" t="str">
            <v>210,221     47573       75.24     162</v>
          </cell>
        </row>
        <row r="95">
          <cell r="A95">
            <v>35217</v>
          </cell>
          <cell r="B95">
            <v>64672</v>
          </cell>
          <cell r="C95">
            <v>2890818</v>
          </cell>
          <cell r="D95" t="str">
            <v>193,049     44700       74.91     162</v>
          </cell>
        </row>
        <row r="96">
          <cell r="A96">
            <v>35247</v>
          </cell>
          <cell r="B96">
            <v>62868</v>
          </cell>
          <cell r="C96">
            <v>2984120</v>
          </cell>
          <cell r="D96" t="str">
            <v>164,023     47467       72.29     163</v>
          </cell>
        </row>
        <row r="97">
          <cell r="A97">
            <v>35278</v>
          </cell>
          <cell r="B97">
            <v>63478</v>
          </cell>
          <cell r="C97">
            <v>2637336</v>
          </cell>
          <cell r="D97" t="str">
            <v>164,438     41548       72.15     162</v>
          </cell>
        </row>
        <row r="98">
          <cell r="A98">
            <v>35309</v>
          </cell>
          <cell r="B98">
            <v>59377</v>
          </cell>
          <cell r="C98">
            <v>2524394</v>
          </cell>
          <cell r="D98" t="str">
            <v>126,235     42515       68.01     160</v>
          </cell>
        </row>
        <row r="99">
          <cell r="A99">
            <v>35339</v>
          </cell>
          <cell r="B99">
            <v>60119</v>
          </cell>
          <cell r="C99">
            <v>2608802</v>
          </cell>
          <cell r="D99" t="str">
            <v>125,225     43394       67.56     159</v>
          </cell>
        </row>
        <row r="100">
          <cell r="A100">
            <v>35370</v>
          </cell>
          <cell r="B100">
            <v>55599</v>
          </cell>
          <cell r="C100">
            <v>2453212</v>
          </cell>
          <cell r="D100" t="str">
            <v>146,061     44124       72.43     158</v>
          </cell>
        </row>
        <row r="101">
          <cell r="A101">
            <v>35400</v>
          </cell>
          <cell r="B101">
            <v>60570</v>
          </cell>
          <cell r="C101">
            <v>2556192</v>
          </cell>
          <cell r="D101" t="str">
            <v>165,923     42203       73.26     160</v>
          </cell>
        </row>
        <row r="102">
          <cell r="A102" t="str">
            <v>Totals:</v>
          </cell>
          <cell r="B102" t="str">
            <v>__________</v>
          </cell>
          <cell r="C102" t="str">
            <v>__________</v>
          </cell>
          <cell r="D102" t="str">
            <v>__________</v>
          </cell>
        </row>
        <row r="103">
          <cell r="A103">
            <v>1996</v>
          </cell>
          <cell r="B103">
            <v>783603</v>
          </cell>
          <cell r="C103">
            <v>36190524</v>
          </cell>
          <cell r="D103">
            <v>2030951</v>
          </cell>
        </row>
        <row r="105">
          <cell r="A105">
            <v>35431</v>
          </cell>
          <cell r="B105">
            <v>54815</v>
          </cell>
          <cell r="C105">
            <v>2458369</v>
          </cell>
          <cell r="D105" t="str">
            <v>148,601     44849       73.05     158</v>
          </cell>
        </row>
        <row r="106">
          <cell r="A106">
            <v>35462</v>
          </cell>
          <cell r="B106">
            <v>48641</v>
          </cell>
          <cell r="C106">
            <v>2110155</v>
          </cell>
          <cell r="D106" t="str">
            <v>146,123     43383       75.03     161</v>
          </cell>
        </row>
        <row r="107">
          <cell r="A107">
            <v>35490</v>
          </cell>
          <cell r="B107">
            <v>48848</v>
          </cell>
          <cell r="C107">
            <v>2137383</v>
          </cell>
          <cell r="D107" t="str">
            <v>159,468     43756       76.55     161</v>
          </cell>
        </row>
        <row r="108">
          <cell r="A108">
            <v>35521</v>
          </cell>
          <cell r="B108">
            <v>49744</v>
          </cell>
          <cell r="C108">
            <v>2032294</v>
          </cell>
          <cell r="D108" t="str">
            <v>167,821     40856       77.14     158</v>
          </cell>
        </row>
        <row r="109">
          <cell r="A109">
            <v>35551</v>
          </cell>
          <cell r="B109">
            <v>47034</v>
          </cell>
          <cell r="C109">
            <v>1824865</v>
          </cell>
          <cell r="D109" t="str">
            <v>160,013     38799       77.28     155</v>
          </cell>
        </row>
        <row r="110">
          <cell r="A110">
            <v>35582</v>
          </cell>
          <cell r="B110">
            <v>43038</v>
          </cell>
          <cell r="C110">
            <v>1749434</v>
          </cell>
          <cell r="D110" t="str">
            <v>139,209     40649       76.38     155</v>
          </cell>
        </row>
        <row r="111">
          <cell r="A111">
            <v>35612</v>
          </cell>
          <cell r="B111">
            <v>44503</v>
          </cell>
          <cell r="C111">
            <v>1747150</v>
          </cell>
          <cell r="D111" t="str">
            <v>145,304     39260       76.55     156</v>
          </cell>
        </row>
        <row r="112">
          <cell r="A112">
            <v>35643</v>
          </cell>
          <cell r="B112">
            <v>44122</v>
          </cell>
          <cell r="C112">
            <v>1665651</v>
          </cell>
          <cell r="D112" t="str">
            <v>147,005     37752       76.91     156</v>
          </cell>
        </row>
        <row r="113">
          <cell r="A113">
            <v>35674</v>
          </cell>
          <cell r="B113">
            <v>43343</v>
          </cell>
          <cell r="C113">
            <v>1537984</v>
          </cell>
          <cell r="D113" t="str">
            <v>132,425     35485       75.34     154</v>
          </cell>
        </row>
        <row r="114">
          <cell r="A114">
            <v>35704</v>
          </cell>
          <cell r="B114">
            <v>44355</v>
          </cell>
          <cell r="C114">
            <v>1516564</v>
          </cell>
          <cell r="D114" t="str">
            <v>139,822     34192       75.92     153</v>
          </cell>
        </row>
        <row r="115">
          <cell r="A115">
            <v>35735</v>
          </cell>
          <cell r="B115">
            <v>42024</v>
          </cell>
          <cell r="C115">
            <v>1533248</v>
          </cell>
          <cell r="D115" t="str">
            <v>153,337     36486       78.49     147</v>
          </cell>
        </row>
        <row r="116">
          <cell r="A116">
            <v>35765</v>
          </cell>
          <cell r="B116">
            <v>42544</v>
          </cell>
          <cell r="C116">
            <v>1576048</v>
          </cell>
          <cell r="D116" t="str">
            <v>147,349     37046       77.60     150</v>
          </cell>
        </row>
        <row r="117">
          <cell r="A117" t="str">
            <v>Totals:</v>
          </cell>
          <cell r="B117" t="str">
            <v>__________</v>
          </cell>
          <cell r="C117" t="str">
            <v>__________</v>
          </cell>
          <cell r="D117" t="str">
            <v>__________</v>
          </cell>
        </row>
        <row r="118">
          <cell r="A118">
            <v>1997</v>
          </cell>
          <cell r="B118">
            <v>553011</v>
          </cell>
          <cell r="C118">
            <v>21889145</v>
          </cell>
          <cell r="D118">
            <v>1786477</v>
          </cell>
        </row>
        <row r="120">
          <cell r="A120">
            <v>35796</v>
          </cell>
          <cell r="B120">
            <v>41914</v>
          </cell>
          <cell r="C120">
            <v>1489068</v>
          </cell>
          <cell r="D120" t="str">
            <v>159,178     35527       79.16     147</v>
          </cell>
        </row>
        <row r="121">
          <cell r="A121">
            <v>35827</v>
          </cell>
          <cell r="B121">
            <v>34784</v>
          </cell>
          <cell r="C121">
            <v>1318190</v>
          </cell>
          <cell r="D121" t="str">
            <v>132,597     37897       79.22     142</v>
          </cell>
        </row>
        <row r="122">
          <cell r="A122">
            <v>35855</v>
          </cell>
          <cell r="B122">
            <v>41901</v>
          </cell>
          <cell r="C122">
            <v>1432323</v>
          </cell>
          <cell r="D122" t="str">
            <v>166,665     34184       79.91     138</v>
          </cell>
        </row>
        <row r="123">
          <cell r="A123">
            <v>35886</v>
          </cell>
          <cell r="B123">
            <v>37632</v>
          </cell>
          <cell r="C123">
            <v>1374444</v>
          </cell>
          <cell r="D123" t="str">
            <v>162,484     36524       81.19     141</v>
          </cell>
        </row>
        <row r="124">
          <cell r="A124">
            <v>35916</v>
          </cell>
          <cell r="B124">
            <v>34800</v>
          </cell>
          <cell r="C124">
            <v>1284281</v>
          </cell>
          <cell r="D124" t="str">
            <v>149,658     36905       81.13     138</v>
          </cell>
        </row>
        <row r="125">
          <cell r="A125">
            <v>35947</v>
          </cell>
          <cell r="B125">
            <v>32372</v>
          </cell>
          <cell r="C125">
            <v>1215813</v>
          </cell>
          <cell r="D125" t="str">
            <v>148,000     37558       82.05     141</v>
          </cell>
        </row>
        <row r="126">
          <cell r="A126">
            <v>35977</v>
          </cell>
          <cell r="B126">
            <v>32577</v>
          </cell>
          <cell r="C126">
            <v>1198845</v>
          </cell>
          <cell r="D126" t="str">
            <v>165,748     36801       83.57     138</v>
          </cell>
        </row>
        <row r="127">
          <cell r="A127">
            <v>36008</v>
          </cell>
          <cell r="B127">
            <v>33657</v>
          </cell>
          <cell r="C127">
            <v>1176337</v>
          </cell>
          <cell r="D127" t="str">
            <v>194,283     34951       85.23     137</v>
          </cell>
        </row>
        <row r="128">
          <cell r="A128">
            <v>36039</v>
          </cell>
          <cell r="B128">
            <v>30744</v>
          </cell>
          <cell r="C128">
            <v>1198659</v>
          </cell>
          <cell r="D128" t="str">
            <v>156,175     38989       83.55     134</v>
          </cell>
        </row>
        <row r="129">
          <cell r="A129">
            <v>36069</v>
          </cell>
          <cell r="B129">
            <v>34673</v>
          </cell>
          <cell r="C129">
            <v>1220150</v>
          </cell>
          <cell r="D129" t="str">
            <v>164,988     35191       82.63     136</v>
          </cell>
        </row>
        <row r="130">
          <cell r="A130">
            <v>36100</v>
          </cell>
          <cell r="B130">
            <v>33473</v>
          </cell>
          <cell r="C130">
            <v>1175335</v>
          </cell>
          <cell r="D130" t="str">
            <v>153,938     35113       82.14     134</v>
          </cell>
        </row>
        <row r="131">
          <cell r="A131">
            <v>36130</v>
          </cell>
          <cell r="B131">
            <v>31193</v>
          </cell>
          <cell r="C131">
            <v>1128750</v>
          </cell>
          <cell r="D131" t="str">
            <v>141,314     36187       81.92     132</v>
          </cell>
        </row>
        <row r="132">
          <cell r="A132" t="str">
            <v>Totals:</v>
          </cell>
          <cell r="B132" t="str">
            <v>__________</v>
          </cell>
          <cell r="C132" t="str">
            <v>__________</v>
          </cell>
          <cell r="D132" t="str">
            <v>__________</v>
          </cell>
        </row>
        <row r="133">
          <cell r="A133">
            <v>1998</v>
          </cell>
          <cell r="B133">
            <v>419720</v>
          </cell>
          <cell r="C133">
            <v>15212195</v>
          </cell>
          <cell r="D133">
            <v>1895028</v>
          </cell>
        </row>
        <row r="135">
          <cell r="A135">
            <v>36161</v>
          </cell>
          <cell r="B135">
            <v>28571</v>
          </cell>
          <cell r="C135">
            <v>1095175</v>
          </cell>
          <cell r="D135" t="str">
            <v>129,692     38332       81.95     133</v>
          </cell>
        </row>
        <row r="136">
          <cell r="A136">
            <v>36192</v>
          </cell>
          <cell r="B136">
            <v>27686</v>
          </cell>
          <cell r="C136">
            <v>967235</v>
          </cell>
          <cell r="D136" t="str">
            <v>104,090     34936       78.99     134</v>
          </cell>
        </row>
        <row r="137">
          <cell r="A137">
            <v>36220</v>
          </cell>
          <cell r="B137">
            <v>29612</v>
          </cell>
          <cell r="C137">
            <v>1042454</v>
          </cell>
          <cell r="D137" t="str">
            <v>107,454     35204       78.40     129</v>
          </cell>
        </row>
        <row r="138">
          <cell r="A138">
            <v>36251</v>
          </cell>
          <cell r="B138">
            <v>28200</v>
          </cell>
          <cell r="C138">
            <v>974530</v>
          </cell>
          <cell r="D138" t="str">
            <v>108,356     34558       79.35     127</v>
          </cell>
        </row>
        <row r="139">
          <cell r="A139">
            <v>36281</v>
          </cell>
          <cell r="B139">
            <v>27553</v>
          </cell>
          <cell r="C139">
            <v>985582</v>
          </cell>
          <cell r="D139" t="str">
            <v>100,677     35771       78.51     126</v>
          </cell>
        </row>
        <row r="140">
          <cell r="A140">
            <v>36312</v>
          </cell>
          <cell r="B140">
            <v>25648</v>
          </cell>
          <cell r="C140">
            <v>930231</v>
          </cell>
          <cell r="D140" t="str">
            <v>100,446     36270       79.66     123</v>
          </cell>
        </row>
        <row r="141">
          <cell r="A141">
            <v>36342</v>
          </cell>
          <cell r="B141">
            <v>25763</v>
          </cell>
          <cell r="C141">
            <v>934169</v>
          </cell>
          <cell r="D141" t="str">
            <v>103,386     36261       80.05     124</v>
          </cell>
        </row>
        <row r="142">
          <cell r="A142">
            <v>36373</v>
          </cell>
          <cell r="B142">
            <v>24796</v>
          </cell>
          <cell r="C142">
            <v>886742</v>
          </cell>
          <cell r="D142" t="str">
            <v>89,416     35762       78.29     123</v>
          </cell>
        </row>
        <row r="143">
          <cell r="A143">
            <v>36404</v>
          </cell>
          <cell r="B143">
            <v>25107</v>
          </cell>
          <cell r="C143">
            <v>955130</v>
          </cell>
          <cell r="D143" t="str">
            <v>101,338     38043       80.14     120</v>
          </cell>
        </row>
        <row r="144">
          <cell r="A144">
            <v>36434</v>
          </cell>
          <cell r="B144">
            <v>25817</v>
          </cell>
          <cell r="C144">
            <v>960703</v>
          </cell>
          <cell r="D144" t="str">
            <v>107,595     37213       80.65     118</v>
          </cell>
        </row>
        <row r="145">
          <cell r="A145">
            <v>36465</v>
          </cell>
          <cell r="B145">
            <v>22458</v>
          </cell>
          <cell r="C145">
            <v>883200</v>
          </cell>
          <cell r="D145" t="str">
            <v>100,087     39327       81.67     118</v>
          </cell>
        </row>
        <row r="146">
          <cell r="A146">
            <v>36495</v>
          </cell>
          <cell r="B146">
            <v>19338</v>
          </cell>
          <cell r="C146">
            <v>808427</v>
          </cell>
          <cell r="D146" t="str">
            <v>73,758     41806       79.23     114</v>
          </cell>
        </row>
        <row r="147">
          <cell r="A147" t="str">
            <v>Totals:</v>
          </cell>
          <cell r="B147" t="str">
            <v>__________</v>
          </cell>
          <cell r="C147" t="str">
            <v>__________</v>
          </cell>
          <cell r="D147" t="str">
            <v>__________</v>
          </cell>
        </row>
        <row r="148">
          <cell r="A148">
            <v>1999</v>
          </cell>
          <cell r="B148">
            <v>310549</v>
          </cell>
          <cell r="C148">
            <v>11423578</v>
          </cell>
          <cell r="D148">
            <v>1226295</v>
          </cell>
        </row>
        <row r="150">
          <cell r="A150">
            <v>36526</v>
          </cell>
          <cell r="B150">
            <v>19056</v>
          </cell>
          <cell r="C150">
            <v>796326</v>
          </cell>
          <cell r="D150" t="str">
            <v>69,853     41789       78.57     114</v>
          </cell>
        </row>
        <row r="151">
          <cell r="A151">
            <v>36557</v>
          </cell>
          <cell r="B151">
            <v>18847</v>
          </cell>
          <cell r="C151">
            <v>764345</v>
          </cell>
          <cell r="D151" t="str">
            <v>63,608     40556       77.14     114</v>
          </cell>
        </row>
        <row r="152">
          <cell r="A152">
            <v>36586</v>
          </cell>
          <cell r="B152">
            <v>19514</v>
          </cell>
          <cell r="C152">
            <v>814569</v>
          </cell>
          <cell r="D152" t="str">
            <v>74,911     41743       79.33     112</v>
          </cell>
        </row>
        <row r="153">
          <cell r="A153">
            <v>36617</v>
          </cell>
          <cell r="B153">
            <v>19572</v>
          </cell>
          <cell r="C153">
            <v>783848</v>
          </cell>
          <cell r="D153" t="str">
            <v>82,593     40050       80.84     111</v>
          </cell>
        </row>
        <row r="154">
          <cell r="A154">
            <v>36647</v>
          </cell>
          <cell r="B154">
            <v>18049</v>
          </cell>
          <cell r="C154">
            <v>787854</v>
          </cell>
          <cell r="D154" t="str">
            <v>80,172     43651       81.62     109</v>
          </cell>
        </row>
        <row r="155">
          <cell r="A155">
            <v>36678</v>
          </cell>
          <cell r="B155">
            <v>19295</v>
          </cell>
          <cell r="C155">
            <v>769347</v>
          </cell>
          <cell r="D155" t="str">
            <v>74,931     39873       79.52     109</v>
          </cell>
        </row>
        <row r="156">
          <cell r="A156">
            <v>36708</v>
          </cell>
          <cell r="B156">
            <v>21532</v>
          </cell>
          <cell r="C156">
            <v>800752</v>
          </cell>
          <cell r="D156" t="str">
            <v>65,854     37189       75.36     106</v>
          </cell>
        </row>
        <row r="157">
          <cell r="A157">
            <v>36739</v>
          </cell>
          <cell r="B157">
            <v>18920</v>
          </cell>
          <cell r="C157">
            <v>756124</v>
          </cell>
          <cell r="D157" t="str">
            <v>60,335     39965       76.13     106</v>
          </cell>
        </row>
        <row r="158">
          <cell r="A158">
            <v>36770</v>
          </cell>
          <cell r="B158">
            <v>18245</v>
          </cell>
          <cell r="C158">
            <v>697428</v>
          </cell>
          <cell r="D158" t="str">
            <v>76,952     38226       80.83     109</v>
          </cell>
        </row>
        <row r="159">
          <cell r="A159">
            <v>36800</v>
          </cell>
          <cell r="B159">
            <v>18075</v>
          </cell>
          <cell r="C159">
            <v>733430</v>
          </cell>
          <cell r="D159" t="str">
            <v>77,420     40578       81.07     104</v>
          </cell>
        </row>
        <row r="160">
          <cell r="A160">
            <v>36831</v>
          </cell>
          <cell r="B160">
            <v>16644</v>
          </cell>
          <cell r="C160">
            <v>689870</v>
          </cell>
          <cell r="D160" t="str">
            <v>67,242     41449       80.16     102</v>
          </cell>
        </row>
        <row r="161">
          <cell r="A161">
            <v>36861</v>
          </cell>
          <cell r="B161">
            <v>16478</v>
          </cell>
          <cell r="C161">
            <v>691702</v>
          </cell>
          <cell r="D161" t="str">
            <v>61,044     41978       78.74     102</v>
          </cell>
        </row>
        <row r="162">
          <cell r="A162" t="str">
            <v>Totals:</v>
          </cell>
          <cell r="B162" t="str">
            <v>__________</v>
          </cell>
          <cell r="C162" t="str">
            <v>__________</v>
          </cell>
          <cell r="D162" t="str">
            <v>__________</v>
          </cell>
        </row>
        <row r="163">
          <cell r="A163">
            <v>2000</v>
          </cell>
          <cell r="B163">
            <v>224227</v>
          </cell>
          <cell r="C163">
            <v>9085595</v>
          </cell>
          <cell r="D163">
            <v>854915</v>
          </cell>
        </row>
        <row r="165">
          <cell r="A165">
            <v>36892</v>
          </cell>
          <cell r="B165">
            <v>19184</v>
          </cell>
          <cell r="C165">
            <v>775087</v>
          </cell>
          <cell r="D165" t="str">
            <v>68,221     40403       78.05     107</v>
          </cell>
        </row>
        <row r="166">
          <cell r="A166">
            <v>36923</v>
          </cell>
          <cell r="B166">
            <v>18157</v>
          </cell>
          <cell r="C166">
            <v>758873</v>
          </cell>
          <cell r="D166" t="str">
            <v>57,997     41796       76.16     106</v>
          </cell>
        </row>
        <row r="167">
          <cell r="A167">
            <v>36951</v>
          </cell>
          <cell r="B167">
            <v>17847</v>
          </cell>
          <cell r="C167">
            <v>879800</v>
          </cell>
          <cell r="D167" t="str">
            <v>65,481     49297       78.58     103</v>
          </cell>
        </row>
        <row r="168">
          <cell r="A168">
            <v>36982</v>
          </cell>
          <cell r="B168">
            <v>16734</v>
          </cell>
          <cell r="C168">
            <v>809086</v>
          </cell>
          <cell r="D168" t="str">
            <v>62,565     48350       78.90     106</v>
          </cell>
        </row>
        <row r="169">
          <cell r="A169">
            <v>37012</v>
          </cell>
          <cell r="B169">
            <v>16405</v>
          </cell>
          <cell r="C169">
            <v>752788</v>
          </cell>
          <cell r="D169" t="str">
            <v>62,618     45888       79.24     106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feb98"/>
    </sheetNames>
    <sheetDataSet>
      <sheetData sheetId="0">
        <row r="34">
          <cell r="A34">
            <v>35827</v>
          </cell>
          <cell r="B34">
            <v>148821</v>
          </cell>
          <cell r="C34">
            <v>4624290</v>
          </cell>
          <cell r="D34" t="str">
            <v>94,478     31073       38.83     197</v>
          </cell>
        </row>
        <row r="35">
          <cell r="A35">
            <v>35855</v>
          </cell>
          <cell r="B35">
            <v>275490</v>
          </cell>
          <cell r="C35">
            <v>10948671</v>
          </cell>
          <cell r="D35" t="str">
            <v>213,596     39743       43.67     184</v>
          </cell>
        </row>
        <row r="36">
          <cell r="A36">
            <v>35886</v>
          </cell>
          <cell r="B36">
            <v>177862</v>
          </cell>
          <cell r="C36">
            <v>10859776</v>
          </cell>
          <cell r="D36" t="str">
            <v>152,099     61058       46.10     184</v>
          </cell>
        </row>
        <row r="37">
          <cell r="A37">
            <v>35916</v>
          </cell>
          <cell r="B37">
            <v>196450</v>
          </cell>
          <cell r="C37">
            <v>10453418</v>
          </cell>
          <cell r="D37" t="str">
            <v>159,889     53212       44.87     182</v>
          </cell>
        </row>
        <row r="38">
          <cell r="A38">
            <v>35947</v>
          </cell>
          <cell r="B38">
            <v>164717</v>
          </cell>
          <cell r="C38">
            <v>8907350</v>
          </cell>
          <cell r="D38" t="str">
            <v>155,231     54077       48.52     178</v>
          </cell>
        </row>
        <row r="39">
          <cell r="A39">
            <v>35977</v>
          </cell>
          <cell r="B39">
            <v>150266</v>
          </cell>
          <cell r="C39">
            <v>8367835</v>
          </cell>
          <cell r="D39" t="str">
            <v>137,531     55687       47.79     176</v>
          </cell>
        </row>
        <row r="40">
          <cell r="A40">
            <v>36008</v>
          </cell>
          <cell r="B40">
            <v>119011</v>
          </cell>
          <cell r="C40">
            <v>7727373</v>
          </cell>
          <cell r="D40" t="str">
            <v>149,824     64930       55.73     172</v>
          </cell>
        </row>
        <row r="41">
          <cell r="A41">
            <v>36039</v>
          </cell>
          <cell r="B41">
            <v>99981</v>
          </cell>
          <cell r="C41">
            <v>6707322</v>
          </cell>
          <cell r="D41" t="str">
            <v>116,421     67086       53.80     171</v>
          </cell>
        </row>
        <row r="42">
          <cell r="A42">
            <v>36069</v>
          </cell>
          <cell r="B42">
            <v>97772</v>
          </cell>
          <cell r="C42">
            <v>6272360</v>
          </cell>
          <cell r="D42" t="str">
            <v>122,469     64153       55.61     172</v>
          </cell>
        </row>
        <row r="43">
          <cell r="A43">
            <v>36100</v>
          </cell>
          <cell r="B43">
            <v>84063</v>
          </cell>
          <cell r="C43">
            <v>5941938</v>
          </cell>
          <cell r="D43" t="str">
            <v>127,475     70685       60.26     168</v>
          </cell>
        </row>
        <row r="44">
          <cell r="A44">
            <v>36130</v>
          </cell>
          <cell r="B44">
            <v>75206</v>
          </cell>
          <cell r="C44">
            <v>5549942</v>
          </cell>
          <cell r="D44" t="str">
            <v>146,454     73797       66.07     161</v>
          </cell>
        </row>
        <row r="45">
          <cell r="A45" t="str">
            <v>Totals: _</v>
          </cell>
          <cell r="B45" t="str">
            <v>_________</v>
          </cell>
          <cell r="C45" t="str">
            <v>__________</v>
          </cell>
          <cell r="D45" t="str">
            <v>__________</v>
          </cell>
        </row>
        <row r="46">
          <cell r="A46">
            <v>1998</v>
          </cell>
          <cell r="B46">
            <v>1589639</v>
          </cell>
          <cell r="C46">
            <v>86360275</v>
          </cell>
          <cell r="D46">
            <v>1575467</v>
          </cell>
        </row>
        <row r="48">
          <cell r="A48">
            <v>36161</v>
          </cell>
          <cell r="B48">
            <v>72080</v>
          </cell>
          <cell r="C48">
            <v>5177344</v>
          </cell>
          <cell r="D48" t="str">
            <v>130,577     71828       64.43     158</v>
          </cell>
        </row>
        <row r="49">
          <cell r="A49">
            <v>36192</v>
          </cell>
          <cell r="B49">
            <v>57120</v>
          </cell>
          <cell r="C49">
            <v>4264812</v>
          </cell>
          <cell r="D49" t="str">
            <v>103,432     74665       64.42     156</v>
          </cell>
        </row>
        <row r="50">
          <cell r="A50">
            <v>36220</v>
          </cell>
          <cell r="B50">
            <v>59536</v>
          </cell>
          <cell r="C50">
            <v>4416407</v>
          </cell>
          <cell r="D50" t="str">
            <v>114,814     74181       65.85     150</v>
          </cell>
        </row>
        <row r="51">
          <cell r="A51">
            <v>36251</v>
          </cell>
          <cell r="B51">
            <v>54023</v>
          </cell>
          <cell r="C51">
            <v>4012866</v>
          </cell>
          <cell r="D51" t="str">
            <v>104,113     74281       65.84     147</v>
          </cell>
        </row>
        <row r="52">
          <cell r="A52">
            <v>36281</v>
          </cell>
          <cell r="B52">
            <v>54594</v>
          </cell>
          <cell r="C52">
            <v>3765224</v>
          </cell>
          <cell r="D52" t="str">
            <v>134,807     68968       71.18     146</v>
          </cell>
        </row>
        <row r="53">
          <cell r="A53">
            <v>36312</v>
          </cell>
          <cell r="B53">
            <v>49952</v>
          </cell>
          <cell r="C53">
            <v>3552323</v>
          </cell>
          <cell r="D53" t="str">
            <v>127,636     71115       71.87     146</v>
          </cell>
        </row>
        <row r="54">
          <cell r="A54">
            <v>36342</v>
          </cell>
          <cell r="B54">
            <v>49211</v>
          </cell>
          <cell r="C54">
            <v>3472205</v>
          </cell>
          <cell r="D54" t="str">
            <v>118,142     70558       70.59     144</v>
          </cell>
        </row>
        <row r="55">
          <cell r="A55">
            <v>36373</v>
          </cell>
          <cell r="B55">
            <v>44563</v>
          </cell>
          <cell r="C55">
            <v>3305985</v>
          </cell>
          <cell r="D55" t="str">
            <v>105,688     74187       70.34     140</v>
          </cell>
        </row>
        <row r="56">
          <cell r="A56">
            <v>36404</v>
          </cell>
          <cell r="B56">
            <v>42070</v>
          </cell>
          <cell r="C56">
            <v>3191919</v>
          </cell>
          <cell r="D56" t="str">
            <v>97,242     75872       69.80     134</v>
          </cell>
        </row>
        <row r="57">
          <cell r="A57">
            <v>36434</v>
          </cell>
          <cell r="B57">
            <v>49504</v>
          </cell>
          <cell r="C57">
            <v>3124343</v>
          </cell>
          <cell r="D57" t="str">
            <v>107,526     63113       68.47     135</v>
          </cell>
        </row>
        <row r="58">
          <cell r="A58">
            <v>36465</v>
          </cell>
          <cell r="B58">
            <v>44772</v>
          </cell>
          <cell r="C58">
            <v>3004478</v>
          </cell>
          <cell r="D58" t="str">
            <v>170,837     67107       79.23     136</v>
          </cell>
        </row>
        <row r="59">
          <cell r="A59">
            <v>36495</v>
          </cell>
          <cell r="B59">
            <v>47278</v>
          </cell>
          <cell r="C59">
            <v>2954597</v>
          </cell>
          <cell r="D59" t="str">
            <v>180,373     62495       79.23     132</v>
          </cell>
        </row>
        <row r="60">
          <cell r="A60" t="str">
            <v>Totals: _</v>
          </cell>
          <cell r="B60" t="str">
            <v>_________</v>
          </cell>
          <cell r="C60" t="str">
            <v>__________</v>
          </cell>
          <cell r="D60" t="str">
            <v>__________</v>
          </cell>
        </row>
        <row r="61">
          <cell r="A61">
            <v>1999</v>
          </cell>
          <cell r="B61">
            <v>624703</v>
          </cell>
          <cell r="C61">
            <v>44242503</v>
          </cell>
          <cell r="D61">
            <v>1495187</v>
          </cell>
        </row>
        <row r="63">
          <cell r="A63">
            <v>36526</v>
          </cell>
          <cell r="B63">
            <v>42559</v>
          </cell>
          <cell r="C63">
            <v>2872439</v>
          </cell>
          <cell r="D63" t="str">
            <v>110,649     67494       72.22     131</v>
          </cell>
        </row>
        <row r="64">
          <cell r="A64">
            <v>36557</v>
          </cell>
          <cell r="B64">
            <v>38224</v>
          </cell>
          <cell r="C64">
            <v>2544444</v>
          </cell>
          <cell r="D64" t="str">
            <v>90,932     66567       70.40     131</v>
          </cell>
        </row>
        <row r="65">
          <cell r="A65">
            <v>36586</v>
          </cell>
          <cell r="B65">
            <v>39324</v>
          </cell>
          <cell r="C65">
            <v>2637569</v>
          </cell>
          <cell r="D65" t="str">
            <v>97,780     67073       71.32     131</v>
          </cell>
        </row>
        <row r="66">
          <cell r="A66">
            <v>36617</v>
          </cell>
          <cell r="B66">
            <v>35359</v>
          </cell>
          <cell r="C66">
            <v>2436302</v>
          </cell>
          <cell r="D66" t="str">
            <v>116,424     68902       76.70     132</v>
          </cell>
        </row>
        <row r="67">
          <cell r="A67">
            <v>36647</v>
          </cell>
          <cell r="B67">
            <v>36036</v>
          </cell>
          <cell r="C67">
            <v>2551129</v>
          </cell>
          <cell r="D67" t="str">
            <v>165,684     70794       82.14     132</v>
          </cell>
        </row>
        <row r="68">
          <cell r="A68">
            <v>36678</v>
          </cell>
          <cell r="B68">
            <v>39061</v>
          </cell>
          <cell r="C68">
            <v>2334418</v>
          </cell>
          <cell r="D68" t="str">
            <v>96,181     59764       71.12     129</v>
          </cell>
        </row>
        <row r="69">
          <cell r="A69">
            <v>36708</v>
          </cell>
          <cell r="B69">
            <v>34632</v>
          </cell>
          <cell r="C69">
            <v>2406188</v>
          </cell>
          <cell r="D69" t="str">
            <v>95,977     69479       73.48     128</v>
          </cell>
        </row>
        <row r="70">
          <cell r="A70">
            <v>36739</v>
          </cell>
          <cell r="B70">
            <v>32859</v>
          </cell>
          <cell r="C70">
            <v>2263192</v>
          </cell>
          <cell r="D70" t="str">
            <v>96,906     68876       74.68     126</v>
          </cell>
        </row>
        <row r="71">
          <cell r="A71">
            <v>36770</v>
          </cell>
          <cell r="B71">
            <v>28805</v>
          </cell>
          <cell r="C71">
            <v>2094845</v>
          </cell>
          <cell r="D71" t="str">
            <v>85,052     72726       74.70     128</v>
          </cell>
        </row>
        <row r="72">
          <cell r="A72">
            <v>36800</v>
          </cell>
          <cell r="B72">
            <v>30995</v>
          </cell>
          <cell r="C72">
            <v>2152411</v>
          </cell>
          <cell r="D72" t="str">
            <v>88,448     69444       74.05     126</v>
          </cell>
        </row>
        <row r="73">
          <cell r="A73">
            <v>36831</v>
          </cell>
          <cell r="B73">
            <v>29208</v>
          </cell>
          <cell r="C73">
            <v>2015054</v>
          </cell>
          <cell r="D73" t="str">
            <v>598,698     68990       95.35     127</v>
          </cell>
        </row>
        <row r="74">
          <cell r="A74">
            <v>36861</v>
          </cell>
          <cell r="B74">
            <v>29416</v>
          </cell>
          <cell r="C74">
            <v>2013463</v>
          </cell>
          <cell r="D74" t="str">
            <v>607,528     68448       95.38     126</v>
          </cell>
        </row>
        <row r="75">
          <cell r="A75" t="str">
            <v>Totals: _</v>
          </cell>
          <cell r="B75" t="str">
            <v>_________</v>
          </cell>
          <cell r="C75" t="str">
            <v>__________</v>
          </cell>
          <cell r="D75" t="str">
            <v>__________</v>
          </cell>
        </row>
        <row r="76">
          <cell r="A76">
            <v>2000</v>
          </cell>
          <cell r="B76">
            <v>416478</v>
          </cell>
          <cell r="C76">
            <v>28321454</v>
          </cell>
          <cell r="D76">
            <v>2250259</v>
          </cell>
        </row>
        <row r="78">
          <cell r="A78">
            <v>36892</v>
          </cell>
          <cell r="B78">
            <v>28159</v>
          </cell>
          <cell r="C78">
            <v>1931239</v>
          </cell>
          <cell r="D78" t="str">
            <v>389,174     68584       93.25     124</v>
          </cell>
        </row>
        <row r="79">
          <cell r="A79">
            <v>36923</v>
          </cell>
          <cell r="B79">
            <v>26277</v>
          </cell>
          <cell r="C79">
            <v>1651569</v>
          </cell>
          <cell r="D79" t="str">
            <v>105,179     62853       80.01     118</v>
          </cell>
        </row>
        <row r="80">
          <cell r="A80">
            <v>36951</v>
          </cell>
          <cell r="B80">
            <v>26956</v>
          </cell>
          <cell r="C80">
            <v>1832888</v>
          </cell>
          <cell r="D80" t="str">
            <v>107,669     67996       79.98     118</v>
          </cell>
        </row>
        <row r="81">
          <cell r="A81">
            <v>36982</v>
          </cell>
          <cell r="B81">
            <v>25518</v>
          </cell>
          <cell r="C81">
            <v>1708466</v>
          </cell>
          <cell r="D81" t="str">
            <v>108,824     66952       81.01     120</v>
          </cell>
        </row>
        <row r="82">
          <cell r="A82">
            <v>37012</v>
          </cell>
          <cell r="B82">
            <v>24043</v>
          </cell>
          <cell r="C82">
            <v>1783898</v>
          </cell>
          <cell r="D82" t="str">
            <v>67,459     74197       73.72     117</v>
          </cell>
        </row>
        <row r="83">
          <cell r="A83" t="str">
            <v>Totals: _</v>
          </cell>
          <cell r="B83" t="str">
            <v>_________</v>
          </cell>
          <cell r="C83" t="str">
            <v>__________</v>
          </cell>
          <cell r="D83" t="str">
            <v>__________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mar98"/>
    </sheetNames>
    <sheetDataSet>
      <sheetData sheetId="0">
        <row r="34">
          <cell r="A34">
            <v>35855</v>
          </cell>
          <cell r="B34">
            <v>162731</v>
          </cell>
          <cell r="C34">
            <v>6167285</v>
          </cell>
          <cell r="D34" t="str">
            <v>113,135     37899       41.01     223</v>
          </cell>
        </row>
        <row r="35">
          <cell r="A35">
            <v>35886</v>
          </cell>
          <cell r="B35">
            <v>201044</v>
          </cell>
          <cell r="C35">
            <v>10469490</v>
          </cell>
          <cell r="D35" t="str">
            <v>187,216     52076       48.22     209</v>
          </cell>
        </row>
        <row r="36">
          <cell r="A36">
            <v>35916</v>
          </cell>
          <cell r="B36">
            <v>160441</v>
          </cell>
          <cell r="C36">
            <v>9358639</v>
          </cell>
          <cell r="D36" t="str">
            <v>161,336     58331       50.14     209</v>
          </cell>
        </row>
        <row r="37">
          <cell r="A37">
            <v>35947</v>
          </cell>
          <cell r="B37">
            <v>120945</v>
          </cell>
          <cell r="C37">
            <v>7534717</v>
          </cell>
          <cell r="D37" t="str">
            <v>138,645     62299       53.41     203</v>
          </cell>
        </row>
        <row r="38">
          <cell r="A38">
            <v>35977</v>
          </cell>
          <cell r="B38">
            <v>112704</v>
          </cell>
          <cell r="C38">
            <v>6944763</v>
          </cell>
          <cell r="D38" t="str">
            <v>133,930     61620       54.30     203</v>
          </cell>
        </row>
        <row r="39">
          <cell r="A39">
            <v>36008</v>
          </cell>
          <cell r="B39">
            <v>158624</v>
          </cell>
          <cell r="C39">
            <v>6635490</v>
          </cell>
          <cell r="D39" t="str">
            <v>125,881     41832       44.25     201</v>
          </cell>
        </row>
        <row r="40">
          <cell r="A40">
            <v>36039</v>
          </cell>
          <cell r="B40">
            <v>127315</v>
          </cell>
          <cell r="C40">
            <v>6030046</v>
          </cell>
          <cell r="D40" t="str">
            <v>108,745     47364       46.07     199</v>
          </cell>
        </row>
        <row r="41">
          <cell r="A41">
            <v>36069</v>
          </cell>
          <cell r="B41">
            <v>152918</v>
          </cell>
          <cell r="C41">
            <v>5972043</v>
          </cell>
          <cell r="D41" t="str">
            <v>115,688     39054       43.07     193</v>
          </cell>
        </row>
        <row r="42">
          <cell r="A42">
            <v>36100</v>
          </cell>
          <cell r="B42">
            <v>130901</v>
          </cell>
          <cell r="C42">
            <v>5446118</v>
          </cell>
          <cell r="D42" t="str">
            <v>111,051     41605       45.90     190</v>
          </cell>
        </row>
        <row r="43">
          <cell r="A43">
            <v>36130</v>
          </cell>
          <cell r="B43">
            <v>109091</v>
          </cell>
          <cell r="C43">
            <v>5042964</v>
          </cell>
          <cell r="D43" t="str">
            <v>114,823     46228       51.28     186</v>
          </cell>
        </row>
        <row r="44">
          <cell r="A44" t="str">
            <v>Totals:</v>
          </cell>
          <cell r="B44" t="str">
            <v>__________</v>
          </cell>
          <cell r="C44" t="str">
            <v>__________</v>
          </cell>
          <cell r="D44" t="str">
            <v>__________</v>
          </cell>
        </row>
        <row r="45">
          <cell r="A45">
            <v>1998</v>
          </cell>
          <cell r="B45">
            <v>1436714</v>
          </cell>
          <cell r="C45">
            <v>69601555</v>
          </cell>
          <cell r="D45">
            <v>1310450</v>
          </cell>
        </row>
        <row r="47">
          <cell r="A47">
            <v>36161</v>
          </cell>
          <cell r="B47">
            <v>102538</v>
          </cell>
          <cell r="C47">
            <v>4799390</v>
          </cell>
          <cell r="D47" t="str">
            <v>97,811     46806       48.82     179</v>
          </cell>
        </row>
        <row r="48">
          <cell r="A48">
            <v>36192</v>
          </cell>
          <cell r="B48">
            <v>83809</v>
          </cell>
          <cell r="C48">
            <v>4011865</v>
          </cell>
          <cell r="D48" t="str">
            <v>80,981     47870       49.14     180</v>
          </cell>
        </row>
        <row r="49">
          <cell r="A49">
            <v>36220</v>
          </cell>
          <cell r="B49">
            <v>60028</v>
          </cell>
          <cell r="C49">
            <v>4007574</v>
          </cell>
          <cell r="D49" t="str">
            <v>79,615     66762       57.01     178</v>
          </cell>
        </row>
        <row r="50">
          <cell r="A50">
            <v>36251</v>
          </cell>
          <cell r="B50">
            <v>60199</v>
          </cell>
          <cell r="C50">
            <v>3694191</v>
          </cell>
          <cell r="D50" t="str">
            <v>98,563     61367       62.08     175</v>
          </cell>
        </row>
        <row r="51">
          <cell r="A51">
            <v>36281</v>
          </cell>
          <cell r="B51">
            <v>67690</v>
          </cell>
          <cell r="C51">
            <v>3875823</v>
          </cell>
          <cell r="D51" t="str">
            <v>98,479     57259       59.26     172</v>
          </cell>
        </row>
        <row r="52">
          <cell r="A52">
            <v>36312</v>
          </cell>
          <cell r="B52">
            <v>62626</v>
          </cell>
          <cell r="C52">
            <v>3564471</v>
          </cell>
          <cell r="D52" t="str">
            <v>114,645     56917       64.67     173</v>
          </cell>
        </row>
        <row r="53">
          <cell r="A53">
            <v>36342</v>
          </cell>
          <cell r="B53">
            <v>82553</v>
          </cell>
          <cell r="C53">
            <v>3699747</v>
          </cell>
          <cell r="D53" t="str">
            <v>128,257     44817       60.84     166</v>
          </cell>
        </row>
        <row r="54">
          <cell r="A54">
            <v>36373</v>
          </cell>
          <cell r="B54">
            <v>77369</v>
          </cell>
          <cell r="C54">
            <v>3431542</v>
          </cell>
          <cell r="D54" t="str">
            <v>128,382     44353       62.40     168</v>
          </cell>
        </row>
        <row r="55">
          <cell r="A55">
            <v>36404</v>
          </cell>
          <cell r="B55">
            <v>70175</v>
          </cell>
          <cell r="C55">
            <v>3275016</v>
          </cell>
          <cell r="D55" t="str">
            <v>123,565     46670       63.78     165</v>
          </cell>
        </row>
        <row r="56">
          <cell r="A56">
            <v>36434</v>
          </cell>
          <cell r="B56">
            <v>77348</v>
          </cell>
          <cell r="C56">
            <v>3209312</v>
          </cell>
          <cell r="D56" t="str">
            <v>116,328     41492       60.06     161</v>
          </cell>
        </row>
        <row r="57">
          <cell r="A57">
            <v>36465</v>
          </cell>
          <cell r="B57">
            <v>71892</v>
          </cell>
          <cell r="C57">
            <v>3056593</v>
          </cell>
          <cell r="D57" t="str">
            <v>102,480     42517       58.77     162</v>
          </cell>
        </row>
        <row r="58">
          <cell r="A58">
            <v>36495</v>
          </cell>
          <cell r="B58">
            <v>117877</v>
          </cell>
          <cell r="C58">
            <v>3139475</v>
          </cell>
          <cell r="D58" t="str">
            <v>118,379     26634       50.11     159</v>
          </cell>
        </row>
        <row r="59">
          <cell r="A59" t="str">
            <v>Totals:</v>
          </cell>
          <cell r="B59" t="str">
            <v>__________</v>
          </cell>
          <cell r="C59" t="str">
            <v>__________</v>
          </cell>
          <cell r="D59" t="str">
            <v>__________</v>
          </cell>
        </row>
        <row r="60">
          <cell r="A60">
            <v>1999</v>
          </cell>
          <cell r="B60">
            <v>934104</v>
          </cell>
          <cell r="C60">
            <v>43764999</v>
          </cell>
          <cell r="D60">
            <v>1287485</v>
          </cell>
        </row>
        <row r="62">
          <cell r="A62">
            <v>36526</v>
          </cell>
          <cell r="B62">
            <v>111325</v>
          </cell>
          <cell r="C62">
            <v>3013141</v>
          </cell>
          <cell r="D62" t="str">
            <v>111,032     27067       49.93     160</v>
          </cell>
        </row>
        <row r="63">
          <cell r="A63">
            <v>36557</v>
          </cell>
          <cell r="B63">
            <v>89179</v>
          </cell>
          <cell r="C63">
            <v>2728561</v>
          </cell>
          <cell r="D63" t="str">
            <v>99,213     30597       52.66     157</v>
          </cell>
        </row>
        <row r="64">
          <cell r="A64">
            <v>36586</v>
          </cell>
          <cell r="B64">
            <v>102302</v>
          </cell>
          <cell r="C64">
            <v>2797778</v>
          </cell>
          <cell r="D64" t="str">
            <v>97,658     27349       48.84     149</v>
          </cell>
        </row>
        <row r="65">
          <cell r="A65">
            <v>36617</v>
          </cell>
          <cell r="B65">
            <v>97770</v>
          </cell>
          <cell r="C65">
            <v>2764778</v>
          </cell>
          <cell r="D65" t="str">
            <v>99,044     28279       50.32     153</v>
          </cell>
        </row>
        <row r="66">
          <cell r="A66">
            <v>36647</v>
          </cell>
          <cell r="B66">
            <v>97146</v>
          </cell>
          <cell r="C66">
            <v>2895388</v>
          </cell>
          <cell r="D66" t="str">
            <v>88,975     29805       47.80     152</v>
          </cell>
        </row>
        <row r="67">
          <cell r="A67">
            <v>36678</v>
          </cell>
          <cell r="B67">
            <v>94066</v>
          </cell>
          <cell r="C67">
            <v>2782247</v>
          </cell>
          <cell r="D67" t="str">
            <v>104,562     29578       52.64     153</v>
          </cell>
        </row>
        <row r="68">
          <cell r="A68">
            <v>36708</v>
          </cell>
          <cell r="B68">
            <v>97800</v>
          </cell>
          <cell r="C68">
            <v>2823956</v>
          </cell>
          <cell r="D68" t="str">
            <v>123,071     28875       55.72     152</v>
          </cell>
        </row>
        <row r="69">
          <cell r="A69">
            <v>36739</v>
          </cell>
          <cell r="B69">
            <v>84838</v>
          </cell>
          <cell r="C69">
            <v>2615674</v>
          </cell>
          <cell r="D69" t="str">
            <v>114,482     30832       57.44     150</v>
          </cell>
        </row>
        <row r="70">
          <cell r="A70">
            <v>36770</v>
          </cell>
          <cell r="B70">
            <v>82437</v>
          </cell>
          <cell r="C70">
            <v>2341318</v>
          </cell>
          <cell r="D70" t="str">
            <v>112,129     28402       57.63     148</v>
          </cell>
        </row>
        <row r="71">
          <cell r="A71">
            <v>36800</v>
          </cell>
          <cell r="B71">
            <v>84154</v>
          </cell>
          <cell r="C71">
            <v>2481929</v>
          </cell>
          <cell r="D71" t="str">
            <v>119,318     29493       58.64     147</v>
          </cell>
        </row>
        <row r="72">
          <cell r="A72">
            <v>36831</v>
          </cell>
          <cell r="B72">
            <v>82374</v>
          </cell>
          <cell r="C72">
            <v>2272490</v>
          </cell>
          <cell r="D72" t="str">
            <v>113,252     27588       57.89     143</v>
          </cell>
        </row>
        <row r="73">
          <cell r="A73">
            <v>36861</v>
          </cell>
          <cell r="B73">
            <v>80420</v>
          </cell>
          <cell r="C73">
            <v>2309860</v>
          </cell>
          <cell r="D73" t="str">
            <v>126,413     28723       61.12     143</v>
          </cell>
        </row>
        <row r="74">
          <cell r="A74" t="str">
            <v>Totals:</v>
          </cell>
          <cell r="B74" t="str">
            <v>__________</v>
          </cell>
          <cell r="C74" t="str">
            <v>__________</v>
          </cell>
          <cell r="D74" t="str">
            <v>__________</v>
          </cell>
        </row>
        <row r="75">
          <cell r="A75">
            <v>2000</v>
          </cell>
          <cell r="B75">
            <v>1103811</v>
          </cell>
          <cell r="C75">
            <v>31827120</v>
          </cell>
          <cell r="D75">
            <v>1309149</v>
          </cell>
        </row>
        <row r="77">
          <cell r="A77">
            <v>36892</v>
          </cell>
          <cell r="B77">
            <v>75854</v>
          </cell>
          <cell r="C77">
            <v>2087142</v>
          </cell>
          <cell r="D77" t="str">
            <v>126,898     27516       62.59     146</v>
          </cell>
        </row>
        <row r="78">
          <cell r="A78">
            <v>36923</v>
          </cell>
          <cell r="B78">
            <v>61777</v>
          </cell>
          <cell r="C78">
            <v>1886273</v>
          </cell>
          <cell r="D78" t="str">
            <v>95,046     30534       60.61     140</v>
          </cell>
        </row>
        <row r="79">
          <cell r="A79">
            <v>36951</v>
          </cell>
          <cell r="B79">
            <v>67243</v>
          </cell>
          <cell r="C79">
            <v>2012718</v>
          </cell>
          <cell r="D79" t="str">
            <v>98,635     29933       59.46     144</v>
          </cell>
        </row>
        <row r="80">
          <cell r="A80">
            <v>36982</v>
          </cell>
          <cell r="B80">
            <v>60804</v>
          </cell>
          <cell r="C80">
            <v>1897882</v>
          </cell>
          <cell r="D80" t="str">
            <v>94,596     31214       60.87     141</v>
          </cell>
        </row>
        <row r="81">
          <cell r="A81">
            <v>37012</v>
          </cell>
          <cell r="B81">
            <v>47380</v>
          </cell>
          <cell r="C81">
            <v>1842117</v>
          </cell>
          <cell r="D81" t="str">
            <v>95,239     38880       66.78     136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apr98"/>
    </sheetNames>
    <sheetDataSet>
      <sheetData sheetId="0">
        <row r="34">
          <cell r="A34">
            <v>35886</v>
          </cell>
          <cell r="B34">
            <v>105391</v>
          </cell>
          <cell r="C34">
            <v>4787124</v>
          </cell>
          <cell r="D34" t="str">
            <v>119,314     45423       53.10     207</v>
          </cell>
        </row>
        <row r="35">
          <cell r="A35">
            <v>35916</v>
          </cell>
          <cell r="B35">
            <v>145455</v>
          </cell>
          <cell r="C35">
            <v>8114815</v>
          </cell>
          <cell r="D35" t="str">
            <v>165,893     55790       53.28     197</v>
          </cell>
        </row>
        <row r="36">
          <cell r="A36">
            <v>35947</v>
          </cell>
          <cell r="B36">
            <v>142758</v>
          </cell>
          <cell r="C36">
            <v>7136445</v>
          </cell>
          <cell r="D36" t="str">
            <v>135,416     49990       48.68     196</v>
          </cell>
        </row>
        <row r="37">
          <cell r="A37">
            <v>35977</v>
          </cell>
          <cell r="B37">
            <v>132451</v>
          </cell>
          <cell r="C37">
            <v>6589429</v>
          </cell>
          <cell r="D37" t="str">
            <v>139,096     49750       51.22     191</v>
          </cell>
        </row>
        <row r="38">
          <cell r="A38">
            <v>36008</v>
          </cell>
          <cell r="B38">
            <v>104158</v>
          </cell>
          <cell r="C38">
            <v>5653373</v>
          </cell>
          <cell r="D38" t="str">
            <v>107,686     54277       50.83     183</v>
          </cell>
        </row>
        <row r="39">
          <cell r="A39">
            <v>36039</v>
          </cell>
          <cell r="B39">
            <v>89690</v>
          </cell>
          <cell r="C39">
            <v>4930714</v>
          </cell>
          <cell r="D39" t="str">
            <v>92,640     54976       50.81     181</v>
          </cell>
        </row>
        <row r="40">
          <cell r="A40">
            <v>36069</v>
          </cell>
          <cell r="B40">
            <v>90170</v>
          </cell>
          <cell r="C40">
            <v>4986195</v>
          </cell>
          <cell r="D40" t="str">
            <v>98,388     55298       52.18     178</v>
          </cell>
        </row>
        <row r="41">
          <cell r="A41">
            <v>36100</v>
          </cell>
          <cell r="B41">
            <v>79753</v>
          </cell>
          <cell r="C41">
            <v>4607583</v>
          </cell>
          <cell r="D41" t="str">
            <v>98,351     57774       55.22     178</v>
          </cell>
        </row>
        <row r="42">
          <cell r="A42">
            <v>36130</v>
          </cell>
          <cell r="B42">
            <v>78468</v>
          </cell>
          <cell r="C42">
            <v>4163205</v>
          </cell>
          <cell r="D42" t="str">
            <v>110,346     53057       58.44     175</v>
          </cell>
        </row>
        <row r="43">
          <cell r="A43" t="str">
            <v>Totals: _</v>
          </cell>
          <cell r="B43" t="str">
            <v>_________</v>
          </cell>
          <cell r="C43" t="str">
            <v>__________</v>
          </cell>
          <cell r="D43" t="str">
            <v>__________</v>
          </cell>
        </row>
        <row r="44">
          <cell r="A44">
            <v>1998</v>
          </cell>
          <cell r="B44">
            <v>968294</v>
          </cell>
          <cell r="C44">
            <v>50968883</v>
          </cell>
          <cell r="D44">
            <v>1067130</v>
          </cell>
        </row>
        <row r="46">
          <cell r="A46">
            <v>36161</v>
          </cell>
          <cell r="B46">
            <v>78593</v>
          </cell>
          <cell r="C46">
            <v>4144623</v>
          </cell>
          <cell r="D46" t="str">
            <v>104,622     52736       57.10     176</v>
          </cell>
        </row>
        <row r="47">
          <cell r="A47">
            <v>36192</v>
          </cell>
          <cell r="B47">
            <v>61275</v>
          </cell>
          <cell r="C47">
            <v>3456044</v>
          </cell>
          <cell r="D47" t="str">
            <v>81,299     56403       57.02     172</v>
          </cell>
        </row>
        <row r="48">
          <cell r="A48">
            <v>36220</v>
          </cell>
          <cell r="B48">
            <v>64176</v>
          </cell>
          <cell r="C48">
            <v>3630068</v>
          </cell>
          <cell r="D48" t="str">
            <v>82,504     56565       56.25     169</v>
          </cell>
        </row>
        <row r="49">
          <cell r="A49">
            <v>36251</v>
          </cell>
          <cell r="B49">
            <v>56686</v>
          </cell>
          <cell r="C49">
            <v>3333811</v>
          </cell>
          <cell r="D49" t="str">
            <v>75,724     58812       57.19     166</v>
          </cell>
        </row>
        <row r="50">
          <cell r="A50">
            <v>36281</v>
          </cell>
          <cell r="B50">
            <v>56693</v>
          </cell>
          <cell r="C50">
            <v>3224035</v>
          </cell>
          <cell r="D50" t="str">
            <v>68,830     56869       54.83     162</v>
          </cell>
        </row>
        <row r="51">
          <cell r="A51">
            <v>36312</v>
          </cell>
          <cell r="B51">
            <v>51895</v>
          </cell>
          <cell r="C51">
            <v>2755074</v>
          </cell>
          <cell r="D51" t="str">
            <v>77,468     53090       59.88     155</v>
          </cell>
        </row>
        <row r="52">
          <cell r="A52">
            <v>36342</v>
          </cell>
          <cell r="B52">
            <v>49519</v>
          </cell>
          <cell r="C52">
            <v>2690067</v>
          </cell>
          <cell r="D52" t="str">
            <v>92,298     54324       65.08     157</v>
          </cell>
        </row>
        <row r="53">
          <cell r="A53">
            <v>36373</v>
          </cell>
          <cell r="B53">
            <v>47506</v>
          </cell>
          <cell r="C53">
            <v>2458752</v>
          </cell>
          <cell r="D53" t="str">
            <v>78,624     51757       62.34     157</v>
          </cell>
        </row>
        <row r="54">
          <cell r="A54">
            <v>36404</v>
          </cell>
          <cell r="B54">
            <v>44920</v>
          </cell>
          <cell r="C54">
            <v>2280811</v>
          </cell>
          <cell r="D54" t="str">
            <v>76,073     50775       62.87     157</v>
          </cell>
        </row>
        <row r="55">
          <cell r="A55">
            <v>36434</v>
          </cell>
          <cell r="B55">
            <v>44145</v>
          </cell>
          <cell r="C55">
            <v>2364814</v>
          </cell>
          <cell r="D55" t="str">
            <v>80,362     53570       64.54     152</v>
          </cell>
        </row>
        <row r="56">
          <cell r="A56">
            <v>36465</v>
          </cell>
          <cell r="B56">
            <v>41068</v>
          </cell>
          <cell r="C56">
            <v>2232412</v>
          </cell>
          <cell r="D56" t="str">
            <v>88,264     54359       68.25     150</v>
          </cell>
        </row>
        <row r="57">
          <cell r="A57">
            <v>36495</v>
          </cell>
          <cell r="B57">
            <v>41427</v>
          </cell>
          <cell r="C57">
            <v>2131357</v>
          </cell>
          <cell r="D57" t="str">
            <v>113,810     51449       73.31     146</v>
          </cell>
        </row>
        <row r="58">
          <cell r="A58" t="str">
            <v>Totals: _</v>
          </cell>
          <cell r="B58" t="str">
            <v>_________</v>
          </cell>
          <cell r="C58" t="str">
            <v>__________</v>
          </cell>
          <cell r="D58" t="str">
            <v>__________</v>
          </cell>
        </row>
        <row r="59">
          <cell r="A59">
            <v>1999</v>
          </cell>
          <cell r="B59">
            <v>637903</v>
          </cell>
          <cell r="C59">
            <v>34701868</v>
          </cell>
          <cell r="D59">
            <v>1019878</v>
          </cell>
        </row>
        <row r="61">
          <cell r="A61">
            <v>36526</v>
          </cell>
          <cell r="B61">
            <v>40200</v>
          </cell>
          <cell r="C61">
            <v>2115361</v>
          </cell>
          <cell r="D61" t="str">
            <v>135,128     52621       77.07     143</v>
          </cell>
        </row>
        <row r="62">
          <cell r="A62">
            <v>36557</v>
          </cell>
          <cell r="B62">
            <v>33047</v>
          </cell>
          <cell r="C62">
            <v>1857846</v>
          </cell>
          <cell r="D62" t="str">
            <v>184,418     56219       84.80     141</v>
          </cell>
        </row>
        <row r="63">
          <cell r="A63">
            <v>36586</v>
          </cell>
          <cell r="B63">
            <v>34834</v>
          </cell>
          <cell r="C63">
            <v>1917690</v>
          </cell>
          <cell r="D63" t="str">
            <v>178,332     55053       83.66     137</v>
          </cell>
        </row>
        <row r="64">
          <cell r="A64">
            <v>36617</v>
          </cell>
          <cell r="B64">
            <v>30131</v>
          </cell>
          <cell r="C64">
            <v>1809281</v>
          </cell>
          <cell r="D64" t="str">
            <v>178,167     60048       85.53     135</v>
          </cell>
        </row>
        <row r="65">
          <cell r="A65">
            <v>36647</v>
          </cell>
          <cell r="B65">
            <v>28724</v>
          </cell>
          <cell r="C65">
            <v>1798239</v>
          </cell>
          <cell r="D65" t="str">
            <v>182,228     62605       86.38     134</v>
          </cell>
        </row>
        <row r="66">
          <cell r="A66">
            <v>36678</v>
          </cell>
          <cell r="B66">
            <v>28044</v>
          </cell>
          <cell r="C66">
            <v>1646982</v>
          </cell>
          <cell r="D66" t="str">
            <v>122,729     58729       81.40     133</v>
          </cell>
        </row>
        <row r="67">
          <cell r="A67">
            <v>36708</v>
          </cell>
          <cell r="B67">
            <v>23956</v>
          </cell>
          <cell r="C67">
            <v>1644499</v>
          </cell>
          <cell r="D67" t="str">
            <v>105,108     68647       81.44     124</v>
          </cell>
        </row>
        <row r="68">
          <cell r="A68">
            <v>36739</v>
          </cell>
          <cell r="B68">
            <v>22073</v>
          </cell>
          <cell r="C68">
            <v>1605367</v>
          </cell>
          <cell r="D68" t="str">
            <v>94,439     72730       81.06     127</v>
          </cell>
        </row>
        <row r="69">
          <cell r="A69">
            <v>36770</v>
          </cell>
          <cell r="B69">
            <v>22061</v>
          </cell>
          <cell r="C69">
            <v>1499595</v>
          </cell>
          <cell r="D69" t="str">
            <v>99,756     67975       81.89     123</v>
          </cell>
        </row>
        <row r="70">
          <cell r="A70">
            <v>36800</v>
          </cell>
          <cell r="B70">
            <v>22923</v>
          </cell>
          <cell r="C70">
            <v>1495331</v>
          </cell>
          <cell r="D70" t="str">
            <v>81,205     65233       77.99     123</v>
          </cell>
        </row>
        <row r="71">
          <cell r="A71">
            <v>36831</v>
          </cell>
          <cell r="B71">
            <v>23474</v>
          </cell>
          <cell r="C71">
            <v>1435995</v>
          </cell>
          <cell r="D71" t="str">
            <v>77,479     61174       76.75     119</v>
          </cell>
        </row>
        <row r="72">
          <cell r="A72">
            <v>36861</v>
          </cell>
          <cell r="B72">
            <v>24088</v>
          </cell>
          <cell r="C72">
            <v>1445095</v>
          </cell>
          <cell r="D72" t="str">
            <v>74,219     59993       75.50     118</v>
          </cell>
        </row>
        <row r="73">
          <cell r="A73" t="str">
            <v>Totals: _</v>
          </cell>
          <cell r="B73" t="str">
            <v>_________</v>
          </cell>
          <cell r="C73" t="str">
            <v>__________</v>
          </cell>
          <cell r="D73" t="str">
            <v>__________</v>
          </cell>
        </row>
        <row r="74">
          <cell r="A74">
            <v>2000</v>
          </cell>
          <cell r="B74">
            <v>333555</v>
          </cell>
          <cell r="C74">
            <v>20271281</v>
          </cell>
          <cell r="D74">
            <v>1513208</v>
          </cell>
        </row>
        <row r="76">
          <cell r="A76">
            <v>36892</v>
          </cell>
          <cell r="B76">
            <v>24011</v>
          </cell>
          <cell r="C76">
            <v>1435893</v>
          </cell>
          <cell r="D76" t="str">
            <v>78,080     59802       76.48     120</v>
          </cell>
        </row>
        <row r="77">
          <cell r="A77">
            <v>36923</v>
          </cell>
          <cell r="B77">
            <v>22670</v>
          </cell>
          <cell r="C77">
            <v>1314483</v>
          </cell>
          <cell r="D77" t="str">
            <v>73,218     57984       76.36     116</v>
          </cell>
        </row>
        <row r="78">
          <cell r="A78">
            <v>36951</v>
          </cell>
          <cell r="B78">
            <v>26620</v>
          </cell>
          <cell r="C78">
            <v>1447706</v>
          </cell>
          <cell r="D78" t="str">
            <v>79,508     54385       74.92     116</v>
          </cell>
        </row>
        <row r="79">
          <cell r="A79">
            <v>36982</v>
          </cell>
          <cell r="B79">
            <v>21235</v>
          </cell>
          <cell r="C79">
            <v>1386701</v>
          </cell>
          <cell r="D79" t="str">
            <v>82,719     65303       79.57     118</v>
          </cell>
        </row>
        <row r="80">
          <cell r="A80">
            <v>37012</v>
          </cell>
          <cell r="B80">
            <v>19403</v>
          </cell>
          <cell r="C80">
            <v>1317308</v>
          </cell>
          <cell r="D80" t="str">
            <v>65,761     67892       77.22     113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may98"/>
    </sheetNames>
    <sheetDataSet>
      <sheetData sheetId="0">
        <row r="34">
          <cell r="A34">
            <v>35916</v>
          </cell>
          <cell r="B34">
            <v>97747</v>
          </cell>
          <cell r="C34">
            <v>5827354</v>
          </cell>
          <cell r="D34" t="str">
            <v>106,725     59617       52.20     212</v>
          </cell>
        </row>
        <row r="35">
          <cell r="A35">
            <v>35947</v>
          </cell>
          <cell r="B35">
            <v>180184</v>
          </cell>
          <cell r="C35">
            <v>11034514</v>
          </cell>
          <cell r="D35" t="str">
            <v>210,396     61241       53.87     198</v>
          </cell>
        </row>
        <row r="36">
          <cell r="A36">
            <v>35977</v>
          </cell>
          <cell r="B36">
            <v>151039</v>
          </cell>
          <cell r="C36">
            <v>9941214</v>
          </cell>
          <cell r="D36" t="str">
            <v>277,645     65819       64.77     196</v>
          </cell>
        </row>
        <row r="37">
          <cell r="A37">
            <v>36008</v>
          </cell>
          <cell r="B37">
            <v>125024</v>
          </cell>
          <cell r="C37">
            <v>8667361</v>
          </cell>
          <cell r="D37" t="str">
            <v>305,877     69326       70.99     198</v>
          </cell>
        </row>
        <row r="38">
          <cell r="A38">
            <v>36039</v>
          </cell>
          <cell r="B38">
            <v>110530</v>
          </cell>
          <cell r="C38">
            <v>7816698</v>
          </cell>
          <cell r="D38" t="str">
            <v>255,296     70721       69.79     195</v>
          </cell>
        </row>
        <row r="39">
          <cell r="A39">
            <v>36069</v>
          </cell>
          <cell r="B39">
            <v>93972</v>
          </cell>
          <cell r="C39">
            <v>7185946</v>
          </cell>
          <cell r="D39" t="str">
            <v>245,121     76470       72.29     192</v>
          </cell>
        </row>
        <row r="40">
          <cell r="A40">
            <v>36100</v>
          </cell>
          <cell r="B40">
            <v>79194</v>
          </cell>
          <cell r="C40">
            <v>6353124</v>
          </cell>
          <cell r="D40" t="str">
            <v>228,707     80223       74.28     189</v>
          </cell>
        </row>
        <row r="41">
          <cell r="A41">
            <v>36130</v>
          </cell>
          <cell r="B41">
            <v>68146</v>
          </cell>
          <cell r="C41">
            <v>5833877</v>
          </cell>
          <cell r="D41" t="str">
            <v>210,438     85609       75.54     187</v>
          </cell>
        </row>
        <row r="42">
          <cell r="A42" t="str">
            <v>Totals: __</v>
          </cell>
          <cell r="B42" t="str">
            <v>________</v>
          </cell>
          <cell r="C42" t="str">
            <v>__________</v>
          </cell>
          <cell r="D42" t="str">
            <v>__________</v>
          </cell>
        </row>
        <row r="43">
          <cell r="A43">
            <v>1998</v>
          </cell>
          <cell r="B43">
            <v>905836</v>
          </cell>
          <cell r="C43">
            <v>62660088</v>
          </cell>
          <cell r="D43">
            <v>1840205</v>
          </cell>
        </row>
        <row r="45">
          <cell r="A45">
            <v>36161</v>
          </cell>
          <cell r="B45">
            <v>59778</v>
          </cell>
          <cell r="C45">
            <v>5299721</v>
          </cell>
          <cell r="D45" t="str">
            <v>197,460     88657       76.76     186</v>
          </cell>
        </row>
        <row r="46">
          <cell r="A46">
            <v>36192</v>
          </cell>
          <cell r="B46">
            <v>53155</v>
          </cell>
          <cell r="C46">
            <v>4411329</v>
          </cell>
          <cell r="D46" t="str">
            <v>162,032     82990       75.30     182</v>
          </cell>
        </row>
        <row r="47">
          <cell r="A47">
            <v>36220</v>
          </cell>
          <cell r="B47">
            <v>57234</v>
          </cell>
          <cell r="C47">
            <v>4737850</v>
          </cell>
          <cell r="D47" t="str">
            <v>169,101     82781       74.71     181</v>
          </cell>
        </row>
        <row r="48">
          <cell r="A48">
            <v>36251</v>
          </cell>
          <cell r="B48">
            <v>49670</v>
          </cell>
          <cell r="C48">
            <v>4102573</v>
          </cell>
          <cell r="D48" t="str">
            <v>188,545     82597       79.15     180</v>
          </cell>
        </row>
        <row r="49">
          <cell r="A49">
            <v>36281</v>
          </cell>
          <cell r="B49">
            <v>64326</v>
          </cell>
          <cell r="C49">
            <v>4232129</v>
          </cell>
          <cell r="D49" t="str">
            <v>204,379     65792       76.06     178</v>
          </cell>
        </row>
        <row r="50">
          <cell r="A50">
            <v>36312</v>
          </cell>
          <cell r="B50">
            <v>52222</v>
          </cell>
          <cell r="C50">
            <v>3973336</v>
          </cell>
          <cell r="D50" t="str">
            <v>224,102     76086       81.10     173</v>
          </cell>
        </row>
        <row r="51">
          <cell r="A51">
            <v>36342</v>
          </cell>
          <cell r="B51">
            <v>56402</v>
          </cell>
          <cell r="C51">
            <v>3936964</v>
          </cell>
          <cell r="D51" t="str">
            <v>194,455     69802       77.52     169</v>
          </cell>
        </row>
        <row r="52">
          <cell r="A52">
            <v>36373</v>
          </cell>
          <cell r="B52">
            <v>54927</v>
          </cell>
          <cell r="C52">
            <v>3777332</v>
          </cell>
          <cell r="D52" t="str">
            <v>190,727     68771       77.64     167</v>
          </cell>
        </row>
        <row r="53">
          <cell r="A53">
            <v>36404</v>
          </cell>
          <cell r="B53">
            <v>53266</v>
          </cell>
          <cell r="C53">
            <v>3467260</v>
          </cell>
          <cell r="D53" t="str">
            <v>180,639     65094       77.23     168</v>
          </cell>
        </row>
        <row r="54">
          <cell r="A54">
            <v>36434</v>
          </cell>
          <cell r="B54">
            <v>55673</v>
          </cell>
          <cell r="C54">
            <v>3254947</v>
          </cell>
          <cell r="D54" t="str">
            <v>186,003     58466       76.96     168</v>
          </cell>
        </row>
        <row r="55">
          <cell r="A55">
            <v>36465</v>
          </cell>
          <cell r="B55">
            <v>59665</v>
          </cell>
          <cell r="C55">
            <v>2987678</v>
          </cell>
          <cell r="D55" t="str">
            <v>165,676     50075       73.52     163</v>
          </cell>
        </row>
        <row r="56">
          <cell r="A56">
            <v>36495</v>
          </cell>
          <cell r="B56">
            <v>60829</v>
          </cell>
          <cell r="C56">
            <v>2831282</v>
          </cell>
          <cell r="D56" t="str">
            <v>144,009     46545       70.30     162</v>
          </cell>
        </row>
        <row r="57">
          <cell r="A57" t="str">
            <v>Totals: __</v>
          </cell>
          <cell r="B57" t="str">
            <v>________</v>
          </cell>
          <cell r="C57" t="str">
            <v>__________</v>
          </cell>
          <cell r="D57" t="str">
            <v>__________</v>
          </cell>
        </row>
        <row r="58">
          <cell r="A58">
            <v>1999</v>
          </cell>
          <cell r="B58">
            <v>677147</v>
          </cell>
          <cell r="C58">
            <v>47012401</v>
          </cell>
          <cell r="D58">
            <v>2207128</v>
          </cell>
        </row>
        <row r="60">
          <cell r="A60">
            <v>36526</v>
          </cell>
          <cell r="B60">
            <v>58507</v>
          </cell>
          <cell r="C60">
            <v>2856038</v>
          </cell>
          <cell r="D60" t="str">
            <v>163,188     48816       73.61     155</v>
          </cell>
        </row>
        <row r="61">
          <cell r="A61">
            <v>36557</v>
          </cell>
          <cell r="B61">
            <v>59094</v>
          </cell>
          <cell r="C61">
            <v>2729342</v>
          </cell>
          <cell r="D61" t="str">
            <v>111,215     46187       65.30     153</v>
          </cell>
        </row>
        <row r="62">
          <cell r="A62">
            <v>36586</v>
          </cell>
          <cell r="B62">
            <v>59245</v>
          </cell>
          <cell r="C62">
            <v>2720978</v>
          </cell>
          <cell r="D62" t="str">
            <v>96,308     45928       61.91     154</v>
          </cell>
        </row>
        <row r="63">
          <cell r="A63">
            <v>36617</v>
          </cell>
          <cell r="B63">
            <v>50062</v>
          </cell>
          <cell r="C63">
            <v>2491547</v>
          </cell>
          <cell r="D63" t="str">
            <v>139,023     49770       73.52     151</v>
          </cell>
        </row>
        <row r="64">
          <cell r="A64">
            <v>36647</v>
          </cell>
          <cell r="B64">
            <v>49412</v>
          </cell>
          <cell r="C64">
            <v>2482690</v>
          </cell>
          <cell r="D64" t="str">
            <v>145,086     50245       74.60     151</v>
          </cell>
        </row>
        <row r="65">
          <cell r="A65">
            <v>36678</v>
          </cell>
          <cell r="B65">
            <v>45643</v>
          </cell>
          <cell r="C65">
            <v>2290801</v>
          </cell>
          <cell r="D65" t="str">
            <v>121,609     50190       72.71     148</v>
          </cell>
        </row>
        <row r="66">
          <cell r="A66">
            <v>36708</v>
          </cell>
          <cell r="B66">
            <v>43626</v>
          </cell>
          <cell r="C66">
            <v>2273939</v>
          </cell>
          <cell r="D66" t="str">
            <v>124,689     52124       74.08     147</v>
          </cell>
        </row>
        <row r="67">
          <cell r="A67">
            <v>36739</v>
          </cell>
          <cell r="B67">
            <v>44199</v>
          </cell>
          <cell r="C67">
            <v>2229415</v>
          </cell>
          <cell r="D67" t="str">
            <v>129,615     50441       74.57     147</v>
          </cell>
        </row>
        <row r="68">
          <cell r="A68">
            <v>36770</v>
          </cell>
          <cell r="B68">
            <v>40057</v>
          </cell>
          <cell r="C68">
            <v>1998075</v>
          </cell>
          <cell r="D68" t="str">
            <v>94,599     49881       70.25     147</v>
          </cell>
        </row>
        <row r="69">
          <cell r="A69">
            <v>36800</v>
          </cell>
          <cell r="B69">
            <v>42267</v>
          </cell>
          <cell r="C69">
            <v>1945230</v>
          </cell>
          <cell r="D69" t="str">
            <v>103,681     46023       71.04     143</v>
          </cell>
        </row>
        <row r="70">
          <cell r="A70">
            <v>36831</v>
          </cell>
          <cell r="B70">
            <v>38536</v>
          </cell>
          <cell r="C70">
            <v>1862552</v>
          </cell>
          <cell r="D70" t="str">
            <v>105,624     48333       73.27     145</v>
          </cell>
        </row>
        <row r="71">
          <cell r="A71">
            <v>36861</v>
          </cell>
          <cell r="B71">
            <v>41046</v>
          </cell>
          <cell r="C71">
            <v>1995259</v>
          </cell>
          <cell r="D71" t="str">
            <v>108,107     48611       72.48     146</v>
          </cell>
        </row>
        <row r="72">
          <cell r="A72" t="str">
            <v>Totals: __</v>
          </cell>
          <cell r="B72" t="str">
            <v>________</v>
          </cell>
          <cell r="C72" t="str">
            <v>__________</v>
          </cell>
          <cell r="D72" t="str">
            <v>__________</v>
          </cell>
        </row>
        <row r="73">
          <cell r="A73">
            <v>2000</v>
          </cell>
          <cell r="B73">
            <v>571694</v>
          </cell>
          <cell r="C73">
            <v>27875866</v>
          </cell>
          <cell r="D73">
            <v>1442744</v>
          </cell>
        </row>
        <row r="75">
          <cell r="A75">
            <v>36892</v>
          </cell>
          <cell r="B75">
            <v>37776</v>
          </cell>
          <cell r="C75">
            <v>1987636</v>
          </cell>
          <cell r="D75" t="str">
            <v>129,877     52617       77.47     145</v>
          </cell>
        </row>
        <row r="76">
          <cell r="A76">
            <v>36923</v>
          </cell>
          <cell r="B76">
            <v>33783</v>
          </cell>
          <cell r="C76">
            <v>1754908</v>
          </cell>
          <cell r="D76" t="str">
            <v>113,523     51947       77.07     142</v>
          </cell>
        </row>
        <row r="77">
          <cell r="A77">
            <v>36951</v>
          </cell>
          <cell r="B77">
            <v>35260</v>
          </cell>
          <cell r="C77">
            <v>1861370</v>
          </cell>
          <cell r="D77" t="str">
            <v>121,713     52790       77.54     140</v>
          </cell>
        </row>
        <row r="78">
          <cell r="A78">
            <v>36982</v>
          </cell>
          <cell r="B78">
            <v>32122</v>
          </cell>
          <cell r="C78">
            <v>1706375</v>
          </cell>
          <cell r="D78" t="str">
            <v>121,805     53122       79.13     140</v>
          </cell>
        </row>
        <row r="79">
          <cell r="A79">
            <v>37012</v>
          </cell>
          <cell r="B79">
            <v>33767</v>
          </cell>
          <cell r="C79">
            <v>1660136</v>
          </cell>
          <cell r="D79" t="str">
            <v>118,894     49165       77.88     137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jun98"/>
    </sheetNames>
    <sheetDataSet>
      <sheetData sheetId="0">
        <row r="34">
          <cell r="A34">
            <v>35947</v>
          </cell>
          <cell r="B34">
            <v>132843</v>
          </cell>
          <cell r="C34">
            <v>6871519</v>
          </cell>
          <cell r="D34" t="str">
            <v>56,365     51727       29.79     185</v>
          </cell>
        </row>
        <row r="35">
          <cell r="A35">
            <v>35977</v>
          </cell>
          <cell r="B35">
            <v>224954</v>
          </cell>
          <cell r="C35">
            <v>12645535</v>
          </cell>
          <cell r="D35" t="str">
            <v>125,403     56214       35.79     171</v>
          </cell>
        </row>
        <row r="36">
          <cell r="A36">
            <v>36008</v>
          </cell>
          <cell r="B36">
            <v>208477</v>
          </cell>
          <cell r="C36">
            <v>11331481</v>
          </cell>
          <cell r="D36" t="str">
            <v>170,538     54354       45.00     170</v>
          </cell>
        </row>
        <row r="37">
          <cell r="A37">
            <v>36039</v>
          </cell>
          <cell r="B37">
            <v>255701</v>
          </cell>
          <cell r="C37">
            <v>10516468</v>
          </cell>
          <cell r="D37" t="str">
            <v>140,521     41128       35.47     168</v>
          </cell>
        </row>
        <row r="38">
          <cell r="A38">
            <v>36069</v>
          </cell>
          <cell r="B38">
            <v>235553</v>
          </cell>
          <cell r="C38">
            <v>9793170</v>
          </cell>
          <cell r="D38" t="str">
            <v>124,511     41576       34.58     166</v>
          </cell>
        </row>
        <row r="39">
          <cell r="A39">
            <v>36100</v>
          </cell>
          <cell r="B39">
            <v>211713</v>
          </cell>
          <cell r="C39">
            <v>8668078</v>
          </cell>
          <cell r="D39" t="str">
            <v>109,015     40943       33.99     161</v>
          </cell>
        </row>
        <row r="40">
          <cell r="A40">
            <v>36130</v>
          </cell>
          <cell r="B40">
            <v>194743</v>
          </cell>
          <cell r="C40">
            <v>8236111</v>
          </cell>
          <cell r="D40" t="str">
            <v>164,890     42293       45.85     153</v>
          </cell>
        </row>
        <row r="41">
          <cell r="A41" t="str">
            <v>Totals:</v>
          </cell>
          <cell r="B41" t="str">
            <v>__________</v>
          </cell>
          <cell r="C41" t="str">
            <v>__________</v>
          </cell>
          <cell r="D41" t="str">
            <v>__________</v>
          </cell>
        </row>
        <row r="42">
          <cell r="A42">
            <v>1998</v>
          </cell>
          <cell r="B42">
            <v>1463984</v>
          </cell>
          <cell r="C42">
            <v>68062362</v>
          </cell>
          <cell r="D42">
            <v>891243</v>
          </cell>
        </row>
        <row r="44">
          <cell r="A44">
            <v>36161</v>
          </cell>
          <cell r="B44">
            <v>199624</v>
          </cell>
          <cell r="C44">
            <v>7219801</v>
          </cell>
          <cell r="D44" t="str">
            <v>146,689     36167       42.36     152</v>
          </cell>
        </row>
        <row r="45">
          <cell r="A45">
            <v>36192</v>
          </cell>
          <cell r="B45">
            <v>165234</v>
          </cell>
          <cell r="C45">
            <v>5613771</v>
          </cell>
          <cell r="D45" t="str">
            <v>121,928     33975       42.46     153</v>
          </cell>
        </row>
        <row r="46">
          <cell r="A46">
            <v>36220</v>
          </cell>
          <cell r="B46">
            <v>174350</v>
          </cell>
          <cell r="C46">
            <v>5820185</v>
          </cell>
          <cell r="D46" t="str">
            <v>134,678     33383       43.58     150</v>
          </cell>
        </row>
        <row r="47">
          <cell r="A47">
            <v>36251</v>
          </cell>
          <cell r="B47">
            <v>153204</v>
          </cell>
          <cell r="C47">
            <v>5018258</v>
          </cell>
          <cell r="D47" t="str">
            <v>121,758     32756       44.28     148</v>
          </cell>
        </row>
        <row r="48">
          <cell r="A48">
            <v>36281</v>
          </cell>
          <cell r="B48">
            <v>148875</v>
          </cell>
          <cell r="C48">
            <v>4762540</v>
          </cell>
          <cell r="D48" t="str">
            <v>127,559     31991       46.14     149</v>
          </cell>
        </row>
        <row r="49">
          <cell r="A49">
            <v>36312</v>
          </cell>
          <cell r="B49">
            <v>133857</v>
          </cell>
          <cell r="C49">
            <v>4229223</v>
          </cell>
          <cell r="D49" t="str">
            <v>106,708     31596       44.36     145</v>
          </cell>
        </row>
        <row r="50">
          <cell r="A50">
            <v>36342</v>
          </cell>
          <cell r="B50">
            <v>135252</v>
          </cell>
          <cell r="C50">
            <v>4189175</v>
          </cell>
          <cell r="D50" t="str">
            <v>124,611     30974       47.95     144</v>
          </cell>
        </row>
        <row r="51">
          <cell r="A51">
            <v>36373</v>
          </cell>
          <cell r="B51">
            <v>117632</v>
          </cell>
          <cell r="C51">
            <v>3703870</v>
          </cell>
          <cell r="D51" t="str">
            <v>109,840     31487       48.29     140</v>
          </cell>
        </row>
        <row r="52">
          <cell r="A52">
            <v>36404</v>
          </cell>
          <cell r="B52">
            <v>116635</v>
          </cell>
          <cell r="C52">
            <v>3245776</v>
          </cell>
          <cell r="D52" t="str">
            <v>106,043     27829       47.62     135</v>
          </cell>
        </row>
        <row r="53">
          <cell r="A53">
            <v>36434</v>
          </cell>
          <cell r="B53">
            <v>110074</v>
          </cell>
          <cell r="C53">
            <v>3316201</v>
          </cell>
          <cell r="D53" t="str">
            <v>102,223     30128       48.15     138</v>
          </cell>
        </row>
        <row r="54">
          <cell r="A54">
            <v>36465</v>
          </cell>
          <cell r="B54">
            <v>103812</v>
          </cell>
          <cell r="C54">
            <v>3065854</v>
          </cell>
          <cell r="D54" t="str">
            <v>144,601     29533       58.21     136</v>
          </cell>
        </row>
        <row r="55">
          <cell r="A55">
            <v>36495</v>
          </cell>
          <cell r="B55">
            <v>99672</v>
          </cell>
          <cell r="C55">
            <v>3005017</v>
          </cell>
          <cell r="D55" t="str">
            <v>150,027     30150       60.08     136</v>
          </cell>
        </row>
        <row r="56">
          <cell r="A56" t="str">
            <v>Totals:</v>
          </cell>
          <cell r="B56" t="str">
            <v>__________</v>
          </cell>
          <cell r="C56" t="str">
            <v>__________</v>
          </cell>
          <cell r="D56" t="str">
            <v>__________</v>
          </cell>
        </row>
        <row r="57">
          <cell r="A57">
            <v>1999</v>
          </cell>
          <cell r="B57">
            <v>1658221</v>
          </cell>
          <cell r="C57">
            <v>53189671</v>
          </cell>
          <cell r="D57">
            <v>1496665</v>
          </cell>
        </row>
        <row r="59">
          <cell r="A59">
            <v>36526</v>
          </cell>
          <cell r="B59">
            <v>102067</v>
          </cell>
          <cell r="C59">
            <v>3006628</v>
          </cell>
          <cell r="D59" t="str">
            <v>189,797     29458       65.03     134</v>
          </cell>
        </row>
        <row r="60">
          <cell r="A60">
            <v>36557</v>
          </cell>
          <cell r="B60">
            <v>92620</v>
          </cell>
          <cell r="C60">
            <v>2807595</v>
          </cell>
          <cell r="D60" t="str">
            <v>158,025     30314       63.05     131</v>
          </cell>
        </row>
        <row r="61">
          <cell r="A61">
            <v>36586</v>
          </cell>
          <cell r="B61">
            <v>98680</v>
          </cell>
          <cell r="C61">
            <v>2866379</v>
          </cell>
          <cell r="D61" t="str">
            <v>147,469     29048       59.91     130</v>
          </cell>
        </row>
        <row r="62">
          <cell r="A62">
            <v>36617</v>
          </cell>
          <cell r="B62">
            <v>89439</v>
          </cell>
          <cell r="C62">
            <v>2603618</v>
          </cell>
          <cell r="D62" t="str">
            <v>121,945     29111       57.69     128</v>
          </cell>
        </row>
        <row r="63">
          <cell r="A63">
            <v>36647</v>
          </cell>
          <cell r="B63">
            <v>65497</v>
          </cell>
          <cell r="C63">
            <v>2391450</v>
          </cell>
          <cell r="D63" t="str">
            <v>90,024     36513       57.89     128</v>
          </cell>
        </row>
        <row r="64">
          <cell r="A64">
            <v>36678</v>
          </cell>
          <cell r="B64">
            <v>52465</v>
          </cell>
          <cell r="C64">
            <v>2119603</v>
          </cell>
          <cell r="D64" t="str">
            <v>69,537     40401       57.00     127</v>
          </cell>
        </row>
        <row r="65">
          <cell r="A65">
            <v>36708</v>
          </cell>
          <cell r="B65">
            <v>52043</v>
          </cell>
          <cell r="C65">
            <v>2239404</v>
          </cell>
          <cell r="D65" t="str">
            <v>100,994     43030       65.99     126</v>
          </cell>
        </row>
        <row r="66">
          <cell r="A66">
            <v>36739</v>
          </cell>
          <cell r="B66">
            <v>50061</v>
          </cell>
          <cell r="C66">
            <v>2224153</v>
          </cell>
          <cell r="D66" t="str">
            <v>88,608     44429       63.90     126</v>
          </cell>
        </row>
        <row r="67">
          <cell r="A67">
            <v>36770</v>
          </cell>
          <cell r="B67">
            <v>44930</v>
          </cell>
          <cell r="C67">
            <v>2088632</v>
          </cell>
          <cell r="D67" t="str">
            <v>92,669     46487       67.35     126</v>
          </cell>
        </row>
        <row r="68">
          <cell r="A68">
            <v>36800</v>
          </cell>
          <cell r="B68">
            <v>49614</v>
          </cell>
          <cell r="C68">
            <v>2027772</v>
          </cell>
          <cell r="D68" t="str">
            <v>84,321     40871       62.96     122</v>
          </cell>
        </row>
        <row r="69">
          <cell r="A69">
            <v>36831</v>
          </cell>
          <cell r="B69">
            <v>44037</v>
          </cell>
          <cell r="C69">
            <v>1827749</v>
          </cell>
          <cell r="D69" t="str">
            <v>89,299     41505       66.97     116</v>
          </cell>
        </row>
        <row r="70">
          <cell r="A70">
            <v>36861</v>
          </cell>
          <cell r="B70">
            <v>41502</v>
          </cell>
          <cell r="C70">
            <v>1778078</v>
          </cell>
          <cell r="D70" t="str">
            <v>86,567     42844       67.59     116</v>
          </cell>
        </row>
        <row r="71">
          <cell r="A71" t="str">
            <v>Totals:</v>
          </cell>
          <cell r="B71" t="str">
            <v>__________</v>
          </cell>
          <cell r="C71" t="str">
            <v>__________</v>
          </cell>
          <cell r="D71" t="str">
            <v>__________</v>
          </cell>
        </row>
        <row r="72">
          <cell r="A72">
            <v>2000</v>
          </cell>
          <cell r="B72">
            <v>782955</v>
          </cell>
          <cell r="C72">
            <v>27981061</v>
          </cell>
          <cell r="D72">
            <v>1319255</v>
          </cell>
        </row>
        <row r="74">
          <cell r="A74">
            <v>36892</v>
          </cell>
          <cell r="B74">
            <v>38049</v>
          </cell>
          <cell r="C74">
            <v>1720820</v>
          </cell>
          <cell r="D74" t="str">
            <v>95,644     45227       71.54     113</v>
          </cell>
        </row>
        <row r="75">
          <cell r="A75">
            <v>36923</v>
          </cell>
          <cell r="B75">
            <v>33402</v>
          </cell>
          <cell r="C75">
            <v>1534593</v>
          </cell>
          <cell r="D75" t="str">
            <v>79,203     45944       70.34     114</v>
          </cell>
        </row>
        <row r="76">
          <cell r="A76">
            <v>36951</v>
          </cell>
          <cell r="B76">
            <v>33344</v>
          </cell>
          <cell r="C76">
            <v>1645057</v>
          </cell>
          <cell r="D76" t="str">
            <v>79,910     49336       70.56     117</v>
          </cell>
        </row>
        <row r="77">
          <cell r="A77">
            <v>36982</v>
          </cell>
          <cell r="B77">
            <v>28143</v>
          </cell>
          <cell r="C77">
            <v>1512040</v>
          </cell>
          <cell r="D77" t="str">
            <v>103,720     53728       78.66     115</v>
          </cell>
        </row>
        <row r="78">
          <cell r="A78">
            <v>37012</v>
          </cell>
          <cell r="B78">
            <v>28728</v>
          </cell>
          <cell r="C78">
            <v>1649044</v>
          </cell>
          <cell r="D78" t="str">
            <v>123,303     57402       81.10     115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jul98"/>
    </sheetNames>
    <sheetDataSet>
      <sheetData sheetId="0">
        <row r="47">
          <cell r="A47">
            <v>35977</v>
          </cell>
          <cell r="B47">
            <v>74742</v>
          </cell>
          <cell r="C47">
            <v>5804772</v>
          </cell>
          <cell r="D47" t="str">
            <v>52,215     77665       41.13     199</v>
          </cell>
        </row>
        <row r="48">
          <cell r="A48">
            <v>36008</v>
          </cell>
          <cell r="B48">
            <v>160436</v>
          </cell>
          <cell r="C48">
            <v>14665130</v>
          </cell>
          <cell r="D48" t="str">
            <v>185,898     91408       53.68     193</v>
          </cell>
        </row>
        <row r="49">
          <cell r="A49">
            <v>36039</v>
          </cell>
          <cell r="B49">
            <v>130083</v>
          </cell>
          <cell r="C49">
            <v>10047036</v>
          </cell>
          <cell r="D49" t="str">
            <v>170,566     77236       56.73     184</v>
          </cell>
        </row>
        <row r="50">
          <cell r="A50">
            <v>36069</v>
          </cell>
          <cell r="B50">
            <v>118168</v>
          </cell>
          <cell r="C50">
            <v>10104111</v>
          </cell>
          <cell r="D50" t="str">
            <v>224,237     85507       65.49     187</v>
          </cell>
        </row>
        <row r="51">
          <cell r="A51">
            <v>36100</v>
          </cell>
          <cell r="B51">
            <v>111086</v>
          </cell>
          <cell r="C51">
            <v>9091007</v>
          </cell>
          <cell r="D51" t="str">
            <v>264,234     81838       70.40     188</v>
          </cell>
        </row>
        <row r="52">
          <cell r="A52">
            <v>36130</v>
          </cell>
          <cell r="B52">
            <v>97293</v>
          </cell>
          <cell r="C52">
            <v>8305870</v>
          </cell>
          <cell r="D52" t="str">
            <v>156,319     85370       61.64     185</v>
          </cell>
        </row>
        <row r="53">
          <cell r="A53" t="str">
            <v>Totals: __</v>
          </cell>
          <cell r="B53" t="str">
            <v>________</v>
          </cell>
          <cell r="C53" t="str">
            <v>__________</v>
          </cell>
          <cell r="D53" t="str">
            <v>__________</v>
          </cell>
        </row>
        <row r="54">
          <cell r="A54">
            <v>1998</v>
          </cell>
          <cell r="B54">
            <v>691808</v>
          </cell>
          <cell r="C54">
            <v>58017926</v>
          </cell>
          <cell r="D54">
            <v>1053469</v>
          </cell>
        </row>
        <row r="56">
          <cell r="A56">
            <v>36161</v>
          </cell>
          <cell r="B56">
            <v>101377</v>
          </cell>
          <cell r="C56">
            <v>7706131</v>
          </cell>
          <cell r="D56" t="str">
            <v>253,090     76015       71.40     183</v>
          </cell>
        </row>
        <row r="57">
          <cell r="A57">
            <v>36192</v>
          </cell>
          <cell r="B57">
            <v>92728</v>
          </cell>
          <cell r="C57">
            <v>6475208</v>
          </cell>
          <cell r="D57" t="str">
            <v>225,192     69831       70.83     183</v>
          </cell>
        </row>
        <row r="58">
          <cell r="A58">
            <v>36220</v>
          </cell>
          <cell r="B58">
            <v>100516</v>
          </cell>
          <cell r="C58">
            <v>6648176</v>
          </cell>
          <cell r="D58" t="str">
            <v>229,358     66141       69.53     173</v>
          </cell>
        </row>
        <row r="59">
          <cell r="A59">
            <v>36251</v>
          </cell>
          <cell r="B59">
            <v>90796</v>
          </cell>
          <cell r="C59">
            <v>5561925</v>
          </cell>
          <cell r="D59" t="str">
            <v>186,767     61258       67.29     170</v>
          </cell>
        </row>
        <row r="60">
          <cell r="A60">
            <v>36281</v>
          </cell>
          <cell r="B60">
            <v>89049</v>
          </cell>
          <cell r="C60">
            <v>6032261</v>
          </cell>
          <cell r="D60" t="str">
            <v>219,928     67741       71.18     168</v>
          </cell>
        </row>
        <row r="61">
          <cell r="A61">
            <v>36312</v>
          </cell>
          <cell r="B61">
            <v>77710</v>
          </cell>
          <cell r="C61">
            <v>5361383</v>
          </cell>
          <cell r="D61" t="str">
            <v>214,450     68993       73.40     163</v>
          </cell>
        </row>
        <row r="62">
          <cell r="A62">
            <v>36342</v>
          </cell>
          <cell r="B62">
            <v>75850</v>
          </cell>
          <cell r="C62">
            <v>5094587</v>
          </cell>
          <cell r="D62" t="str">
            <v>220,436     67167       74.40     160</v>
          </cell>
        </row>
        <row r="63">
          <cell r="A63">
            <v>36373</v>
          </cell>
          <cell r="B63">
            <v>71146</v>
          </cell>
          <cell r="C63">
            <v>4845989</v>
          </cell>
          <cell r="D63" t="str">
            <v>187,829     68114       72.53     156</v>
          </cell>
        </row>
        <row r="64">
          <cell r="A64">
            <v>36404</v>
          </cell>
          <cell r="B64">
            <v>64195</v>
          </cell>
          <cell r="C64">
            <v>4406227</v>
          </cell>
          <cell r="D64" t="str">
            <v>177,725     68639       73.46     156</v>
          </cell>
        </row>
        <row r="65">
          <cell r="A65">
            <v>36434</v>
          </cell>
          <cell r="B65">
            <v>69536</v>
          </cell>
          <cell r="C65">
            <v>4323343</v>
          </cell>
          <cell r="D65" t="str">
            <v>162,086     62175       69.98     155</v>
          </cell>
        </row>
        <row r="66">
          <cell r="A66">
            <v>36465</v>
          </cell>
          <cell r="B66">
            <v>64487</v>
          </cell>
          <cell r="C66">
            <v>3949049</v>
          </cell>
          <cell r="D66" t="str">
            <v>173,187     61238       72.87     150</v>
          </cell>
        </row>
        <row r="67">
          <cell r="A67">
            <v>36495</v>
          </cell>
          <cell r="B67">
            <v>61565</v>
          </cell>
          <cell r="C67">
            <v>3840472</v>
          </cell>
          <cell r="D67" t="str">
            <v>189,763     62381       75.50     154</v>
          </cell>
        </row>
        <row r="68">
          <cell r="A68" t="str">
            <v>Totals: __</v>
          </cell>
          <cell r="B68" t="str">
            <v>________</v>
          </cell>
          <cell r="C68" t="str">
            <v>__________</v>
          </cell>
          <cell r="D68" t="str">
            <v>__________</v>
          </cell>
        </row>
        <row r="69">
          <cell r="A69">
            <v>1999</v>
          </cell>
          <cell r="B69">
            <v>958955</v>
          </cell>
          <cell r="C69">
            <v>64244751</v>
          </cell>
          <cell r="D69">
            <v>2439811</v>
          </cell>
        </row>
        <row r="71">
          <cell r="A71">
            <v>36526</v>
          </cell>
          <cell r="B71">
            <v>58940</v>
          </cell>
          <cell r="C71">
            <v>3674443</v>
          </cell>
          <cell r="D71" t="str">
            <v>183,203     62343       75.66     152</v>
          </cell>
        </row>
        <row r="72">
          <cell r="A72">
            <v>36557</v>
          </cell>
          <cell r="B72">
            <v>52004</v>
          </cell>
          <cell r="C72">
            <v>3159425</v>
          </cell>
          <cell r="D72" t="str">
            <v>170,043     60754       76.58     148</v>
          </cell>
        </row>
        <row r="73">
          <cell r="A73">
            <v>36586</v>
          </cell>
          <cell r="B73">
            <v>49082</v>
          </cell>
          <cell r="C73">
            <v>3146645</v>
          </cell>
          <cell r="D73" t="str">
            <v>163,687     64110       76.93     146</v>
          </cell>
        </row>
        <row r="74">
          <cell r="A74">
            <v>36617</v>
          </cell>
          <cell r="B74">
            <v>44826</v>
          </cell>
          <cell r="C74">
            <v>2949598</v>
          </cell>
          <cell r="D74" t="str">
            <v>141,243     65802       75.91     144</v>
          </cell>
        </row>
        <row r="75">
          <cell r="A75">
            <v>36647</v>
          </cell>
          <cell r="B75">
            <v>43364</v>
          </cell>
          <cell r="C75">
            <v>2912308</v>
          </cell>
          <cell r="D75" t="str">
            <v>135,660     67160       75.78     141</v>
          </cell>
        </row>
        <row r="76">
          <cell r="A76">
            <v>36678</v>
          </cell>
          <cell r="B76">
            <v>38698</v>
          </cell>
          <cell r="C76">
            <v>2625217</v>
          </cell>
          <cell r="D76" t="str">
            <v>117,928     67839       75.29     138</v>
          </cell>
        </row>
        <row r="77">
          <cell r="A77">
            <v>36708</v>
          </cell>
          <cell r="B77">
            <v>36888</v>
          </cell>
          <cell r="C77">
            <v>2583918</v>
          </cell>
          <cell r="D77" t="str">
            <v>174,615     70048       82.56     137</v>
          </cell>
        </row>
        <row r="78">
          <cell r="A78">
            <v>36739</v>
          </cell>
          <cell r="B78">
            <v>34613</v>
          </cell>
          <cell r="C78">
            <v>2380502</v>
          </cell>
          <cell r="D78" t="str">
            <v>169,494     68775       83.04     139</v>
          </cell>
        </row>
        <row r="79">
          <cell r="A79">
            <v>36770</v>
          </cell>
          <cell r="B79">
            <v>29383</v>
          </cell>
          <cell r="C79">
            <v>2160674</v>
          </cell>
          <cell r="D79" t="str">
            <v>182,757     73535       86.15     139</v>
          </cell>
        </row>
        <row r="80">
          <cell r="A80">
            <v>36800</v>
          </cell>
          <cell r="B80">
            <v>28764</v>
          </cell>
          <cell r="C80">
            <v>2197806</v>
          </cell>
          <cell r="D80" t="str">
            <v>222,360     76409       88.55     141</v>
          </cell>
        </row>
        <row r="81">
          <cell r="A81">
            <v>36831</v>
          </cell>
          <cell r="B81">
            <v>28778</v>
          </cell>
          <cell r="C81">
            <v>2033397</v>
          </cell>
          <cell r="D81" t="str">
            <v>224,244     70659       88.63     141</v>
          </cell>
        </row>
        <row r="82">
          <cell r="A82">
            <v>36861</v>
          </cell>
          <cell r="B82">
            <v>27696</v>
          </cell>
          <cell r="C82">
            <v>2056421</v>
          </cell>
          <cell r="D82" t="str">
            <v>220,907     74250       88.86     140</v>
          </cell>
        </row>
        <row r="83">
          <cell r="A83" t="str">
            <v>Totals: __</v>
          </cell>
          <cell r="B83" t="str">
            <v>________</v>
          </cell>
          <cell r="C83" t="str">
            <v>__________</v>
          </cell>
          <cell r="D83" t="str">
            <v>__________</v>
          </cell>
        </row>
        <row r="84">
          <cell r="A84">
            <v>2000</v>
          </cell>
          <cell r="B84">
            <v>473036</v>
          </cell>
          <cell r="C84">
            <v>31880354</v>
          </cell>
          <cell r="D84">
            <v>2106141</v>
          </cell>
        </row>
        <row r="86">
          <cell r="A86">
            <v>36892</v>
          </cell>
          <cell r="B86">
            <v>26273</v>
          </cell>
          <cell r="C86">
            <v>1937892</v>
          </cell>
          <cell r="D86" t="str">
            <v>186,166     73760       87.63     136</v>
          </cell>
        </row>
        <row r="87">
          <cell r="A87">
            <v>36923</v>
          </cell>
          <cell r="B87">
            <v>23628</v>
          </cell>
          <cell r="C87">
            <v>1711654</v>
          </cell>
          <cell r="D87" t="str">
            <v>174,323     72442       88.06     132</v>
          </cell>
        </row>
        <row r="88">
          <cell r="A88">
            <v>36951</v>
          </cell>
          <cell r="B88">
            <v>24635</v>
          </cell>
          <cell r="C88">
            <v>2152120</v>
          </cell>
          <cell r="D88" t="str">
            <v>105,283     87361       81.04     132</v>
          </cell>
        </row>
        <row r="89">
          <cell r="A89">
            <v>36982</v>
          </cell>
          <cell r="B89">
            <v>23390</v>
          </cell>
          <cell r="C89">
            <v>1977969</v>
          </cell>
          <cell r="D89" t="str">
            <v>149,623     84565       86.48     133</v>
          </cell>
        </row>
        <row r="90">
          <cell r="A90">
            <v>37012</v>
          </cell>
          <cell r="B90">
            <v>22518</v>
          </cell>
          <cell r="C90">
            <v>1931989</v>
          </cell>
          <cell r="D90" t="str">
            <v>224,088     85798       90.87     134</v>
          </cell>
        </row>
        <row r="91">
          <cell r="A91" t="str">
            <v>Totals: __</v>
          </cell>
          <cell r="B91" t="str">
            <v>________</v>
          </cell>
          <cell r="C91" t="str">
            <v>__________</v>
          </cell>
          <cell r="D91" t="str">
            <v>__________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aug98"/>
    </sheetNames>
    <sheetDataSet>
      <sheetData sheetId="0">
        <row r="53">
          <cell r="A53">
            <v>36008</v>
          </cell>
          <cell r="B53">
            <v>162104</v>
          </cell>
          <cell r="C53">
            <v>8438951</v>
          </cell>
          <cell r="D53" t="str">
            <v>101,332     52059       38.47     193</v>
          </cell>
        </row>
        <row r="54">
          <cell r="A54">
            <v>36039</v>
          </cell>
          <cell r="B54">
            <v>292077</v>
          </cell>
          <cell r="C54">
            <v>13106535</v>
          </cell>
          <cell r="D54" t="str">
            <v>184,892     44874       38.76     180</v>
          </cell>
        </row>
        <row r="55">
          <cell r="A55">
            <v>36069</v>
          </cell>
          <cell r="B55">
            <v>222493</v>
          </cell>
          <cell r="C55">
            <v>12781142</v>
          </cell>
          <cell r="D55" t="str">
            <v>185,649     57446       45.49     179</v>
          </cell>
        </row>
        <row r="56">
          <cell r="A56">
            <v>36100</v>
          </cell>
          <cell r="B56">
            <v>175260</v>
          </cell>
          <cell r="C56">
            <v>11543336</v>
          </cell>
          <cell r="D56" t="str">
            <v>182,519     65865       51.01     178</v>
          </cell>
        </row>
        <row r="57">
          <cell r="A57">
            <v>36130</v>
          </cell>
          <cell r="B57">
            <v>143570</v>
          </cell>
          <cell r="C57">
            <v>10363445</v>
          </cell>
          <cell r="D57" t="str">
            <v>251,700     72184       63.68     176</v>
          </cell>
        </row>
        <row r="58">
          <cell r="A58" t="str">
            <v>Totals: __</v>
          </cell>
          <cell r="B58" t="str">
            <v>________</v>
          </cell>
          <cell r="C58" t="str">
            <v>__________</v>
          </cell>
          <cell r="D58" t="str">
            <v>__________</v>
          </cell>
        </row>
        <row r="59">
          <cell r="A59">
            <v>1998</v>
          </cell>
          <cell r="B59">
            <v>995504</v>
          </cell>
          <cell r="C59">
            <v>56233409</v>
          </cell>
          <cell r="D59">
            <v>906092</v>
          </cell>
        </row>
        <row r="61">
          <cell r="A61">
            <v>36161</v>
          </cell>
          <cell r="B61">
            <v>120357</v>
          </cell>
          <cell r="C61">
            <v>9981750</v>
          </cell>
          <cell r="D61" t="str">
            <v>257,578     82935       68.15     172</v>
          </cell>
        </row>
        <row r="62">
          <cell r="A62">
            <v>36192</v>
          </cell>
          <cell r="B62">
            <v>92070</v>
          </cell>
          <cell r="C62">
            <v>8636912</v>
          </cell>
          <cell r="D62" t="str">
            <v>248,713     93809       72.98     172</v>
          </cell>
        </row>
        <row r="63">
          <cell r="A63">
            <v>36220</v>
          </cell>
          <cell r="B63">
            <v>87300</v>
          </cell>
          <cell r="C63">
            <v>8891422</v>
          </cell>
          <cell r="D63" t="str">
            <v>253,218    101850       74.36     169</v>
          </cell>
        </row>
        <row r="64">
          <cell r="A64">
            <v>36251</v>
          </cell>
          <cell r="B64">
            <v>70781</v>
          </cell>
          <cell r="C64">
            <v>7588314</v>
          </cell>
          <cell r="D64" t="str">
            <v>214,437    107209       75.18     167</v>
          </cell>
        </row>
        <row r="65">
          <cell r="A65">
            <v>36281</v>
          </cell>
          <cell r="B65">
            <v>68599</v>
          </cell>
          <cell r="C65">
            <v>7598481</v>
          </cell>
          <cell r="D65" t="str">
            <v>249,244    110767       78.42     164</v>
          </cell>
        </row>
        <row r="66">
          <cell r="A66">
            <v>36312</v>
          </cell>
          <cell r="B66">
            <v>63316</v>
          </cell>
          <cell r="C66">
            <v>6616245</v>
          </cell>
          <cell r="D66" t="str">
            <v>143,719    104496       69.42     160</v>
          </cell>
        </row>
        <row r="67">
          <cell r="A67">
            <v>36342</v>
          </cell>
          <cell r="B67">
            <v>61300</v>
          </cell>
          <cell r="C67">
            <v>6420275</v>
          </cell>
          <cell r="D67" t="str">
            <v>142,172    104736       69.87     159</v>
          </cell>
        </row>
        <row r="68">
          <cell r="A68">
            <v>36373</v>
          </cell>
          <cell r="B68">
            <v>54010</v>
          </cell>
          <cell r="C68">
            <v>5992098</v>
          </cell>
          <cell r="D68" t="str">
            <v>129,437    110945       70.56     162</v>
          </cell>
        </row>
        <row r="69">
          <cell r="A69">
            <v>36404</v>
          </cell>
          <cell r="B69">
            <v>49022</v>
          </cell>
          <cell r="C69">
            <v>4967401</v>
          </cell>
          <cell r="D69" t="str">
            <v>112,547    101331       69.66     154</v>
          </cell>
        </row>
        <row r="70">
          <cell r="A70">
            <v>36434</v>
          </cell>
          <cell r="B70">
            <v>47100</v>
          </cell>
          <cell r="C70">
            <v>4995565</v>
          </cell>
          <cell r="D70" t="str">
            <v>125,118    106063       72.65     152</v>
          </cell>
        </row>
        <row r="71">
          <cell r="A71">
            <v>36465</v>
          </cell>
          <cell r="B71">
            <v>48070</v>
          </cell>
          <cell r="C71">
            <v>4357383</v>
          </cell>
          <cell r="D71" t="str">
            <v>167,684     90647       77.72     146</v>
          </cell>
        </row>
        <row r="72">
          <cell r="A72">
            <v>36495</v>
          </cell>
          <cell r="B72">
            <v>51190</v>
          </cell>
          <cell r="C72">
            <v>4047065</v>
          </cell>
          <cell r="D72" t="str">
            <v>164,369     79060       76.25     144</v>
          </cell>
        </row>
        <row r="73">
          <cell r="A73" t="str">
            <v>Totals: __</v>
          </cell>
          <cell r="B73" t="str">
            <v>________</v>
          </cell>
          <cell r="C73" t="str">
            <v>__________</v>
          </cell>
          <cell r="D73" t="str">
            <v>__________</v>
          </cell>
        </row>
        <row r="74">
          <cell r="A74">
            <v>1999</v>
          </cell>
          <cell r="B74">
            <v>813115</v>
          </cell>
          <cell r="C74">
            <v>80092911</v>
          </cell>
          <cell r="D74">
            <v>2208236</v>
          </cell>
        </row>
        <row r="76">
          <cell r="A76">
            <v>36526</v>
          </cell>
          <cell r="B76">
            <v>47368</v>
          </cell>
          <cell r="C76">
            <v>3647948</v>
          </cell>
          <cell r="D76" t="str">
            <v>148,028     77013       75.76     141</v>
          </cell>
        </row>
        <row r="77">
          <cell r="A77">
            <v>36557</v>
          </cell>
          <cell r="B77">
            <v>39162</v>
          </cell>
          <cell r="C77">
            <v>3214877</v>
          </cell>
          <cell r="D77" t="str">
            <v>118,813     82092       75.21     136</v>
          </cell>
        </row>
        <row r="78">
          <cell r="A78">
            <v>36586</v>
          </cell>
          <cell r="B78">
            <v>39101</v>
          </cell>
          <cell r="C78">
            <v>3200399</v>
          </cell>
          <cell r="D78" t="str">
            <v>110,669     81850       73.89     138</v>
          </cell>
        </row>
        <row r="79">
          <cell r="A79">
            <v>36617</v>
          </cell>
          <cell r="B79">
            <v>39244</v>
          </cell>
          <cell r="C79">
            <v>2839685</v>
          </cell>
          <cell r="D79" t="str">
            <v>102,167     72360       72.25     135</v>
          </cell>
        </row>
        <row r="80">
          <cell r="A80">
            <v>36647</v>
          </cell>
          <cell r="B80">
            <v>35268</v>
          </cell>
          <cell r="C80">
            <v>2696365</v>
          </cell>
          <cell r="D80" t="str">
            <v>85,841     76454       70.88     139</v>
          </cell>
        </row>
        <row r="81">
          <cell r="A81">
            <v>36678</v>
          </cell>
          <cell r="B81">
            <v>30015</v>
          </cell>
          <cell r="C81">
            <v>2473014</v>
          </cell>
          <cell r="D81" t="str">
            <v>114,154     82393       79.18     129</v>
          </cell>
        </row>
        <row r="82">
          <cell r="A82">
            <v>36708</v>
          </cell>
          <cell r="B82">
            <v>29297</v>
          </cell>
          <cell r="C82">
            <v>2527966</v>
          </cell>
          <cell r="D82" t="str">
            <v>139,402     86288       82.63     131</v>
          </cell>
        </row>
        <row r="83">
          <cell r="A83">
            <v>36739</v>
          </cell>
          <cell r="B83">
            <v>30695</v>
          </cell>
          <cell r="C83">
            <v>2452504</v>
          </cell>
          <cell r="D83" t="str">
            <v>170,220     79900       84.72     130</v>
          </cell>
        </row>
        <row r="84">
          <cell r="A84">
            <v>36770</v>
          </cell>
          <cell r="B84">
            <v>27932</v>
          </cell>
          <cell r="C84">
            <v>2291334</v>
          </cell>
          <cell r="D84" t="str">
            <v>153,084     82033       84.57     130</v>
          </cell>
        </row>
        <row r="85">
          <cell r="A85">
            <v>36800</v>
          </cell>
          <cell r="B85">
            <v>27174</v>
          </cell>
          <cell r="C85">
            <v>2222121</v>
          </cell>
          <cell r="D85" t="str">
            <v>146,948     81774       84.39     129</v>
          </cell>
        </row>
        <row r="86">
          <cell r="A86">
            <v>36831</v>
          </cell>
          <cell r="B86">
            <v>29090</v>
          </cell>
          <cell r="C86">
            <v>2105269</v>
          </cell>
          <cell r="D86" t="str">
            <v>138,705     72371       82.66     128</v>
          </cell>
        </row>
        <row r="87">
          <cell r="A87">
            <v>36861</v>
          </cell>
          <cell r="B87">
            <v>29644</v>
          </cell>
          <cell r="C87">
            <v>2035743</v>
          </cell>
          <cell r="D87" t="str">
            <v>113,312     68674       79.26     125</v>
          </cell>
        </row>
        <row r="88">
          <cell r="A88" t="str">
            <v>Totals: __</v>
          </cell>
          <cell r="B88" t="str">
            <v>________</v>
          </cell>
          <cell r="C88" t="str">
            <v>__________</v>
          </cell>
          <cell r="D88" t="str">
            <v>__________</v>
          </cell>
        </row>
        <row r="89">
          <cell r="A89">
            <v>2000</v>
          </cell>
          <cell r="B89">
            <v>403990</v>
          </cell>
          <cell r="C89">
            <v>31707225</v>
          </cell>
          <cell r="D89">
            <v>1541343</v>
          </cell>
        </row>
        <row r="91">
          <cell r="A91">
            <v>36892</v>
          </cell>
          <cell r="B91">
            <v>26144</v>
          </cell>
          <cell r="C91">
            <v>1871225</v>
          </cell>
          <cell r="D91" t="str">
            <v>94,579     71574       78.34     127</v>
          </cell>
        </row>
        <row r="92">
          <cell r="A92">
            <v>36923</v>
          </cell>
          <cell r="B92">
            <v>22267</v>
          </cell>
          <cell r="C92">
            <v>1469799</v>
          </cell>
          <cell r="D92" t="str">
            <v>78,015     66008       77.80     125</v>
          </cell>
        </row>
        <row r="93">
          <cell r="A93">
            <v>36951</v>
          </cell>
          <cell r="B93">
            <v>24620</v>
          </cell>
          <cell r="C93">
            <v>1710380</v>
          </cell>
          <cell r="D93" t="str">
            <v>90,595     69472       78.63     124</v>
          </cell>
        </row>
        <row r="94">
          <cell r="A94">
            <v>36982</v>
          </cell>
          <cell r="B94">
            <v>21056</v>
          </cell>
          <cell r="C94">
            <v>1642458</v>
          </cell>
          <cell r="D94" t="str">
            <v>87,252     78005       80.56     126</v>
          </cell>
        </row>
        <row r="95">
          <cell r="A95">
            <v>37012</v>
          </cell>
          <cell r="B95">
            <v>19310</v>
          </cell>
          <cell r="C95">
            <v>1562736</v>
          </cell>
          <cell r="D95" t="str">
            <v>90,343     80929       82.39     121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ep98"/>
    </sheetNames>
    <sheetDataSet>
      <sheetData sheetId="0">
        <row r="34">
          <cell r="A34">
            <v>36039</v>
          </cell>
          <cell r="B34">
            <v>71581</v>
          </cell>
          <cell r="C34">
            <v>4200043</v>
          </cell>
          <cell r="D34" t="str">
            <v>36,185     58676       33.58     185</v>
          </cell>
        </row>
        <row r="35">
          <cell r="A35">
            <v>36069</v>
          </cell>
          <cell r="B35">
            <v>111920</v>
          </cell>
          <cell r="C35">
            <v>8742703</v>
          </cell>
          <cell r="D35" t="str">
            <v>125,599     78116       52.88     169</v>
          </cell>
        </row>
        <row r="36">
          <cell r="A36">
            <v>36100</v>
          </cell>
          <cell r="B36">
            <v>107931</v>
          </cell>
          <cell r="C36">
            <v>7471849</v>
          </cell>
          <cell r="D36" t="str">
            <v>104,788     69229       49.26     177</v>
          </cell>
        </row>
        <row r="37">
          <cell r="A37">
            <v>36130</v>
          </cell>
          <cell r="B37">
            <v>101369</v>
          </cell>
          <cell r="C37">
            <v>6700375</v>
          </cell>
          <cell r="D37" t="str">
            <v>110,897     66099       52.24     177</v>
          </cell>
        </row>
        <row r="38">
          <cell r="A38" t="str">
            <v>Totals: __</v>
          </cell>
          <cell r="B38" t="str">
            <v>________</v>
          </cell>
          <cell r="C38" t="str">
            <v>__________</v>
          </cell>
          <cell r="D38" t="str">
            <v>__________</v>
          </cell>
        </row>
        <row r="39">
          <cell r="A39">
            <v>1998</v>
          </cell>
          <cell r="B39">
            <v>392801</v>
          </cell>
          <cell r="C39">
            <v>27114970</v>
          </cell>
          <cell r="D39">
            <v>377469</v>
          </cell>
        </row>
        <row r="41">
          <cell r="A41">
            <v>36161</v>
          </cell>
          <cell r="B41">
            <v>90272</v>
          </cell>
          <cell r="C41">
            <v>6271241</v>
          </cell>
          <cell r="D41" t="str">
            <v>117,593     69471       56.57     174</v>
          </cell>
        </row>
        <row r="42">
          <cell r="A42">
            <v>36192</v>
          </cell>
          <cell r="B42">
            <v>79390</v>
          </cell>
          <cell r="C42">
            <v>5309219</v>
          </cell>
          <cell r="D42" t="str">
            <v>135,772     66876       63.10     170</v>
          </cell>
        </row>
        <row r="43">
          <cell r="A43">
            <v>36220</v>
          </cell>
          <cell r="B43">
            <v>82353</v>
          </cell>
          <cell r="C43">
            <v>5309496</v>
          </cell>
          <cell r="D43" t="str">
            <v>115,642     64473       58.41     172</v>
          </cell>
        </row>
        <row r="44">
          <cell r="A44">
            <v>36251</v>
          </cell>
          <cell r="B44">
            <v>72265</v>
          </cell>
          <cell r="C44">
            <v>4674109</v>
          </cell>
          <cell r="D44" t="str">
            <v>90,176     64681       55.51     168</v>
          </cell>
        </row>
        <row r="45">
          <cell r="A45">
            <v>36281</v>
          </cell>
          <cell r="B45">
            <v>70160</v>
          </cell>
          <cell r="C45">
            <v>4739224</v>
          </cell>
          <cell r="D45" t="str">
            <v>80,360     67549       53.39     166</v>
          </cell>
        </row>
        <row r="46">
          <cell r="A46">
            <v>36312</v>
          </cell>
          <cell r="B46">
            <v>62900</v>
          </cell>
          <cell r="C46">
            <v>4218803</v>
          </cell>
          <cell r="D46" t="str">
            <v>113,280     67072       64.30     165</v>
          </cell>
        </row>
        <row r="47">
          <cell r="A47">
            <v>36342</v>
          </cell>
          <cell r="B47">
            <v>63438</v>
          </cell>
          <cell r="C47">
            <v>4248206</v>
          </cell>
          <cell r="D47" t="str">
            <v>119,783     66967       65.38     163</v>
          </cell>
        </row>
        <row r="48">
          <cell r="A48">
            <v>36373</v>
          </cell>
          <cell r="B48">
            <v>57957</v>
          </cell>
          <cell r="C48">
            <v>4046718</v>
          </cell>
          <cell r="D48" t="str">
            <v>106,169     69823       64.69     161</v>
          </cell>
        </row>
        <row r="49">
          <cell r="A49">
            <v>36404</v>
          </cell>
          <cell r="B49">
            <v>55411</v>
          </cell>
          <cell r="C49">
            <v>3728838</v>
          </cell>
          <cell r="D49" t="str">
            <v>89,550     67295       61.78     161</v>
          </cell>
        </row>
        <row r="50">
          <cell r="A50">
            <v>36434</v>
          </cell>
          <cell r="B50">
            <v>57774</v>
          </cell>
          <cell r="C50">
            <v>4057695</v>
          </cell>
          <cell r="D50" t="str">
            <v>118,598     70234       67.24     157</v>
          </cell>
        </row>
        <row r="51">
          <cell r="A51">
            <v>36465</v>
          </cell>
          <cell r="B51">
            <v>55894</v>
          </cell>
          <cell r="C51">
            <v>3887071</v>
          </cell>
          <cell r="D51" t="str">
            <v>137,399     69544       71.08     157</v>
          </cell>
        </row>
        <row r="52">
          <cell r="A52">
            <v>36495</v>
          </cell>
          <cell r="B52">
            <v>53979</v>
          </cell>
          <cell r="C52">
            <v>3844392</v>
          </cell>
          <cell r="D52" t="str">
            <v>124,408     71221       69.74     154</v>
          </cell>
        </row>
        <row r="53">
          <cell r="A53" t="str">
            <v>Totals: __</v>
          </cell>
          <cell r="B53" t="str">
            <v>________</v>
          </cell>
          <cell r="C53" t="str">
            <v>__________</v>
          </cell>
          <cell r="D53" t="str">
            <v>__________</v>
          </cell>
        </row>
        <row r="54">
          <cell r="A54">
            <v>1999</v>
          </cell>
          <cell r="B54">
            <v>801793</v>
          </cell>
          <cell r="C54">
            <v>54335012</v>
          </cell>
          <cell r="D54">
            <v>1348730</v>
          </cell>
        </row>
        <row r="56">
          <cell r="A56">
            <v>36526</v>
          </cell>
          <cell r="B56">
            <v>48423</v>
          </cell>
          <cell r="C56">
            <v>3490146</v>
          </cell>
          <cell r="D56" t="str">
            <v>185,453     72077       79.30     152</v>
          </cell>
        </row>
        <row r="57">
          <cell r="A57">
            <v>36557</v>
          </cell>
          <cell r="B57">
            <v>42742</v>
          </cell>
          <cell r="C57">
            <v>3180608</v>
          </cell>
          <cell r="D57" t="str">
            <v>147,038     74415       77.48     150</v>
          </cell>
        </row>
        <row r="58">
          <cell r="A58">
            <v>36586</v>
          </cell>
          <cell r="B58">
            <v>41450</v>
          </cell>
          <cell r="C58">
            <v>3255073</v>
          </cell>
          <cell r="D58" t="str">
            <v>113,247     78531       73.21     151</v>
          </cell>
        </row>
        <row r="59">
          <cell r="A59">
            <v>36617</v>
          </cell>
          <cell r="B59">
            <v>36541</v>
          </cell>
          <cell r="C59">
            <v>2886618</v>
          </cell>
          <cell r="D59" t="str">
            <v>127,394     78997       77.71     148</v>
          </cell>
        </row>
        <row r="60">
          <cell r="A60">
            <v>36647</v>
          </cell>
          <cell r="B60">
            <v>35373</v>
          </cell>
          <cell r="C60">
            <v>2817256</v>
          </cell>
          <cell r="D60" t="str">
            <v>110,419     79645       75.74     149</v>
          </cell>
        </row>
        <row r="61">
          <cell r="A61">
            <v>36678</v>
          </cell>
          <cell r="B61">
            <v>33415</v>
          </cell>
          <cell r="C61">
            <v>2662837</v>
          </cell>
          <cell r="D61" t="str">
            <v>77,871     79690       69.97     148</v>
          </cell>
        </row>
        <row r="62">
          <cell r="A62">
            <v>36708</v>
          </cell>
          <cell r="B62">
            <v>30038</v>
          </cell>
          <cell r="C62">
            <v>2687192</v>
          </cell>
          <cell r="D62" t="str">
            <v>72,912     89460       70.82     147</v>
          </cell>
        </row>
        <row r="63">
          <cell r="A63">
            <v>36739</v>
          </cell>
          <cell r="B63">
            <v>28384</v>
          </cell>
          <cell r="C63">
            <v>2600363</v>
          </cell>
          <cell r="D63" t="str">
            <v>77,318     91614       73.15     145</v>
          </cell>
        </row>
        <row r="64">
          <cell r="A64">
            <v>36770</v>
          </cell>
          <cell r="B64">
            <v>26962</v>
          </cell>
          <cell r="C64">
            <v>2261647</v>
          </cell>
          <cell r="D64" t="str">
            <v>71,664     83883       72.66     142</v>
          </cell>
        </row>
        <row r="65">
          <cell r="A65">
            <v>36800</v>
          </cell>
          <cell r="B65">
            <v>29556</v>
          </cell>
          <cell r="C65">
            <v>2401051</v>
          </cell>
          <cell r="D65" t="str">
            <v>72,450     81238       71.03     141</v>
          </cell>
        </row>
        <row r="66">
          <cell r="A66">
            <v>36831</v>
          </cell>
          <cell r="B66">
            <v>27928</v>
          </cell>
          <cell r="C66">
            <v>2154716</v>
          </cell>
          <cell r="D66" t="str">
            <v>78,318     77153       73.71     138</v>
          </cell>
        </row>
        <row r="67">
          <cell r="A67">
            <v>36861</v>
          </cell>
          <cell r="B67">
            <v>29690</v>
          </cell>
          <cell r="C67">
            <v>2212373</v>
          </cell>
          <cell r="D67" t="str">
            <v>89,283     74516       75.04     141</v>
          </cell>
        </row>
        <row r="68">
          <cell r="A68" t="str">
            <v>Totals: __</v>
          </cell>
          <cell r="B68" t="str">
            <v>________</v>
          </cell>
          <cell r="C68" t="str">
            <v>__________</v>
          </cell>
          <cell r="D68" t="str">
            <v>__________</v>
          </cell>
        </row>
        <row r="69">
          <cell r="A69">
            <v>2000</v>
          </cell>
          <cell r="B69">
            <v>410502</v>
          </cell>
          <cell r="C69">
            <v>32609880</v>
          </cell>
          <cell r="D69">
            <v>1223367</v>
          </cell>
        </row>
        <row r="71">
          <cell r="A71">
            <v>36892</v>
          </cell>
          <cell r="B71">
            <v>31901</v>
          </cell>
          <cell r="C71">
            <v>2083794</v>
          </cell>
          <cell r="D71" t="str">
            <v>113,395     65321       78.04     136</v>
          </cell>
        </row>
        <row r="72">
          <cell r="A72">
            <v>36923</v>
          </cell>
          <cell r="B72">
            <v>27414</v>
          </cell>
          <cell r="C72">
            <v>1852886</v>
          </cell>
          <cell r="D72" t="str">
            <v>97,516     67590       78.06     136</v>
          </cell>
        </row>
        <row r="73">
          <cell r="A73">
            <v>36951</v>
          </cell>
          <cell r="B73">
            <v>28616</v>
          </cell>
          <cell r="C73">
            <v>2090105</v>
          </cell>
          <cell r="D73" t="str">
            <v>108,189     73040       79.08     138</v>
          </cell>
        </row>
        <row r="74">
          <cell r="A74">
            <v>36982</v>
          </cell>
          <cell r="B74">
            <v>24111</v>
          </cell>
          <cell r="C74">
            <v>1751302</v>
          </cell>
          <cell r="D74" t="str">
            <v>97,789     72635       80.22     138</v>
          </cell>
        </row>
        <row r="75">
          <cell r="A75">
            <v>37012</v>
          </cell>
          <cell r="B75">
            <v>23666</v>
          </cell>
          <cell r="C75">
            <v>1729116</v>
          </cell>
          <cell r="D75" t="str">
            <v>85,263     73064       78.27     140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oct98"/>
    </sheetNames>
    <sheetDataSet>
      <sheetData sheetId="0">
        <row r="34">
          <cell r="A34">
            <v>36069</v>
          </cell>
          <cell r="B34">
            <v>58921</v>
          </cell>
          <cell r="C34">
            <v>4608082</v>
          </cell>
          <cell r="D34" t="str">
            <v>44,254     78208       42.89     165</v>
          </cell>
        </row>
        <row r="35">
          <cell r="A35">
            <v>36100</v>
          </cell>
          <cell r="B35">
            <v>82769</v>
          </cell>
          <cell r="C35">
            <v>8413216</v>
          </cell>
          <cell r="D35" t="str">
            <v>77,724    101647       48.43     155</v>
          </cell>
        </row>
        <row r="36">
          <cell r="A36">
            <v>36130</v>
          </cell>
          <cell r="B36">
            <v>94116</v>
          </cell>
          <cell r="C36">
            <v>7451903</v>
          </cell>
          <cell r="D36" t="str">
            <v>70,199     79178       42.72     155</v>
          </cell>
        </row>
        <row r="37">
          <cell r="A37" t="str">
            <v>Totals: __</v>
          </cell>
          <cell r="B37" t="str">
            <v>________</v>
          </cell>
          <cell r="C37" t="str">
            <v>__________</v>
          </cell>
          <cell r="D37" t="str">
            <v>__________</v>
          </cell>
        </row>
        <row r="38">
          <cell r="A38">
            <v>1998</v>
          </cell>
          <cell r="B38">
            <v>235806</v>
          </cell>
          <cell r="C38">
            <v>20473201</v>
          </cell>
          <cell r="D38">
            <v>192177</v>
          </cell>
        </row>
        <row r="40">
          <cell r="A40">
            <v>36161</v>
          </cell>
          <cell r="B40">
            <v>105067</v>
          </cell>
          <cell r="C40">
            <v>6875960</v>
          </cell>
          <cell r="D40" t="str">
            <v>78,099     65444       42.64     149</v>
          </cell>
        </row>
        <row r="41">
          <cell r="A41">
            <v>36192</v>
          </cell>
          <cell r="B41">
            <v>90762</v>
          </cell>
          <cell r="C41">
            <v>5626896</v>
          </cell>
          <cell r="D41" t="str">
            <v>60,056     61997       39.82     146</v>
          </cell>
        </row>
        <row r="42">
          <cell r="A42">
            <v>36220</v>
          </cell>
          <cell r="B42">
            <v>71908</v>
          </cell>
          <cell r="C42">
            <v>5694574</v>
          </cell>
          <cell r="D42" t="str">
            <v>50,136     79193       41.08     147</v>
          </cell>
        </row>
        <row r="43">
          <cell r="A43">
            <v>36251</v>
          </cell>
          <cell r="B43">
            <v>64440</v>
          </cell>
          <cell r="C43">
            <v>5094800</v>
          </cell>
          <cell r="D43" t="str">
            <v>45,219     79063       41.24     144</v>
          </cell>
        </row>
        <row r="44">
          <cell r="A44">
            <v>36281</v>
          </cell>
          <cell r="B44">
            <v>59124</v>
          </cell>
          <cell r="C44">
            <v>4763183</v>
          </cell>
          <cell r="D44" t="str">
            <v>58,392     80563       49.69     143</v>
          </cell>
        </row>
        <row r="45">
          <cell r="A45">
            <v>36312</v>
          </cell>
          <cell r="B45">
            <v>54653</v>
          </cell>
          <cell r="C45">
            <v>4156740</v>
          </cell>
          <cell r="D45" t="str">
            <v>53,893     76057       49.65     139</v>
          </cell>
        </row>
        <row r="46">
          <cell r="A46">
            <v>36342</v>
          </cell>
          <cell r="B46">
            <v>51538</v>
          </cell>
          <cell r="C46">
            <v>3959161</v>
          </cell>
          <cell r="D46" t="str">
            <v>54,426     76821       51.36     134</v>
          </cell>
        </row>
        <row r="47">
          <cell r="A47">
            <v>36373</v>
          </cell>
          <cell r="B47">
            <v>50641</v>
          </cell>
          <cell r="C47">
            <v>3704685</v>
          </cell>
          <cell r="D47" t="str">
            <v>52,323     73156       50.82     135</v>
          </cell>
        </row>
        <row r="48">
          <cell r="A48">
            <v>36404</v>
          </cell>
          <cell r="B48">
            <v>49745</v>
          </cell>
          <cell r="C48">
            <v>3333970</v>
          </cell>
          <cell r="D48" t="str">
            <v>48,007     67022       49.11     133</v>
          </cell>
        </row>
        <row r="49">
          <cell r="A49">
            <v>36434</v>
          </cell>
          <cell r="B49">
            <v>51166</v>
          </cell>
          <cell r="C49">
            <v>3563697</v>
          </cell>
          <cell r="D49" t="str">
            <v>47,001     69650       47.88     132</v>
          </cell>
        </row>
        <row r="50">
          <cell r="A50">
            <v>36465</v>
          </cell>
          <cell r="B50">
            <v>46712</v>
          </cell>
          <cell r="C50">
            <v>3161629</v>
          </cell>
          <cell r="D50" t="str">
            <v>55,124     67684       54.13     127</v>
          </cell>
        </row>
        <row r="51">
          <cell r="A51">
            <v>36495</v>
          </cell>
          <cell r="B51">
            <v>44487</v>
          </cell>
          <cell r="C51">
            <v>3086822</v>
          </cell>
          <cell r="D51" t="str">
            <v>73,671     69388       62.35     122</v>
          </cell>
        </row>
        <row r="52">
          <cell r="A52" t="str">
            <v>Totals: __</v>
          </cell>
          <cell r="B52" t="str">
            <v>________</v>
          </cell>
          <cell r="C52" t="str">
            <v>__________</v>
          </cell>
          <cell r="D52" t="str">
            <v>__________</v>
          </cell>
        </row>
        <row r="53">
          <cell r="A53">
            <v>1999</v>
          </cell>
          <cell r="B53">
            <v>740243</v>
          </cell>
          <cell r="C53">
            <v>53022117</v>
          </cell>
          <cell r="D53">
            <v>676347</v>
          </cell>
        </row>
        <row r="55">
          <cell r="A55">
            <v>36526</v>
          </cell>
          <cell r="B55">
            <v>37870</v>
          </cell>
          <cell r="C55">
            <v>2886780</v>
          </cell>
          <cell r="D55" t="str">
            <v>71,681     76229       65.43     121</v>
          </cell>
        </row>
        <row r="56">
          <cell r="A56">
            <v>36557</v>
          </cell>
          <cell r="B56">
            <v>38690</v>
          </cell>
          <cell r="C56">
            <v>2507196</v>
          </cell>
          <cell r="D56" t="str">
            <v>71,959     64803       65.03     120</v>
          </cell>
        </row>
        <row r="57">
          <cell r="A57">
            <v>36586</v>
          </cell>
          <cell r="B57">
            <v>37513</v>
          </cell>
          <cell r="C57">
            <v>2595354</v>
          </cell>
          <cell r="D57" t="str">
            <v>73,560     69186       66.23     116</v>
          </cell>
        </row>
        <row r="58">
          <cell r="A58">
            <v>36617</v>
          </cell>
          <cell r="B58">
            <v>35786</v>
          </cell>
          <cell r="C58">
            <v>2284280</v>
          </cell>
          <cell r="D58" t="str">
            <v>60,340     63832       62.77     111</v>
          </cell>
        </row>
        <row r="59">
          <cell r="A59">
            <v>36647</v>
          </cell>
          <cell r="B59">
            <v>34690</v>
          </cell>
          <cell r="C59">
            <v>2300882</v>
          </cell>
          <cell r="D59" t="str">
            <v>48,515     66327       58.31     109</v>
          </cell>
        </row>
        <row r="60">
          <cell r="A60">
            <v>36678</v>
          </cell>
          <cell r="B60">
            <v>32567</v>
          </cell>
          <cell r="C60">
            <v>2180326</v>
          </cell>
          <cell r="D60" t="str">
            <v>53,287     66949       62.07     109</v>
          </cell>
        </row>
        <row r="61">
          <cell r="A61">
            <v>36708</v>
          </cell>
          <cell r="B61">
            <v>30620</v>
          </cell>
          <cell r="C61">
            <v>2190744</v>
          </cell>
          <cell r="D61" t="str">
            <v>59,010     71547       65.84     107</v>
          </cell>
        </row>
        <row r="62">
          <cell r="A62">
            <v>36739</v>
          </cell>
          <cell r="B62">
            <v>29821</v>
          </cell>
          <cell r="C62">
            <v>2085539</v>
          </cell>
          <cell r="D62" t="str">
            <v>92,443     69936       75.61     108</v>
          </cell>
        </row>
        <row r="63">
          <cell r="A63">
            <v>36770</v>
          </cell>
          <cell r="B63">
            <v>26799</v>
          </cell>
          <cell r="C63">
            <v>1885687</v>
          </cell>
          <cell r="D63" t="str">
            <v>110,361     70365       80.46     107</v>
          </cell>
        </row>
        <row r="64">
          <cell r="A64">
            <v>36800</v>
          </cell>
          <cell r="B64">
            <v>25033</v>
          </cell>
          <cell r="C64">
            <v>1860950</v>
          </cell>
          <cell r="D64" t="str">
            <v>141,095     74340       84.93     108</v>
          </cell>
        </row>
        <row r="65">
          <cell r="A65">
            <v>36831</v>
          </cell>
          <cell r="B65">
            <v>22605</v>
          </cell>
          <cell r="C65">
            <v>1568221</v>
          </cell>
          <cell r="D65" t="str">
            <v>149,944     69375       86.90     104</v>
          </cell>
        </row>
        <row r="66">
          <cell r="A66">
            <v>36861</v>
          </cell>
          <cell r="B66">
            <v>22532</v>
          </cell>
          <cell r="C66">
            <v>1553722</v>
          </cell>
          <cell r="D66" t="str">
            <v>139,570     68957       86.10     105</v>
          </cell>
        </row>
        <row r="67">
          <cell r="A67" t="str">
            <v>Totals: __</v>
          </cell>
          <cell r="B67" t="str">
            <v>________</v>
          </cell>
          <cell r="C67" t="str">
            <v>__________</v>
          </cell>
          <cell r="D67" t="str">
            <v>__________</v>
          </cell>
        </row>
        <row r="68">
          <cell r="A68">
            <v>2000</v>
          </cell>
          <cell r="B68">
            <v>374526</v>
          </cell>
          <cell r="C68">
            <v>25899681</v>
          </cell>
          <cell r="D68">
            <v>1071765</v>
          </cell>
        </row>
        <row r="70">
          <cell r="A70">
            <v>36892</v>
          </cell>
          <cell r="B70">
            <v>23847</v>
          </cell>
          <cell r="C70">
            <v>1440004</v>
          </cell>
          <cell r="D70" t="str">
            <v>73,899     60386       75.60     106</v>
          </cell>
        </row>
        <row r="71">
          <cell r="A71">
            <v>36923</v>
          </cell>
          <cell r="B71">
            <v>16674</v>
          </cell>
          <cell r="C71">
            <v>1284528</v>
          </cell>
          <cell r="D71" t="str">
            <v>69,343     77038       80.62     105</v>
          </cell>
        </row>
        <row r="72">
          <cell r="A72">
            <v>36951</v>
          </cell>
          <cell r="B72">
            <v>20307</v>
          </cell>
          <cell r="C72">
            <v>1349982</v>
          </cell>
          <cell r="D72" t="str">
            <v>81,846     66479       80.12     103</v>
          </cell>
        </row>
        <row r="73">
          <cell r="A73">
            <v>36982</v>
          </cell>
          <cell r="B73">
            <v>17596</v>
          </cell>
          <cell r="C73">
            <v>1273999</v>
          </cell>
          <cell r="D73" t="str">
            <v>76,452     72403       81.29     102</v>
          </cell>
        </row>
        <row r="74">
          <cell r="A74">
            <v>37012</v>
          </cell>
          <cell r="B74">
            <v>17047</v>
          </cell>
          <cell r="C74">
            <v>1231886</v>
          </cell>
          <cell r="D74" t="str">
            <v>74,407     72265       81.36      96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nov98"/>
    </sheetNames>
    <sheetDataSet>
      <sheetData sheetId="0">
        <row r="34">
          <cell r="A34">
            <v>36100</v>
          </cell>
          <cell r="B34">
            <v>54797</v>
          </cell>
          <cell r="C34">
            <v>4669320</v>
          </cell>
          <cell r="D34" t="str">
            <v>34,864     85212       38.88     142</v>
          </cell>
        </row>
        <row r="35">
          <cell r="A35">
            <v>36130</v>
          </cell>
          <cell r="B35">
            <v>122210</v>
          </cell>
          <cell r="C35">
            <v>9978341</v>
          </cell>
          <cell r="D35" t="str">
            <v>134,551     81650       52.40     139</v>
          </cell>
        </row>
        <row r="36">
          <cell r="A36" t="str">
            <v>Totals: __</v>
          </cell>
          <cell r="B36" t="str">
            <v>________</v>
          </cell>
          <cell r="C36" t="str">
            <v>__________</v>
          </cell>
          <cell r="D36" t="str">
            <v>__________</v>
          </cell>
        </row>
        <row r="37">
          <cell r="A37">
            <v>1998</v>
          </cell>
          <cell r="B37">
            <v>177007</v>
          </cell>
          <cell r="C37">
            <v>14647661</v>
          </cell>
          <cell r="D37">
            <v>169415</v>
          </cell>
        </row>
        <row r="39">
          <cell r="A39">
            <v>36161</v>
          </cell>
          <cell r="B39">
            <v>103560</v>
          </cell>
          <cell r="C39">
            <v>9289324</v>
          </cell>
          <cell r="D39" t="str">
            <v>98,924     89700       48.86     140</v>
          </cell>
        </row>
        <row r="40">
          <cell r="A40">
            <v>36192</v>
          </cell>
          <cell r="B40">
            <v>97741</v>
          </cell>
          <cell r="C40">
            <v>7994078</v>
          </cell>
          <cell r="D40" t="str">
            <v>82,445     81789       45.76     136</v>
          </cell>
        </row>
        <row r="41">
          <cell r="A41">
            <v>36220</v>
          </cell>
          <cell r="B41">
            <v>102547</v>
          </cell>
          <cell r="C41">
            <v>7848250</v>
          </cell>
          <cell r="D41" t="str">
            <v>83,336     76534       44.83     135</v>
          </cell>
        </row>
        <row r="42">
          <cell r="A42">
            <v>36251</v>
          </cell>
          <cell r="B42">
            <v>82145</v>
          </cell>
          <cell r="C42">
            <v>7275257</v>
          </cell>
          <cell r="D42" t="str">
            <v>72,172     88567       46.77     133</v>
          </cell>
        </row>
        <row r="43">
          <cell r="A43">
            <v>36281</v>
          </cell>
          <cell r="B43">
            <v>81950</v>
          </cell>
          <cell r="C43">
            <v>6806179</v>
          </cell>
          <cell r="D43" t="str">
            <v>105,939     83053       56.38     126</v>
          </cell>
        </row>
        <row r="44">
          <cell r="A44">
            <v>36312</v>
          </cell>
          <cell r="B44">
            <v>73025</v>
          </cell>
          <cell r="C44">
            <v>6247643</v>
          </cell>
          <cell r="D44" t="str">
            <v>115,633     85555       61.29     122</v>
          </cell>
        </row>
        <row r="45">
          <cell r="A45">
            <v>36342</v>
          </cell>
          <cell r="B45">
            <v>70765</v>
          </cell>
          <cell r="C45">
            <v>5845973</v>
          </cell>
          <cell r="D45" t="str">
            <v>121,488     82612       63.19     120</v>
          </cell>
        </row>
        <row r="46">
          <cell r="A46">
            <v>36373</v>
          </cell>
          <cell r="B46">
            <v>66558</v>
          </cell>
          <cell r="C46">
            <v>5471214</v>
          </cell>
          <cell r="D46" t="str">
            <v>88,107     82203       56.97     122</v>
          </cell>
        </row>
        <row r="47">
          <cell r="A47">
            <v>36404</v>
          </cell>
          <cell r="B47">
            <v>60074</v>
          </cell>
          <cell r="C47">
            <v>5126872</v>
          </cell>
          <cell r="D47" t="str">
            <v>81,708     85343       57.63     122</v>
          </cell>
        </row>
        <row r="48">
          <cell r="A48">
            <v>36434</v>
          </cell>
          <cell r="B48">
            <v>59039</v>
          </cell>
          <cell r="C48">
            <v>4831950</v>
          </cell>
          <cell r="D48" t="str">
            <v>84,721     81844       58.93     119</v>
          </cell>
        </row>
        <row r="49">
          <cell r="A49">
            <v>36465</v>
          </cell>
          <cell r="B49">
            <v>59165</v>
          </cell>
          <cell r="C49">
            <v>4525988</v>
          </cell>
          <cell r="D49" t="str">
            <v>74,088     76498       55.60     115</v>
          </cell>
        </row>
        <row r="50">
          <cell r="A50">
            <v>36495</v>
          </cell>
          <cell r="B50">
            <v>58496</v>
          </cell>
          <cell r="C50">
            <v>4526447</v>
          </cell>
          <cell r="D50" t="str">
            <v>69,913     77381       54.45     111</v>
          </cell>
        </row>
        <row r="51">
          <cell r="A51" t="str">
            <v>Totals: __</v>
          </cell>
          <cell r="B51" t="str">
            <v>________</v>
          </cell>
          <cell r="C51" t="str">
            <v>__________</v>
          </cell>
          <cell r="D51" t="str">
            <v>__________</v>
          </cell>
        </row>
        <row r="52">
          <cell r="A52">
            <v>1999</v>
          </cell>
          <cell r="B52">
            <v>915065</v>
          </cell>
          <cell r="C52">
            <v>75789175</v>
          </cell>
          <cell r="D52">
            <v>1078474</v>
          </cell>
        </row>
        <row r="54">
          <cell r="A54">
            <v>36526</v>
          </cell>
          <cell r="B54">
            <v>57927</v>
          </cell>
          <cell r="C54">
            <v>4260493</v>
          </cell>
          <cell r="D54" t="str">
            <v>115,227     73550       66.55     109</v>
          </cell>
        </row>
        <row r="55">
          <cell r="A55">
            <v>36557</v>
          </cell>
          <cell r="B55">
            <v>51222</v>
          </cell>
          <cell r="C55">
            <v>3773842</v>
          </cell>
          <cell r="D55" t="str">
            <v>101,910     73677       66.55     106</v>
          </cell>
        </row>
        <row r="56">
          <cell r="A56">
            <v>36586</v>
          </cell>
          <cell r="B56">
            <v>50176</v>
          </cell>
          <cell r="C56">
            <v>3714510</v>
          </cell>
          <cell r="D56" t="str">
            <v>102,937     74030       67.23     107</v>
          </cell>
        </row>
        <row r="57">
          <cell r="A57">
            <v>36617</v>
          </cell>
          <cell r="B57">
            <v>42626</v>
          </cell>
          <cell r="C57">
            <v>3247621</v>
          </cell>
          <cell r="D57" t="str">
            <v>91,429     76189       68.20     107</v>
          </cell>
        </row>
        <row r="58">
          <cell r="A58">
            <v>36647</v>
          </cell>
          <cell r="B58">
            <v>43351</v>
          </cell>
          <cell r="C58">
            <v>3287892</v>
          </cell>
          <cell r="D58" t="str">
            <v>88,925     75844       67.23     105</v>
          </cell>
        </row>
        <row r="59">
          <cell r="A59">
            <v>36678</v>
          </cell>
          <cell r="B59">
            <v>40244</v>
          </cell>
          <cell r="C59">
            <v>3030336</v>
          </cell>
          <cell r="D59" t="str">
            <v>91,652     75300       69.49     106</v>
          </cell>
        </row>
        <row r="60">
          <cell r="A60">
            <v>36708</v>
          </cell>
          <cell r="B60">
            <v>38964</v>
          </cell>
          <cell r="C60">
            <v>2924252</v>
          </cell>
          <cell r="D60" t="str">
            <v>104,275     75051       72.80     101</v>
          </cell>
        </row>
        <row r="61">
          <cell r="A61">
            <v>36739</v>
          </cell>
          <cell r="B61">
            <v>39717</v>
          </cell>
          <cell r="C61">
            <v>2792897</v>
          </cell>
          <cell r="D61" t="str">
            <v>99,501     70320       71.47     102</v>
          </cell>
        </row>
        <row r="62">
          <cell r="A62">
            <v>36770</v>
          </cell>
          <cell r="B62">
            <v>39031</v>
          </cell>
          <cell r="C62">
            <v>2697211</v>
          </cell>
          <cell r="D62" t="str">
            <v>96,143     69105       71.13     102</v>
          </cell>
        </row>
        <row r="63">
          <cell r="A63">
            <v>36800</v>
          </cell>
          <cell r="B63">
            <v>43386</v>
          </cell>
          <cell r="C63">
            <v>3023365</v>
          </cell>
          <cell r="D63" t="str">
            <v>100,870     69686       69.92     100</v>
          </cell>
        </row>
        <row r="64">
          <cell r="A64">
            <v>36831</v>
          </cell>
          <cell r="B64">
            <v>41273</v>
          </cell>
          <cell r="C64">
            <v>2937426</v>
          </cell>
          <cell r="D64" t="str">
            <v>111,961     71171       73.07     100</v>
          </cell>
        </row>
        <row r="65">
          <cell r="A65">
            <v>36861</v>
          </cell>
          <cell r="B65">
            <v>33383</v>
          </cell>
          <cell r="C65">
            <v>2503725</v>
          </cell>
          <cell r="D65" t="str">
            <v>101,711     75001       75.29     102</v>
          </cell>
        </row>
        <row r="66">
          <cell r="A66" t="str">
            <v>Totals: __</v>
          </cell>
          <cell r="B66" t="str">
            <v>________</v>
          </cell>
          <cell r="C66" t="str">
            <v>__________</v>
          </cell>
          <cell r="D66" t="str">
            <v>__________</v>
          </cell>
        </row>
        <row r="67">
          <cell r="A67">
            <v>2000</v>
          </cell>
          <cell r="B67">
            <v>521300</v>
          </cell>
          <cell r="C67">
            <v>38193570</v>
          </cell>
          <cell r="D67">
            <v>1206541</v>
          </cell>
        </row>
        <row r="69">
          <cell r="A69">
            <v>36892</v>
          </cell>
          <cell r="B69">
            <v>29225</v>
          </cell>
          <cell r="C69">
            <v>2177972</v>
          </cell>
          <cell r="D69" t="str">
            <v>88,927     74525       75.26      99</v>
          </cell>
        </row>
        <row r="70">
          <cell r="A70">
            <v>36923</v>
          </cell>
          <cell r="B70">
            <v>27736</v>
          </cell>
          <cell r="C70">
            <v>1787766</v>
          </cell>
          <cell r="D70" t="str">
            <v>82,896     64457       74.93      94</v>
          </cell>
        </row>
        <row r="71">
          <cell r="A71">
            <v>36951</v>
          </cell>
          <cell r="B71">
            <v>28959</v>
          </cell>
          <cell r="C71">
            <v>2040285</v>
          </cell>
          <cell r="D71" t="str">
            <v>85,739     70455       74.75      96</v>
          </cell>
        </row>
        <row r="72">
          <cell r="A72">
            <v>36982</v>
          </cell>
          <cell r="B72">
            <v>24778</v>
          </cell>
          <cell r="C72">
            <v>1860525</v>
          </cell>
          <cell r="D72" t="str">
            <v>63,478     75088       71.92      96</v>
          </cell>
        </row>
        <row r="73">
          <cell r="A73">
            <v>37012</v>
          </cell>
          <cell r="B73">
            <v>25934</v>
          </cell>
          <cell r="C73">
            <v>1806494</v>
          </cell>
          <cell r="D73" t="str">
            <v>82,005     69658       75.97      92</v>
          </cell>
        </row>
        <row r="74">
          <cell r="A74" t="str">
            <v>Totals: __</v>
          </cell>
          <cell r="B74" t="str">
            <v>________</v>
          </cell>
          <cell r="C74" t="str">
            <v>__________</v>
          </cell>
          <cell r="D74" t="str">
            <v>__________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jun94"/>
    </sheetNames>
    <sheetDataSet>
      <sheetData sheetId="0">
        <row r="53">
          <cell r="A53">
            <v>34486</v>
          </cell>
          <cell r="B53">
            <v>227572</v>
          </cell>
          <cell r="C53">
            <v>4385866</v>
          </cell>
          <cell r="D53" t="str">
            <v>118,598     19273       34.26     217</v>
          </cell>
        </row>
        <row r="54">
          <cell r="A54">
            <v>34516</v>
          </cell>
          <cell r="B54">
            <v>343387</v>
          </cell>
          <cell r="C54">
            <v>7731146</v>
          </cell>
          <cell r="D54" t="str">
            <v>222,448     22515       39.31     199</v>
          </cell>
        </row>
        <row r="55">
          <cell r="A55">
            <v>34547</v>
          </cell>
          <cell r="B55">
            <v>279743</v>
          </cell>
          <cell r="C55">
            <v>7416368</v>
          </cell>
          <cell r="D55" t="str">
            <v>169,193     26512       37.69     200</v>
          </cell>
        </row>
        <row r="56">
          <cell r="A56">
            <v>34578</v>
          </cell>
          <cell r="B56">
            <v>243630</v>
          </cell>
          <cell r="C56">
            <v>6781539</v>
          </cell>
          <cell r="D56" t="str">
            <v>156,030     27836       39.04     198</v>
          </cell>
        </row>
        <row r="57">
          <cell r="A57">
            <v>34608</v>
          </cell>
          <cell r="B57">
            <v>203099</v>
          </cell>
          <cell r="C57">
            <v>6731706</v>
          </cell>
          <cell r="D57" t="str">
            <v>113,387     33145       35.83     197</v>
          </cell>
        </row>
        <row r="58">
          <cell r="A58">
            <v>34639</v>
          </cell>
          <cell r="B58">
            <v>178419</v>
          </cell>
          <cell r="C58">
            <v>5782024</v>
          </cell>
          <cell r="D58" t="str">
            <v>117,552     32407       39.72     195</v>
          </cell>
        </row>
        <row r="59">
          <cell r="A59">
            <v>34669</v>
          </cell>
          <cell r="B59">
            <v>173078</v>
          </cell>
          <cell r="C59">
            <v>5782352</v>
          </cell>
          <cell r="D59" t="str">
            <v>152,780     33409       46.89     195</v>
          </cell>
        </row>
        <row r="60">
          <cell r="A60" t="str">
            <v>Totals: _</v>
          </cell>
          <cell r="B60" t="str">
            <v>_________</v>
          </cell>
          <cell r="C60" t="str">
            <v>__________</v>
          </cell>
          <cell r="D60" t="str">
            <v>__________</v>
          </cell>
        </row>
        <row r="61">
          <cell r="A61">
            <v>1994</v>
          </cell>
          <cell r="B61">
            <v>1648928</v>
          </cell>
          <cell r="C61">
            <v>44611001</v>
          </cell>
          <cell r="D61">
            <v>1049988</v>
          </cell>
        </row>
        <row r="63">
          <cell r="A63">
            <v>34700</v>
          </cell>
          <cell r="B63">
            <v>149322</v>
          </cell>
          <cell r="C63">
            <v>5423705</v>
          </cell>
          <cell r="D63" t="str">
            <v>150,252     36323       50.16     192</v>
          </cell>
        </row>
        <row r="64">
          <cell r="A64">
            <v>34731</v>
          </cell>
          <cell r="B64">
            <v>119975</v>
          </cell>
          <cell r="C64">
            <v>4508274</v>
          </cell>
          <cell r="D64" t="str">
            <v>122,135     37577       50.45     185</v>
          </cell>
        </row>
        <row r="65">
          <cell r="A65">
            <v>34759</v>
          </cell>
          <cell r="B65">
            <v>122573</v>
          </cell>
          <cell r="C65">
            <v>4256432</v>
          </cell>
          <cell r="D65" t="str">
            <v>125,162     34726       50.52     181</v>
          </cell>
        </row>
        <row r="66">
          <cell r="A66">
            <v>34790</v>
          </cell>
          <cell r="B66">
            <v>110082</v>
          </cell>
          <cell r="C66">
            <v>3951214</v>
          </cell>
          <cell r="D66" t="str">
            <v>108,868     35894       49.72     177</v>
          </cell>
        </row>
        <row r="67">
          <cell r="A67">
            <v>34820</v>
          </cell>
          <cell r="B67">
            <v>96350</v>
          </cell>
          <cell r="C67">
            <v>3748501</v>
          </cell>
          <cell r="D67" t="str">
            <v>112,191     38906       53.80     172</v>
          </cell>
        </row>
        <row r="68">
          <cell r="A68">
            <v>34851</v>
          </cell>
          <cell r="B68">
            <v>85905</v>
          </cell>
          <cell r="C68">
            <v>3441757</v>
          </cell>
          <cell r="D68" t="str">
            <v>129,191     40065       60.06     172</v>
          </cell>
        </row>
        <row r="69">
          <cell r="A69">
            <v>34881</v>
          </cell>
          <cell r="B69">
            <v>84453</v>
          </cell>
          <cell r="C69">
            <v>4010126</v>
          </cell>
          <cell r="D69" t="str">
            <v>182,578     47484       68.37     173</v>
          </cell>
        </row>
        <row r="70">
          <cell r="A70">
            <v>34912</v>
          </cell>
          <cell r="B70">
            <v>78062</v>
          </cell>
          <cell r="C70">
            <v>3937449</v>
          </cell>
          <cell r="D70" t="str">
            <v>158,996     50441       67.07     169</v>
          </cell>
        </row>
        <row r="71">
          <cell r="A71">
            <v>34943</v>
          </cell>
          <cell r="B71">
            <v>70527</v>
          </cell>
          <cell r="C71">
            <v>3761400</v>
          </cell>
          <cell r="D71" t="str">
            <v>144,753     53333       67.24     169</v>
          </cell>
        </row>
        <row r="72">
          <cell r="A72">
            <v>34973</v>
          </cell>
          <cell r="B72">
            <v>71536</v>
          </cell>
          <cell r="C72">
            <v>3730776</v>
          </cell>
          <cell r="D72" t="str">
            <v>137,929     52153       65.85     163</v>
          </cell>
        </row>
        <row r="73">
          <cell r="A73">
            <v>35004</v>
          </cell>
          <cell r="B73">
            <v>62291</v>
          </cell>
          <cell r="C73">
            <v>3571773</v>
          </cell>
          <cell r="D73" t="str">
            <v>113,843     57341       64.63     163</v>
          </cell>
        </row>
        <row r="74">
          <cell r="A74">
            <v>35034</v>
          </cell>
          <cell r="B74">
            <v>60389</v>
          </cell>
          <cell r="C74">
            <v>3395678</v>
          </cell>
          <cell r="D74" t="str">
            <v>95,939     56231       61.37     163</v>
          </cell>
        </row>
        <row r="75">
          <cell r="A75" t="str">
            <v>Totals: _</v>
          </cell>
          <cell r="B75" t="str">
            <v>_________</v>
          </cell>
          <cell r="C75" t="str">
            <v>__________</v>
          </cell>
          <cell r="D75" t="str">
            <v>__________</v>
          </cell>
        </row>
        <row r="76">
          <cell r="A76">
            <v>1995</v>
          </cell>
          <cell r="B76">
            <v>1111465</v>
          </cell>
          <cell r="C76">
            <v>47737085</v>
          </cell>
          <cell r="D76">
            <v>1581837</v>
          </cell>
        </row>
        <row r="78">
          <cell r="A78">
            <v>35065</v>
          </cell>
          <cell r="B78">
            <v>77073</v>
          </cell>
          <cell r="C78">
            <v>3488939</v>
          </cell>
          <cell r="D78" t="str">
            <v>97,631     45268       55.88     160</v>
          </cell>
        </row>
        <row r="79">
          <cell r="A79">
            <v>35096</v>
          </cell>
          <cell r="B79">
            <v>66132</v>
          </cell>
          <cell r="C79">
            <v>3112935</v>
          </cell>
          <cell r="D79" t="str">
            <v>88,544     47072       57.24     156</v>
          </cell>
        </row>
        <row r="80">
          <cell r="A80">
            <v>35125</v>
          </cell>
          <cell r="B80">
            <v>60984</v>
          </cell>
          <cell r="C80">
            <v>3123987</v>
          </cell>
          <cell r="D80" t="str">
            <v>87,646     51227       58.97     156</v>
          </cell>
        </row>
        <row r="81">
          <cell r="A81">
            <v>35156</v>
          </cell>
          <cell r="B81">
            <v>64035</v>
          </cell>
          <cell r="C81">
            <v>2930736</v>
          </cell>
          <cell r="D81" t="str">
            <v>82,663     45768       56.35     154</v>
          </cell>
        </row>
        <row r="82">
          <cell r="A82">
            <v>35186</v>
          </cell>
          <cell r="B82">
            <v>71980</v>
          </cell>
          <cell r="C82">
            <v>2935447</v>
          </cell>
          <cell r="D82" t="str">
            <v>77,970     40782       52.00     150</v>
          </cell>
        </row>
        <row r="83">
          <cell r="A83">
            <v>35217</v>
          </cell>
          <cell r="B83">
            <v>66640</v>
          </cell>
          <cell r="C83">
            <v>2703576</v>
          </cell>
          <cell r="D83" t="str">
            <v>81,687     40570       55.07     150</v>
          </cell>
        </row>
        <row r="84">
          <cell r="A84">
            <v>35247</v>
          </cell>
          <cell r="B84">
            <v>64346</v>
          </cell>
          <cell r="C84">
            <v>2705377</v>
          </cell>
          <cell r="D84" t="str">
            <v>78,671     42045       55.01     148</v>
          </cell>
        </row>
        <row r="85">
          <cell r="A85">
            <v>35278</v>
          </cell>
          <cell r="B85">
            <v>62427</v>
          </cell>
          <cell r="C85">
            <v>2570830</v>
          </cell>
          <cell r="D85" t="str">
            <v>78,032     41182       55.56     148</v>
          </cell>
        </row>
        <row r="86">
          <cell r="A86">
            <v>35309</v>
          </cell>
          <cell r="B86">
            <v>57818</v>
          </cell>
          <cell r="C86">
            <v>2381828</v>
          </cell>
          <cell r="D86" t="str">
            <v>81,227     41196       58.42     142</v>
          </cell>
        </row>
        <row r="87">
          <cell r="A87">
            <v>35339</v>
          </cell>
          <cell r="B87">
            <v>54147</v>
          </cell>
          <cell r="C87">
            <v>2592252</v>
          </cell>
          <cell r="D87" t="str">
            <v>79,894     47875       59.60     145</v>
          </cell>
        </row>
        <row r="88">
          <cell r="A88">
            <v>35370</v>
          </cell>
          <cell r="B88">
            <v>48175</v>
          </cell>
          <cell r="C88">
            <v>2344639</v>
          </cell>
          <cell r="D88" t="str">
            <v>88,292     48670       64.70     142</v>
          </cell>
        </row>
        <row r="89">
          <cell r="A89">
            <v>35400</v>
          </cell>
          <cell r="B89">
            <v>51757</v>
          </cell>
          <cell r="C89">
            <v>2393290</v>
          </cell>
          <cell r="D89" t="str">
            <v>91,127     46241       63.78     141</v>
          </cell>
        </row>
        <row r="90">
          <cell r="A90" t="str">
            <v>Totals: _</v>
          </cell>
          <cell r="B90" t="str">
            <v>_________</v>
          </cell>
          <cell r="C90" t="str">
            <v>__________</v>
          </cell>
          <cell r="D90" t="str">
            <v>__________</v>
          </cell>
        </row>
        <row r="91">
          <cell r="A91">
            <v>1996</v>
          </cell>
          <cell r="B91">
            <v>745514</v>
          </cell>
          <cell r="C91">
            <v>33283836</v>
          </cell>
          <cell r="D91">
            <v>1013384</v>
          </cell>
        </row>
        <row r="93">
          <cell r="A93">
            <v>35431</v>
          </cell>
          <cell r="B93">
            <v>48588</v>
          </cell>
          <cell r="C93">
            <v>2187582</v>
          </cell>
          <cell r="D93" t="str">
            <v>70,757     45024       59.29     134</v>
          </cell>
        </row>
        <row r="94">
          <cell r="A94">
            <v>35462</v>
          </cell>
          <cell r="B94">
            <v>36664</v>
          </cell>
          <cell r="C94">
            <v>1922905</v>
          </cell>
          <cell r="D94" t="str">
            <v>62,298     52447       62.95     138</v>
          </cell>
        </row>
        <row r="95">
          <cell r="A95">
            <v>35490</v>
          </cell>
          <cell r="B95">
            <v>52496</v>
          </cell>
          <cell r="C95">
            <v>2111085</v>
          </cell>
          <cell r="D95" t="str">
            <v>71,183     40215       57.55     135</v>
          </cell>
        </row>
        <row r="96">
          <cell r="A96">
            <v>35521</v>
          </cell>
          <cell r="B96">
            <v>58024</v>
          </cell>
          <cell r="C96">
            <v>2012509</v>
          </cell>
          <cell r="D96" t="str">
            <v>66,852     34685       53.53     132</v>
          </cell>
        </row>
        <row r="97">
          <cell r="A97">
            <v>35551</v>
          </cell>
          <cell r="B97">
            <v>63688</v>
          </cell>
          <cell r="C97">
            <v>2081159</v>
          </cell>
          <cell r="D97" t="str">
            <v>64,254     32678       50.22     131</v>
          </cell>
        </row>
        <row r="98">
          <cell r="A98">
            <v>35582</v>
          </cell>
          <cell r="B98">
            <v>58552</v>
          </cell>
          <cell r="C98">
            <v>1791256</v>
          </cell>
          <cell r="D98" t="str">
            <v>70,964     30593       54.79     131</v>
          </cell>
        </row>
        <row r="99">
          <cell r="A99">
            <v>35612</v>
          </cell>
          <cell r="B99">
            <v>60226</v>
          </cell>
          <cell r="C99">
            <v>1798407</v>
          </cell>
          <cell r="D99" t="str">
            <v>67,917     29861       53.00     129</v>
          </cell>
        </row>
        <row r="100">
          <cell r="A100">
            <v>35643</v>
          </cell>
          <cell r="B100">
            <v>59039</v>
          </cell>
          <cell r="C100">
            <v>1725872</v>
          </cell>
          <cell r="D100" t="str">
            <v>47,917     29233       44.80     127</v>
          </cell>
        </row>
        <row r="101">
          <cell r="A101">
            <v>35674</v>
          </cell>
          <cell r="B101">
            <v>57368</v>
          </cell>
          <cell r="C101">
            <v>1548942</v>
          </cell>
          <cell r="D101" t="str">
            <v>55,534     27001       49.19     126</v>
          </cell>
        </row>
        <row r="102">
          <cell r="A102">
            <v>35704</v>
          </cell>
          <cell r="B102">
            <v>60149</v>
          </cell>
          <cell r="C102">
            <v>1640740</v>
          </cell>
          <cell r="D102" t="str">
            <v>47,889     27278       44.33     126</v>
          </cell>
        </row>
        <row r="103">
          <cell r="A103">
            <v>35735</v>
          </cell>
          <cell r="B103">
            <v>53864</v>
          </cell>
          <cell r="C103">
            <v>1513062</v>
          </cell>
          <cell r="D103" t="str">
            <v>45,523     28091       45.80     122</v>
          </cell>
        </row>
        <row r="104">
          <cell r="A104">
            <v>35765</v>
          </cell>
          <cell r="B104">
            <v>53506</v>
          </cell>
          <cell r="C104">
            <v>1508238</v>
          </cell>
          <cell r="D104" t="str">
            <v>55,422     28189       50.88     124</v>
          </cell>
        </row>
        <row r="105">
          <cell r="A105" t="str">
            <v>Totals: _</v>
          </cell>
          <cell r="B105" t="str">
            <v>_________</v>
          </cell>
          <cell r="C105" t="str">
            <v>__________</v>
          </cell>
          <cell r="D105" t="str">
            <v>__________</v>
          </cell>
        </row>
        <row r="106">
          <cell r="A106">
            <v>1997</v>
          </cell>
          <cell r="B106">
            <v>662164</v>
          </cell>
          <cell r="C106">
            <v>21841757</v>
          </cell>
          <cell r="D106">
            <v>726510</v>
          </cell>
        </row>
        <row r="108">
          <cell r="A108">
            <v>35796</v>
          </cell>
          <cell r="B108">
            <v>48648</v>
          </cell>
          <cell r="C108">
            <v>1484361</v>
          </cell>
          <cell r="D108" t="str">
            <v>49,456     30513       50.41     120</v>
          </cell>
        </row>
        <row r="109">
          <cell r="A109">
            <v>35827</v>
          </cell>
          <cell r="B109">
            <v>42015</v>
          </cell>
          <cell r="C109">
            <v>1306713</v>
          </cell>
          <cell r="D109" t="str">
            <v>41,419     31102       49.64     121</v>
          </cell>
        </row>
        <row r="110">
          <cell r="A110">
            <v>35855</v>
          </cell>
          <cell r="B110">
            <v>44510</v>
          </cell>
          <cell r="C110">
            <v>1442688</v>
          </cell>
          <cell r="D110" t="str">
            <v>44,301     32413       49.88     120</v>
          </cell>
        </row>
        <row r="111">
          <cell r="A111">
            <v>35886</v>
          </cell>
          <cell r="B111">
            <v>42685</v>
          </cell>
          <cell r="C111">
            <v>1414202</v>
          </cell>
          <cell r="D111" t="str">
            <v>40,304     33132       48.57     121</v>
          </cell>
        </row>
        <row r="112">
          <cell r="A112">
            <v>35916</v>
          </cell>
          <cell r="B112">
            <v>41690</v>
          </cell>
          <cell r="C112">
            <v>1458342</v>
          </cell>
          <cell r="D112" t="str">
            <v>46,713     34981       52.84     116</v>
          </cell>
        </row>
        <row r="113">
          <cell r="A113">
            <v>35947</v>
          </cell>
          <cell r="B113">
            <v>32491</v>
          </cell>
          <cell r="C113">
            <v>1301872</v>
          </cell>
          <cell r="D113" t="str">
            <v>52,828     40069       61.92     116</v>
          </cell>
        </row>
        <row r="114">
          <cell r="A114">
            <v>35977</v>
          </cell>
          <cell r="B114">
            <v>32549</v>
          </cell>
          <cell r="C114">
            <v>1373304</v>
          </cell>
          <cell r="D114" t="str">
            <v>50,492     42192       60.80     115</v>
          </cell>
        </row>
        <row r="115">
          <cell r="A115">
            <v>36008</v>
          </cell>
          <cell r="B115">
            <v>30711</v>
          </cell>
          <cell r="C115">
            <v>1343624</v>
          </cell>
          <cell r="D115" t="str">
            <v>46,725     43751       60.34     113</v>
          </cell>
        </row>
        <row r="116">
          <cell r="A116">
            <v>36039</v>
          </cell>
          <cell r="B116">
            <v>23564</v>
          </cell>
          <cell r="C116">
            <v>1179388</v>
          </cell>
          <cell r="D116" t="str">
            <v>43,848     50051       65.04     112</v>
          </cell>
        </row>
        <row r="117">
          <cell r="A117">
            <v>36069</v>
          </cell>
          <cell r="B117">
            <v>13375</v>
          </cell>
          <cell r="C117">
            <v>952928</v>
          </cell>
          <cell r="D117" t="str">
            <v>41,067     71247       75.43     111</v>
          </cell>
        </row>
        <row r="118">
          <cell r="A118">
            <v>36100</v>
          </cell>
          <cell r="B118">
            <v>15596</v>
          </cell>
          <cell r="C118">
            <v>923019</v>
          </cell>
          <cell r="D118" t="str">
            <v>41,054     59184       72.47     113</v>
          </cell>
        </row>
        <row r="119">
          <cell r="A119">
            <v>36130</v>
          </cell>
          <cell r="B119">
            <v>14960</v>
          </cell>
          <cell r="C119">
            <v>881681</v>
          </cell>
          <cell r="D119" t="str">
            <v>44,491     58936       74.84     111</v>
          </cell>
        </row>
        <row r="120">
          <cell r="A120" t="str">
            <v>Totals: _</v>
          </cell>
          <cell r="B120" t="str">
            <v>_________</v>
          </cell>
          <cell r="C120" t="str">
            <v>__________</v>
          </cell>
          <cell r="D120" t="str">
            <v>__________</v>
          </cell>
        </row>
        <row r="121">
          <cell r="A121">
            <v>1998</v>
          </cell>
          <cell r="B121">
            <v>382794</v>
          </cell>
          <cell r="C121">
            <v>15062122</v>
          </cell>
          <cell r="D121">
            <v>542698</v>
          </cell>
        </row>
        <row r="123">
          <cell r="A123">
            <v>36161</v>
          </cell>
          <cell r="B123">
            <v>13110</v>
          </cell>
          <cell r="C123">
            <v>852050</v>
          </cell>
          <cell r="D123" t="str">
            <v>39,864     64993       75.25     112</v>
          </cell>
        </row>
        <row r="124">
          <cell r="A124">
            <v>36192</v>
          </cell>
          <cell r="B124">
            <v>10770</v>
          </cell>
          <cell r="C124">
            <v>773897</v>
          </cell>
          <cell r="D124" t="str">
            <v>31,016     71857       74.23     109</v>
          </cell>
        </row>
        <row r="125">
          <cell r="A125">
            <v>36220</v>
          </cell>
          <cell r="B125">
            <v>11727</v>
          </cell>
          <cell r="C125">
            <v>815719</v>
          </cell>
          <cell r="D125" t="str">
            <v>35,244     69560       75.03     109</v>
          </cell>
        </row>
        <row r="126">
          <cell r="A126">
            <v>36251</v>
          </cell>
          <cell r="B126">
            <v>11832</v>
          </cell>
          <cell r="C126">
            <v>781275</v>
          </cell>
          <cell r="D126" t="str">
            <v>30,595     66031       72.11     109</v>
          </cell>
        </row>
        <row r="127">
          <cell r="A127">
            <v>36281</v>
          </cell>
          <cell r="B127">
            <v>10909</v>
          </cell>
          <cell r="C127">
            <v>794436</v>
          </cell>
          <cell r="D127" t="str">
            <v>27,676     72824       71.73     106</v>
          </cell>
        </row>
        <row r="128">
          <cell r="A128">
            <v>36312</v>
          </cell>
          <cell r="B128">
            <v>13470</v>
          </cell>
          <cell r="C128">
            <v>730716</v>
          </cell>
          <cell r="D128" t="str">
            <v>38,912     54248       74.29     104</v>
          </cell>
        </row>
        <row r="129">
          <cell r="A129">
            <v>36342</v>
          </cell>
          <cell r="B129">
            <v>17462</v>
          </cell>
          <cell r="C129">
            <v>744832</v>
          </cell>
          <cell r="D129" t="str">
            <v>47,615     42655       73.17     101</v>
          </cell>
        </row>
        <row r="130">
          <cell r="A130">
            <v>36373</v>
          </cell>
          <cell r="B130">
            <v>15986</v>
          </cell>
          <cell r="C130">
            <v>701062</v>
          </cell>
          <cell r="D130" t="str">
            <v>46,581     43855       74.45     101</v>
          </cell>
        </row>
        <row r="131">
          <cell r="A131">
            <v>36404</v>
          </cell>
          <cell r="B131">
            <v>13307</v>
          </cell>
          <cell r="C131">
            <v>676825</v>
          </cell>
          <cell r="D131" t="str">
            <v>38,894     50863       74.51     100</v>
          </cell>
        </row>
        <row r="132">
          <cell r="A132">
            <v>36434</v>
          </cell>
          <cell r="B132">
            <v>14205</v>
          </cell>
          <cell r="C132">
            <v>710228</v>
          </cell>
          <cell r="D132" t="str">
            <v>38,142     49999       72.86     101</v>
          </cell>
        </row>
        <row r="133">
          <cell r="A133">
            <v>36465</v>
          </cell>
          <cell r="B133">
            <v>13560</v>
          </cell>
          <cell r="C133">
            <v>635678</v>
          </cell>
          <cell r="D133" t="str">
            <v>36,212     46879       72.76     100</v>
          </cell>
        </row>
        <row r="134">
          <cell r="A134">
            <v>36495</v>
          </cell>
          <cell r="B134">
            <v>12469</v>
          </cell>
          <cell r="C134">
            <v>645874</v>
          </cell>
          <cell r="D134" t="str">
            <v>35,180     51799       73.83     100</v>
          </cell>
        </row>
        <row r="135">
          <cell r="A135" t="str">
            <v>Totals: _</v>
          </cell>
          <cell r="B135" t="str">
            <v>_________</v>
          </cell>
          <cell r="C135" t="str">
            <v>__________</v>
          </cell>
          <cell r="D135" t="str">
            <v>__________</v>
          </cell>
        </row>
        <row r="136">
          <cell r="A136">
            <v>1999</v>
          </cell>
          <cell r="B136">
            <v>158807</v>
          </cell>
          <cell r="C136">
            <v>8862592</v>
          </cell>
          <cell r="D136">
            <v>445931</v>
          </cell>
        </row>
        <row r="138">
          <cell r="A138">
            <v>36526</v>
          </cell>
          <cell r="B138">
            <v>13456</v>
          </cell>
          <cell r="C138">
            <v>617669</v>
          </cell>
          <cell r="D138" t="str">
            <v>31,946     45903       70.36     100</v>
          </cell>
        </row>
        <row r="139">
          <cell r="A139">
            <v>36557</v>
          </cell>
          <cell r="B139">
            <v>10946</v>
          </cell>
          <cell r="C139">
            <v>585888</v>
          </cell>
          <cell r="D139" t="str">
            <v>32,353     53526       74.72      99</v>
          </cell>
        </row>
        <row r="140">
          <cell r="A140">
            <v>36586</v>
          </cell>
          <cell r="B140">
            <v>14253</v>
          </cell>
          <cell r="C140">
            <v>636265</v>
          </cell>
          <cell r="D140" t="str">
            <v>34,354     44641       70.68     100</v>
          </cell>
        </row>
        <row r="141">
          <cell r="A141">
            <v>36617</v>
          </cell>
          <cell r="B141">
            <v>13100</v>
          </cell>
          <cell r="C141">
            <v>680843</v>
          </cell>
          <cell r="D141" t="str">
            <v>39,196     51973       74.95      99</v>
          </cell>
        </row>
        <row r="142">
          <cell r="A142">
            <v>36647</v>
          </cell>
          <cell r="B142">
            <v>12615</v>
          </cell>
          <cell r="C142">
            <v>636440</v>
          </cell>
          <cell r="D142" t="str">
            <v>34,462     50452       73.20      96</v>
          </cell>
        </row>
        <row r="143">
          <cell r="A143">
            <v>36678</v>
          </cell>
          <cell r="B143">
            <v>11649</v>
          </cell>
          <cell r="C143">
            <v>598548</v>
          </cell>
          <cell r="D143" t="str">
            <v>22,497     51382       65.88      96</v>
          </cell>
        </row>
        <row r="144">
          <cell r="A144">
            <v>36708</v>
          </cell>
          <cell r="B144">
            <v>11585</v>
          </cell>
          <cell r="C144">
            <v>614728</v>
          </cell>
          <cell r="D144" t="str">
            <v>30,994     53063       72.79      94</v>
          </cell>
        </row>
        <row r="145">
          <cell r="A145">
            <v>36739</v>
          </cell>
          <cell r="B145">
            <v>10801</v>
          </cell>
          <cell r="C145">
            <v>624607</v>
          </cell>
          <cell r="D145" t="str">
            <v>32,200     57829       74.88      96</v>
          </cell>
        </row>
        <row r="146">
          <cell r="A146">
            <v>36770</v>
          </cell>
          <cell r="B146">
            <v>10978</v>
          </cell>
          <cell r="C146">
            <v>576857</v>
          </cell>
          <cell r="D146" t="str">
            <v>32,221     52547       74.59      94</v>
          </cell>
        </row>
        <row r="147">
          <cell r="A147">
            <v>36800</v>
          </cell>
          <cell r="B147">
            <v>11910</v>
          </cell>
          <cell r="C147">
            <v>569730</v>
          </cell>
          <cell r="D147" t="str">
            <v>32,855     47837       73.39      94</v>
          </cell>
        </row>
        <row r="148">
          <cell r="A148">
            <v>36831</v>
          </cell>
          <cell r="B148">
            <v>12349</v>
          </cell>
          <cell r="C148">
            <v>628682</v>
          </cell>
          <cell r="D148" t="str">
            <v>27,178     50910       68.76      93</v>
          </cell>
        </row>
        <row r="149">
          <cell r="A149">
            <v>36861</v>
          </cell>
          <cell r="B149">
            <v>11643</v>
          </cell>
          <cell r="C149">
            <v>584750</v>
          </cell>
          <cell r="D149" t="str">
            <v>25,068     50224       68.28      95</v>
          </cell>
        </row>
        <row r="150">
          <cell r="A150" t="str">
            <v>Totals: _</v>
          </cell>
          <cell r="B150" t="str">
            <v>_________</v>
          </cell>
          <cell r="C150" t="str">
            <v>__________</v>
          </cell>
          <cell r="D150" t="str">
            <v>__________</v>
          </cell>
        </row>
        <row r="151">
          <cell r="A151">
            <v>2000</v>
          </cell>
          <cell r="B151">
            <v>145285</v>
          </cell>
          <cell r="C151">
            <v>7355007</v>
          </cell>
          <cell r="D151">
            <v>375324</v>
          </cell>
        </row>
        <row r="153">
          <cell r="A153">
            <v>36892</v>
          </cell>
          <cell r="B153">
            <v>10755</v>
          </cell>
          <cell r="C153">
            <v>535818</v>
          </cell>
          <cell r="D153" t="str">
            <v>20,303     49821       65.37      93</v>
          </cell>
        </row>
        <row r="154">
          <cell r="A154">
            <v>36923</v>
          </cell>
          <cell r="B154">
            <v>7966</v>
          </cell>
          <cell r="C154">
            <v>470076</v>
          </cell>
          <cell r="D154" t="str">
            <v>19,181     59011       70.66      91</v>
          </cell>
        </row>
        <row r="155">
          <cell r="A155">
            <v>36951</v>
          </cell>
          <cell r="B155">
            <v>9291</v>
          </cell>
          <cell r="C155">
            <v>535498</v>
          </cell>
          <cell r="D155" t="str">
            <v>22,771     57637       71.02      91</v>
          </cell>
        </row>
        <row r="156">
          <cell r="A156">
            <v>36982</v>
          </cell>
          <cell r="B156">
            <v>9251</v>
          </cell>
          <cell r="C156">
            <v>512995</v>
          </cell>
          <cell r="D156" t="str">
            <v>21,924     55453       70.33      88</v>
          </cell>
        </row>
        <row r="157">
          <cell r="A157">
            <v>37012</v>
          </cell>
          <cell r="B157">
            <v>8985</v>
          </cell>
          <cell r="C157">
            <v>533583</v>
          </cell>
          <cell r="D157" t="str">
            <v>24,119     59386       72.86      87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dec98"/>
    </sheetNames>
    <sheetDataSet>
      <sheetData sheetId="0">
        <row r="56">
          <cell r="A56">
            <v>36130</v>
          </cell>
          <cell r="B56">
            <v>73501</v>
          </cell>
          <cell r="C56">
            <v>4098142</v>
          </cell>
          <cell r="D56" t="str">
            <v>70,498     55757       48.96     181</v>
          </cell>
        </row>
        <row r="57">
          <cell r="A57" t="str">
            <v>Totals: __</v>
          </cell>
          <cell r="B57" t="str">
            <v>________</v>
          </cell>
          <cell r="C57" t="str">
            <v>__________</v>
          </cell>
          <cell r="D57" t="str">
            <v>__________</v>
          </cell>
        </row>
        <row r="58">
          <cell r="A58">
            <v>1998</v>
          </cell>
          <cell r="B58">
            <v>73501</v>
          </cell>
          <cell r="C58">
            <v>4098142</v>
          </cell>
          <cell r="D58">
            <v>70498</v>
          </cell>
        </row>
        <row r="60">
          <cell r="A60">
            <v>36161</v>
          </cell>
          <cell r="B60">
            <v>154648</v>
          </cell>
          <cell r="C60">
            <v>9717691</v>
          </cell>
          <cell r="D60" t="str">
            <v>333,784     62838       68.34     171</v>
          </cell>
        </row>
        <row r="61">
          <cell r="A61">
            <v>36192</v>
          </cell>
          <cell r="B61">
            <v>117565</v>
          </cell>
          <cell r="C61">
            <v>7778919</v>
          </cell>
          <cell r="D61" t="str">
            <v>210,010     66167       64.11     168</v>
          </cell>
        </row>
        <row r="62">
          <cell r="A62">
            <v>36220</v>
          </cell>
          <cell r="B62">
            <v>113753</v>
          </cell>
          <cell r="C62">
            <v>7721874</v>
          </cell>
          <cell r="D62" t="str">
            <v>89,005     67883       43.90     166</v>
          </cell>
        </row>
        <row r="63">
          <cell r="A63">
            <v>36251</v>
          </cell>
          <cell r="B63">
            <v>92473</v>
          </cell>
          <cell r="C63">
            <v>6677732</v>
          </cell>
          <cell r="D63" t="str">
            <v>93,725     72213       50.34     162</v>
          </cell>
        </row>
        <row r="64">
          <cell r="A64">
            <v>36281</v>
          </cell>
          <cell r="B64">
            <v>77805</v>
          </cell>
          <cell r="C64">
            <v>7385712</v>
          </cell>
          <cell r="D64" t="str">
            <v>4,410,005     94926       98.27     158</v>
          </cell>
        </row>
        <row r="65">
          <cell r="A65">
            <v>36312</v>
          </cell>
          <cell r="B65">
            <v>61622</v>
          </cell>
          <cell r="C65">
            <v>5421908</v>
          </cell>
          <cell r="D65" t="str">
            <v>74,650     87987       54.78     156</v>
          </cell>
        </row>
        <row r="66">
          <cell r="A66">
            <v>36342</v>
          </cell>
          <cell r="B66">
            <v>51326</v>
          </cell>
          <cell r="C66">
            <v>5074514</v>
          </cell>
          <cell r="D66" t="str">
            <v>94,552     98869       64.82     155</v>
          </cell>
        </row>
        <row r="67">
          <cell r="A67">
            <v>36373</v>
          </cell>
          <cell r="B67">
            <v>46831</v>
          </cell>
          <cell r="C67">
            <v>4563160</v>
          </cell>
          <cell r="D67" t="str">
            <v>72,500     97439       60.76     152</v>
          </cell>
        </row>
        <row r="68">
          <cell r="A68">
            <v>36404</v>
          </cell>
          <cell r="B68">
            <v>38242</v>
          </cell>
          <cell r="C68">
            <v>4381086</v>
          </cell>
          <cell r="D68" t="str">
            <v>56,922    114563       59.81     151</v>
          </cell>
        </row>
        <row r="69">
          <cell r="A69">
            <v>36434</v>
          </cell>
          <cell r="B69">
            <v>37610</v>
          </cell>
          <cell r="C69">
            <v>4388638</v>
          </cell>
          <cell r="D69" t="str">
            <v>78,671    116689       67.66     152</v>
          </cell>
        </row>
        <row r="70">
          <cell r="A70">
            <v>36465</v>
          </cell>
          <cell r="B70">
            <v>32103</v>
          </cell>
          <cell r="C70">
            <v>3962499</v>
          </cell>
          <cell r="D70" t="str">
            <v>60,857    123431       65.47     146</v>
          </cell>
        </row>
        <row r="71">
          <cell r="A71">
            <v>36495</v>
          </cell>
          <cell r="B71">
            <v>34472</v>
          </cell>
          <cell r="C71">
            <v>3729827</v>
          </cell>
          <cell r="D71" t="str">
            <v>56,080    108199       61.93     143</v>
          </cell>
        </row>
        <row r="72">
          <cell r="A72" t="str">
            <v>Totals: __</v>
          </cell>
          <cell r="B72" t="str">
            <v>________</v>
          </cell>
          <cell r="C72" t="str">
            <v>__________</v>
          </cell>
          <cell r="D72" t="str">
            <v>__________</v>
          </cell>
        </row>
        <row r="73">
          <cell r="A73">
            <v>1999</v>
          </cell>
          <cell r="B73">
            <v>858450</v>
          </cell>
          <cell r="C73">
            <v>70803560</v>
          </cell>
          <cell r="D73">
            <v>5630761</v>
          </cell>
        </row>
        <row r="75">
          <cell r="A75">
            <v>36526</v>
          </cell>
          <cell r="B75">
            <v>30274</v>
          </cell>
          <cell r="C75">
            <v>3405695</v>
          </cell>
          <cell r="D75" t="str">
            <v>36,945    112496       54.96     140</v>
          </cell>
        </row>
        <row r="76">
          <cell r="A76">
            <v>36557</v>
          </cell>
          <cell r="B76">
            <v>25647</v>
          </cell>
          <cell r="C76">
            <v>2988963</v>
          </cell>
          <cell r="D76" t="str">
            <v>47,931    116543       65.14     143</v>
          </cell>
        </row>
        <row r="77">
          <cell r="A77">
            <v>36586</v>
          </cell>
          <cell r="B77">
            <v>28483</v>
          </cell>
          <cell r="C77">
            <v>3013787</v>
          </cell>
          <cell r="D77" t="str">
            <v>58,980    105811       67.43     142</v>
          </cell>
        </row>
        <row r="78">
          <cell r="A78">
            <v>36617</v>
          </cell>
          <cell r="B78">
            <v>22879</v>
          </cell>
          <cell r="C78">
            <v>2702859</v>
          </cell>
          <cell r="D78" t="str">
            <v>60,404    118138       72.53     141</v>
          </cell>
        </row>
        <row r="79">
          <cell r="A79">
            <v>36647</v>
          </cell>
          <cell r="B79">
            <v>20482</v>
          </cell>
          <cell r="C79">
            <v>2631524</v>
          </cell>
          <cell r="D79" t="str">
            <v>36,669    128480       64.16     135</v>
          </cell>
        </row>
        <row r="80">
          <cell r="A80">
            <v>36678</v>
          </cell>
          <cell r="B80">
            <v>17200</v>
          </cell>
          <cell r="C80">
            <v>2342698</v>
          </cell>
          <cell r="D80" t="str">
            <v>33,465    136204       66.05     131</v>
          </cell>
        </row>
        <row r="81">
          <cell r="A81">
            <v>36708</v>
          </cell>
          <cell r="B81">
            <v>16750</v>
          </cell>
          <cell r="C81">
            <v>2396508</v>
          </cell>
          <cell r="D81" t="str">
            <v>31,813    143076       65.51     134</v>
          </cell>
        </row>
        <row r="82">
          <cell r="A82">
            <v>36739</v>
          </cell>
          <cell r="B82">
            <v>17170</v>
          </cell>
          <cell r="C82">
            <v>2327799</v>
          </cell>
          <cell r="D82" t="str">
            <v>30,660    135574       64.10     129</v>
          </cell>
        </row>
        <row r="83">
          <cell r="A83">
            <v>36770</v>
          </cell>
          <cell r="B83">
            <v>14207</v>
          </cell>
          <cell r="C83">
            <v>2108720</v>
          </cell>
          <cell r="D83" t="str">
            <v>29,652    148429       67.61     128</v>
          </cell>
        </row>
        <row r="84">
          <cell r="A84">
            <v>36800</v>
          </cell>
          <cell r="B84">
            <v>15063</v>
          </cell>
          <cell r="C84">
            <v>2058095</v>
          </cell>
          <cell r="D84" t="str">
            <v>35,228    136633       70.05     128</v>
          </cell>
        </row>
        <row r="85">
          <cell r="A85">
            <v>36831</v>
          </cell>
          <cell r="B85">
            <v>14646</v>
          </cell>
          <cell r="C85">
            <v>2020869</v>
          </cell>
          <cell r="D85" t="str">
            <v>40,505    137981       73.44     126</v>
          </cell>
        </row>
        <row r="86">
          <cell r="A86">
            <v>36861</v>
          </cell>
          <cell r="B86">
            <v>13180</v>
          </cell>
          <cell r="C86">
            <v>1927027</v>
          </cell>
          <cell r="D86" t="str">
            <v>40,053    146209       75.24     127</v>
          </cell>
        </row>
        <row r="87">
          <cell r="A87" t="str">
            <v>Totals: __</v>
          </cell>
          <cell r="B87" t="str">
            <v>________</v>
          </cell>
          <cell r="C87" t="str">
            <v>__________</v>
          </cell>
          <cell r="D87" t="str">
            <v>__________</v>
          </cell>
        </row>
        <row r="88">
          <cell r="A88">
            <v>2000</v>
          </cell>
          <cell r="B88">
            <v>235981</v>
          </cell>
          <cell r="C88">
            <v>29924544</v>
          </cell>
          <cell r="D88">
            <v>482305</v>
          </cell>
        </row>
        <row r="90">
          <cell r="A90">
            <v>36892</v>
          </cell>
          <cell r="B90">
            <v>11023</v>
          </cell>
          <cell r="C90">
            <v>1681317</v>
          </cell>
          <cell r="D90" t="str">
            <v>33,232    152529       75.09     121</v>
          </cell>
        </row>
        <row r="91">
          <cell r="A91">
            <v>36923</v>
          </cell>
          <cell r="B91">
            <v>12239</v>
          </cell>
          <cell r="C91">
            <v>1405320</v>
          </cell>
          <cell r="D91" t="str">
            <v>35,314    114824       74.26     115</v>
          </cell>
        </row>
        <row r="92">
          <cell r="A92">
            <v>36951</v>
          </cell>
          <cell r="B92">
            <v>12981</v>
          </cell>
          <cell r="C92">
            <v>1625101</v>
          </cell>
          <cell r="D92" t="str">
            <v>39,852    125191       75.43     116</v>
          </cell>
        </row>
        <row r="93">
          <cell r="A93">
            <v>36982</v>
          </cell>
          <cell r="B93">
            <v>11452</v>
          </cell>
          <cell r="C93">
            <v>1509880</v>
          </cell>
          <cell r="D93" t="str">
            <v>45,264    131845       79.81     118</v>
          </cell>
        </row>
        <row r="94">
          <cell r="A94">
            <v>37012</v>
          </cell>
          <cell r="B94">
            <v>12388</v>
          </cell>
          <cell r="C94">
            <v>1474238</v>
          </cell>
          <cell r="D94" t="str">
            <v>86,661    119006       87.49     114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jan99"/>
    </sheetNames>
    <sheetDataSet>
      <sheetData sheetId="0">
        <row r="33">
          <cell r="A33">
            <v>36161</v>
          </cell>
          <cell r="B33">
            <v>80371</v>
          </cell>
          <cell r="C33">
            <v>6614547</v>
          </cell>
          <cell r="D33" t="str">
            <v>70,977     82301       46.90     178</v>
          </cell>
        </row>
        <row r="34">
          <cell r="A34">
            <v>36192</v>
          </cell>
          <cell r="B34">
            <v>104956</v>
          </cell>
          <cell r="C34">
            <v>10848951</v>
          </cell>
          <cell r="D34" t="str">
            <v>155,688    103367       59.73     165</v>
          </cell>
        </row>
        <row r="35">
          <cell r="A35">
            <v>36220</v>
          </cell>
          <cell r="B35">
            <v>130655</v>
          </cell>
          <cell r="C35">
            <v>11021291</v>
          </cell>
          <cell r="D35" t="str">
            <v>143,651     84355       52.37     161</v>
          </cell>
        </row>
        <row r="36">
          <cell r="A36">
            <v>36251</v>
          </cell>
          <cell r="B36">
            <v>106333</v>
          </cell>
          <cell r="C36">
            <v>9858364</v>
          </cell>
          <cell r="D36" t="str">
            <v>122,310     92713       53.49     163</v>
          </cell>
        </row>
        <row r="37">
          <cell r="A37">
            <v>36281</v>
          </cell>
          <cell r="B37">
            <v>99263</v>
          </cell>
          <cell r="C37">
            <v>9082282</v>
          </cell>
          <cell r="D37" t="str">
            <v>100,820     91498       50.39     161</v>
          </cell>
        </row>
        <row r="38">
          <cell r="A38">
            <v>36312</v>
          </cell>
          <cell r="B38">
            <v>93268</v>
          </cell>
          <cell r="C38">
            <v>8004941</v>
          </cell>
          <cell r="D38" t="str">
            <v>92,120     85828       49.69     155</v>
          </cell>
        </row>
        <row r="39">
          <cell r="A39">
            <v>36342</v>
          </cell>
          <cell r="B39">
            <v>86253</v>
          </cell>
          <cell r="C39">
            <v>7840839</v>
          </cell>
          <cell r="D39" t="str">
            <v>93,461     90906       52.01     156</v>
          </cell>
        </row>
        <row r="40">
          <cell r="A40">
            <v>36373</v>
          </cell>
          <cell r="B40">
            <v>74728</v>
          </cell>
          <cell r="C40">
            <v>7665925</v>
          </cell>
          <cell r="D40" t="str">
            <v>85,356    102585       53.32     151</v>
          </cell>
        </row>
        <row r="41">
          <cell r="A41">
            <v>36404</v>
          </cell>
          <cell r="B41">
            <v>65964</v>
          </cell>
          <cell r="C41">
            <v>6923886</v>
          </cell>
          <cell r="D41" t="str">
            <v>75,472    104965       53.36     150</v>
          </cell>
        </row>
        <row r="42">
          <cell r="A42">
            <v>36434</v>
          </cell>
          <cell r="B42">
            <v>65730</v>
          </cell>
          <cell r="C42">
            <v>6372061</v>
          </cell>
          <cell r="D42" t="str">
            <v>99,692     96943       60.27     151</v>
          </cell>
        </row>
        <row r="43">
          <cell r="A43">
            <v>36465</v>
          </cell>
          <cell r="B43">
            <v>61653</v>
          </cell>
          <cell r="C43">
            <v>5458563</v>
          </cell>
          <cell r="D43" t="str">
            <v>71,328     88537       53.64     147</v>
          </cell>
        </row>
        <row r="44">
          <cell r="A44">
            <v>36495</v>
          </cell>
          <cell r="B44">
            <v>56192</v>
          </cell>
          <cell r="C44">
            <v>5044760</v>
          </cell>
          <cell r="D44" t="str">
            <v>67,648     89778       54.63     145</v>
          </cell>
        </row>
        <row r="45">
          <cell r="A45" t="str">
            <v>Totals:</v>
          </cell>
          <cell r="B45" t="str">
            <v>__________</v>
          </cell>
          <cell r="C45" t="str">
            <v>__________</v>
          </cell>
          <cell r="D45" t="str">
            <v>__________</v>
          </cell>
        </row>
        <row r="46">
          <cell r="A46">
            <v>1999</v>
          </cell>
          <cell r="B46">
            <v>1025366</v>
          </cell>
          <cell r="C46">
            <v>94736410</v>
          </cell>
          <cell r="D46">
            <v>1178523</v>
          </cell>
        </row>
        <row r="48">
          <cell r="A48">
            <v>36526</v>
          </cell>
          <cell r="B48">
            <v>47320</v>
          </cell>
          <cell r="C48">
            <v>4501586</v>
          </cell>
          <cell r="D48" t="str">
            <v>67,767     95131       58.88     143</v>
          </cell>
        </row>
        <row r="49">
          <cell r="A49">
            <v>36557</v>
          </cell>
          <cell r="B49">
            <v>40238</v>
          </cell>
          <cell r="C49">
            <v>3907187</v>
          </cell>
          <cell r="D49" t="str">
            <v>59,296     97102       59.57     137</v>
          </cell>
        </row>
        <row r="50">
          <cell r="A50">
            <v>36586</v>
          </cell>
          <cell r="B50">
            <v>40533</v>
          </cell>
          <cell r="C50">
            <v>4153185</v>
          </cell>
          <cell r="D50" t="str">
            <v>57,277    102465       58.56     137</v>
          </cell>
        </row>
        <row r="51">
          <cell r="A51">
            <v>36617</v>
          </cell>
          <cell r="B51">
            <v>32085</v>
          </cell>
          <cell r="C51">
            <v>3544839</v>
          </cell>
          <cell r="D51" t="str">
            <v>55,395    110483       63.32     133</v>
          </cell>
        </row>
        <row r="52">
          <cell r="A52">
            <v>36647</v>
          </cell>
          <cell r="B52">
            <v>33053</v>
          </cell>
          <cell r="C52">
            <v>3553383</v>
          </cell>
          <cell r="D52" t="str">
            <v>62,995    107506       65.59     132</v>
          </cell>
        </row>
        <row r="53">
          <cell r="A53">
            <v>36678</v>
          </cell>
          <cell r="B53">
            <v>30545</v>
          </cell>
          <cell r="C53">
            <v>3219483</v>
          </cell>
          <cell r="D53" t="str">
            <v>58,762    105402       65.80     131</v>
          </cell>
        </row>
        <row r="54">
          <cell r="A54">
            <v>36708</v>
          </cell>
          <cell r="B54">
            <v>26026</v>
          </cell>
          <cell r="C54">
            <v>3057428</v>
          </cell>
          <cell r="D54" t="str">
            <v>56,281    117476       68.38     131</v>
          </cell>
        </row>
        <row r="55">
          <cell r="A55">
            <v>36739</v>
          </cell>
          <cell r="B55">
            <v>25408</v>
          </cell>
          <cell r="C55">
            <v>2851077</v>
          </cell>
          <cell r="D55" t="str">
            <v>55,218    112212       68.49     129</v>
          </cell>
        </row>
        <row r="56">
          <cell r="A56">
            <v>36770</v>
          </cell>
          <cell r="B56">
            <v>22146</v>
          </cell>
          <cell r="C56">
            <v>2660525</v>
          </cell>
          <cell r="D56" t="str">
            <v>64,184    120136       74.35     127</v>
          </cell>
        </row>
        <row r="57">
          <cell r="A57">
            <v>36800</v>
          </cell>
          <cell r="B57">
            <v>20746</v>
          </cell>
          <cell r="C57">
            <v>2652416</v>
          </cell>
          <cell r="D57" t="str">
            <v>48,416    127852       70.00     126</v>
          </cell>
        </row>
        <row r="58">
          <cell r="A58">
            <v>36831</v>
          </cell>
          <cell r="B58">
            <v>21561</v>
          </cell>
          <cell r="C58">
            <v>2416563</v>
          </cell>
          <cell r="D58" t="str">
            <v>129,313    112081       85.71     125</v>
          </cell>
        </row>
        <row r="59">
          <cell r="A59">
            <v>36861</v>
          </cell>
          <cell r="B59">
            <v>22521</v>
          </cell>
          <cell r="C59">
            <v>2740698</v>
          </cell>
          <cell r="D59" t="str">
            <v>126,858    121696       84.92     125</v>
          </cell>
        </row>
        <row r="60">
          <cell r="A60" t="str">
            <v>Totals:</v>
          </cell>
          <cell r="B60" t="str">
            <v>__________</v>
          </cell>
          <cell r="C60" t="str">
            <v>__________</v>
          </cell>
          <cell r="D60" t="str">
            <v>__________</v>
          </cell>
        </row>
        <row r="61">
          <cell r="A61">
            <v>2000</v>
          </cell>
          <cell r="B61">
            <v>362182</v>
          </cell>
          <cell r="C61">
            <v>39258370</v>
          </cell>
          <cell r="D61">
            <v>841762</v>
          </cell>
        </row>
        <row r="63">
          <cell r="A63">
            <v>36892</v>
          </cell>
          <cell r="B63">
            <v>25491</v>
          </cell>
          <cell r="C63">
            <v>2614923</v>
          </cell>
          <cell r="D63" t="str">
            <v>113,402    102583       81.65     126</v>
          </cell>
        </row>
        <row r="64">
          <cell r="A64">
            <v>36923</v>
          </cell>
          <cell r="B64">
            <v>21698</v>
          </cell>
          <cell r="C64">
            <v>2151447</v>
          </cell>
          <cell r="D64" t="str">
            <v>90,172     99155       80.60     122</v>
          </cell>
        </row>
        <row r="65">
          <cell r="A65">
            <v>36951</v>
          </cell>
          <cell r="B65">
            <v>23742</v>
          </cell>
          <cell r="C65">
            <v>2359611</v>
          </cell>
          <cell r="D65" t="str">
            <v>111,267     99386       82.41     123</v>
          </cell>
        </row>
        <row r="66">
          <cell r="A66">
            <v>36982</v>
          </cell>
          <cell r="B66">
            <v>19201</v>
          </cell>
          <cell r="C66">
            <v>2192046</v>
          </cell>
          <cell r="D66" t="str">
            <v>47,664    114164       71.28     120</v>
          </cell>
        </row>
        <row r="67">
          <cell r="A67">
            <v>37012</v>
          </cell>
          <cell r="B67">
            <v>20175</v>
          </cell>
          <cell r="C67">
            <v>2143894</v>
          </cell>
          <cell r="D67" t="str">
            <v>49,082    106265       70.87     116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feb99"/>
    </sheetNames>
    <sheetDataSet>
      <sheetData sheetId="0">
        <row r="57">
          <cell r="A57">
            <v>36192</v>
          </cell>
          <cell r="B57">
            <v>57422</v>
          </cell>
          <cell r="C57">
            <v>4331804</v>
          </cell>
          <cell r="D57" t="str">
            <v>36,395     75439       38.79     170</v>
          </cell>
        </row>
        <row r="58">
          <cell r="A58">
            <v>36220</v>
          </cell>
          <cell r="B58">
            <v>140571</v>
          </cell>
          <cell r="C58">
            <v>10358224</v>
          </cell>
          <cell r="D58" t="str">
            <v>104,082     73687       42.54     162</v>
          </cell>
        </row>
        <row r="59">
          <cell r="A59">
            <v>36251</v>
          </cell>
          <cell r="B59">
            <v>242320</v>
          </cell>
          <cell r="C59">
            <v>11427655</v>
          </cell>
          <cell r="D59" t="str">
            <v>90,761     47160       27.25     156</v>
          </cell>
        </row>
        <row r="60">
          <cell r="A60">
            <v>36281</v>
          </cell>
          <cell r="B60">
            <v>247090</v>
          </cell>
          <cell r="C60">
            <v>11118044</v>
          </cell>
          <cell r="D60" t="str">
            <v>78,218     44996       24.04     154</v>
          </cell>
        </row>
        <row r="61">
          <cell r="A61">
            <v>36312</v>
          </cell>
          <cell r="B61">
            <v>250983</v>
          </cell>
          <cell r="C61">
            <v>10557980</v>
          </cell>
          <cell r="D61" t="str">
            <v>70,682     42067       21.97     149</v>
          </cell>
        </row>
        <row r="62">
          <cell r="A62">
            <v>36342</v>
          </cell>
          <cell r="B62">
            <v>253311</v>
          </cell>
          <cell r="C62">
            <v>10486673</v>
          </cell>
          <cell r="D62" t="str">
            <v>105,397     41399       29.38     153</v>
          </cell>
        </row>
        <row r="63">
          <cell r="A63">
            <v>36373</v>
          </cell>
          <cell r="B63">
            <v>235992</v>
          </cell>
          <cell r="C63">
            <v>10178468</v>
          </cell>
          <cell r="D63" t="str">
            <v>107,286     43131       31.25     150</v>
          </cell>
        </row>
        <row r="64">
          <cell r="A64">
            <v>36404</v>
          </cell>
          <cell r="B64">
            <v>209851</v>
          </cell>
          <cell r="C64">
            <v>9520761</v>
          </cell>
          <cell r="D64" t="str">
            <v>102,556     45370       32.83     146</v>
          </cell>
        </row>
        <row r="65">
          <cell r="A65">
            <v>36434</v>
          </cell>
          <cell r="B65">
            <v>180580</v>
          </cell>
          <cell r="C65">
            <v>8973720</v>
          </cell>
          <cell r="D65" t="str">
            <v>111,137     49694       38.10     135</v>
          </cell>
        </row>
        <row r="66">
          <cell r="A66">
            <v>36465</v>
          </cell>
          <cell r="B66">
            <v>204305</v>
          </cell>
          <cell r="C66">
            <v>8931174</v>
          </cell>
          <cell r="D66" t="str">
            <v>117,280     43715       36.47     134</v>
          </cell>
        </row>
        <row r="67">
          <cell r="A67">
            <v>36495</v>
          </cell>
          <cell r="B67">
            <v>190149</v>
          </cell>
          <cell r="C67">
            <v>8819401</v>
          </cell>
          <cell r="D67" t="str">
            <v>203,098     46382       51.65     127</v>
          </cell>
        </row>
        <row r="68">
          <cell r="A68" t="str">
            <v>Totals:</v>
          </cell>
          <cell r="B68" t="str">
            <v>__________</v>
          </cell>
          <cell r="C68" t="str">
            <v>__________</v>
          </cell>
          <cell r="D68" t="str">
            <v>__________</v>
          </cell>
        </row>
        <row r="69">
          <cell r="A69">
            <v>1999</v>
          </cell>
          <cell r="B69">
            <v>2212574</v>
          </cell>
          <cell r="C69">
            <v>104703904</v>
          </cell>
          <cell r="D69">
            <v>1126892</v>
          </cell>
        </row>
        <row r="71">
          <cell r="A71">
            <v>36526</v>
          </cell>
          <cell r="B71">
            <v>193966</v>
          </cell>
          <cell r="C71">
            <v>8684257</v>
          </cell>
          <cell r="D71" t="str">
            <v>241,121     44773       55.42     127</v>
          </cell>
        </row>
        <row r="72">
          <cell r="A72">
            <v>36557</v>
          </cell>
          <cell r="B72">
            <v>172592</v>
          </cell>
          <cell r="C72">
            <v>7683285</v>
          </cell>
          <cell r="D72" t="str">
            <v>204,573     44518       54.24     128</v>
          </cell>
        </row>
        <row r="73">
          <cell r="A73">
            <v>36586</v>
          </cell>
          <cell r="B73">
            <v>163129</v>
          </cell>
          <cell r="C73">
            <v>7665379</v>
          </cell>
          <cell r="D73" t="str">
            <v>203,392     46990       55.49     122</v>
          </cell>
        </row>
        <row r="74">
          <cell r="A74">
            <v>36617</v>
          </cell>
          <cell r="B74">
            <v>142746</v>
          </cell>
          <cell r="C74">
            <v>7357029</v>
          </cell>
          <cell r="D74" t="str">
            <v>186,969     51540       56.71     121</v>
          </cell>
        </row>
        <row r="75">
          <cell r="A75">
            <v>36647</v>
          </cell>
          <cell r="B75">
            <v>124438</v>
          </cell>
          <cell r="C75">
            <v>7136756</v>
          </cell>
          <cell r="D75" t="str">
            <v>187,450     57352       60.10     124</v>
          </cell>
        </row>
        <row r="76">
          <cell r="A76">
            <v>36678</v>
          </cell>
          <cell r="B76">
            <v>89555</v>
          </cell>
          <cell r="C76">
            <v>6365399</v>
          </cell>
          <cell r="D76" t="str">
            <v>151,730     71079       62.88     121</v>
          </cell>
        </row>
        <row r="77">
          <cell r="A77">
            <v>36708</v>
          </cell>
          <cell r="B77">
            <v>79852</v>
          </cell>
          <cell r="C77">
            <v>5855161</v>
          </cell>
          <cell r="D77" t="str">
            <v>125,494     73326       61.11     119</v>
          </cell>
        </row>
        <row r="78">
          <cell r="A78">
            <v>36739</v>
          </cell>
          <cell r="B78">
            <v>76168</v>
          </cell>
          <cell r="C78">
            <v>5814704</v>
          </cell>
          <cell r="D78" t="str">
            <v>115,393     76341       60.24     115</v>
          </cell>
        </row>
        <row r="79">
          <cell r="A79">
            <v>36770</v>
          </cell>
          <cell r="B79">
            <v>68963</v>
          </cell>
          <cell r="C79">
            <v>5013618</v>
          </cell>
          <cell r="D79" t="str">
            <v>110,109     72701       61.49     112</v>
          </cell>
        </row>
        <row r="80">
          <cell r="A80">
            <v>36800</v>
          </cell>
          <cell r="B80">
            <v>74915</v>
          </cell>
          <cell r="C80">
            <v>5267223</v>
          </cell>
          <cell r="D80" t="str">
            <v>250,869     70310       77.00     111</v>
          </cell>
        </row>
        <row r="81">
          <cell r="A81">
            <v>36831</v>
          </cell>
          <cell r="B81">
            <v>67062</v>
          </cell>
          <cell r="C81">
            <v>5144958</v>
          </cell>
          <cell r="D81" t="str">
            <v>276,565     76720       80.48     107</v>
          </cell>
        </row>
        <row r="82">
          <cell r="A82">
            <v>36861</v>
          </cell>
          <cell r="B82">
            <v>61369</v>
          </cell>
          <cell r="C82">
            <v>4955529</v>
          </cell>
          <cell r="D82" t="str">
            <v>285,901     80750       82.33     109</v>
          </cell>
        </row>
        <row r="83">
          <cell r="A83" t="str">
            <v>Totals:</v>
          </cell>
          <cell r="B83" t="str">
            <v>__________</v>
          </cell>
          <cell r="C83" t="str">
            <v>__________</v>
          </cell>
          <cell r="D83" t="str">
            <v>__________</v>
          </cell>
        </row>
        <row r="84">
          <cell r="A84">
            <v>2000</v>
          </cell>
          <cell r="B84">
            <v>1314755</v>
          </cell>
          <cell r="C84">
            <v>76943298</v>
          </cell>
          <cell r="D84">
            <v>2339566</v>
          </cell>
        </row>
        <row r="86">
          <cell r="A86">
            <v>36892</v>
          </cell>
          <cell r="B86">
            <v>50825</v>
          </cell>
          <cell r="C86">
            <v>4721435</v>
          </cell>
          <cell r="D86" t="str">
            <v>229,770     92896       81.89     108</v>
          </cell>
        </row>
        <row r="87">
          <cell r="A87">
            <v>36923</v>
          </cell>
          <cell r="B87">
            <v>46040</v>
          </cell>
          <cell r="C87">
            <v>4129233</v>
          </cell>
          <cell r="D87" t="str">
            <v>194,049     89688       80.82     107</v>
          </cell>
        </row>
        <row r="88">
          <cell r="A88">
            <v>36951</v>
          </cell>
          <cell r="B88">
            <v>47352</v>
          </cell>
          <cell r="C88">
            <v>4310291</v>
          </cell>
          <cell r="D88" t="str">
            <v>193,110     91027       80.31     107</v>
          </cell>
        </row>
        <row r="89">
          <cell r="A89">
            <v>36982</v>
          </cell>
          <cell r="B89">
            <v>38587</v>
          </cell>
          <cell r="C89">
            <v>3992607</v>
          </cell>
          <cell r="D89" t="str">
            <v>118,575    103471       75.45     107</v>
          </cell>
        </row>
        <row r="90">
          <cell r="A90">
            <v>37012</v>
          </cell>
          <cell r="B90">
            <v>27410</v>
          </cell>
          <cell r="C90">
            <v>3799889</v>
          </cell>
          <cell r="D90" t="str">
            <v>122,733    138632       81.74     102</v>
          </cell>
        </row>
        <row r="91">
          <cell r="A91" t="str">
            <v>Totals:</v>
          </cell>
          <cell r="B91" t="str">
            <v>__________</v>
          </cell>
          <cell r="C91" t="str">
            <v>__________</v>
          </cell>
          <cell r="D91" t="str">
            <v>__________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mar99"/>
    </sheetNames>
    <sheetDataSet>
      <sheetData sheetId="0">
        <row r="33">
          <cell r="A33">
            <v>36220</v>
          </cell>
          <cell r="B33">
            <v>71977</v>
          </cell>
          <cell r="C33">
            <v>3247819</v>
          </cell>
          <cell r="D33" t="str">
            <v>62,762     45124       46.58     176</v>
          </cell>
        </row>
        <row r="34">
          <cell r="A34">
            <v>36251</v>
          </cell>
          <cell r="B34">
            <v>117490</v>
          </cell>
          <cell r="C34">
            <v>8058350</v>
          </cell>
          <cell r="D34" t="str">
            <v>182,350     68588       60.82     162</v>
          </cell>
        </row>
        <row r="35">
          <cell r="A35">
            <v>36281</v>
          </cell>
          <cell r="B35">
            <v>109855</v>
          </cell>
          <cell r="C35">
            <v>7171706</v>
          </cell>
          <cell r="D35" t="str">
            <v>142,872     65284       56.53     166</v>
          </cell>
        </row>
        <row r="36">
          <cell r="A36">
            <v>36312</v>
          </cell>
          <cell r="B36">
            <v>102159</v>
          </cell>
          <cell r="C36">
            <v>6148955</v>
          </cell>
          <cell r="D36" t="str">
            <v>111,143     60191       52.11     166</v>
          </cell>
        </row>
        <row r="37">
          <cell r="A37">
            <v>36342</v>
          </cell>
          <cell r="B37">
            <v>100395</v>
          </cell>
          <cell r="C37">
            <v>6000816</v>
          </cell>
          <cell r="D37" t="str">
            <v>114,299     59773       53.24     161</v>
          </cell>
        </row>
        <row r="38">
          <cell r="A38">
            <v>36373</v>
          </cell>
          <cell r="B38">
            <v>83826</v>
          </cell>
          <cell r="C38">
            <v>5397937</v>
          </cell>
          <cell r="D38" t="str">
            <v>109,529     64395       56.65     155</v>
          </cell>
        </row>
        <row r="39">
          <cell r="A39">
            <v>36404</v>
          </cell>
          <cell r="B39">
            <v>74734</v>
          </cell>
          <cell r="C39">
            <v>4869544</v>
          </cell>
          <cell r="D39" t="str">
            <v>96,953     65159       56.47     152</v>
          </cell>
        </row>
        <row r="40">
          <cell r="A40">
            <v>36434</v>
          </cell>
          <cell r="B40">
            <v>63414</v>
          </cell>
          <cell r="C40">
            <v>4343633</v>
          </cell>
          <cell r="D40" t="str">
            <v>91,717     68497       59.12     149</v>
          </cell>
        </row>
        <row r="41">
          <cell r="A41">
            <v>36465</v>
          </cell>
          <cell r="B41">
            <v>56152</v>
          </cell>
          <cell r="C41">
            <v>3918115</v>
          </cell>
          <cell r="D41" t="str">
            <v>76,548     69777       57.69     147</v>
          </cell>
        </row>
        <row r="42">
          <cell r="A42">
            <v>36495</v>
          </cell>
          <cell r="B42">
            <v>53607</v>
          </cell>
          <cell r="C42">
            <v>3709247</v>
          </cell>
          <cell r="D42" t="str">
            <v>84,417     69194       61.16     148</v>
          </cell>
        </row>
        <row r="43">
          <cell r="A43" t="str">
            <v>Totals:</v>
          </cell>
          <cell r="B43" t="str">
            <v>__________</v>
          </cell>
          <cell r="C43" t="str">
            <v>__________</v>
          </cell>
          <cell r="D43" t="str">
            <v>__________</v>
          </cell>
        </row>
        <row r="44">
          <cell r="A44">
            <v>1999</v>
          </cell>
          <cell r="B44">
            <v>833609</v>
          </cell>
          <cell r="C44">
            <v>52866122</v>
          </cell>
          <cell r="D44">
            <v>1072590</v>
          </cell>
        </row>
        <row r="46">
          <cell r="A46">
            <v>36526</v>
          </cell>
          <cell r="B46">
            <v>45513</v>
          </cell>
          <cell r="C46">
            <v>3374217</v>
          </cell>
          <cell r="D46" t="str">
            <v>101,691     74138       69.08     147</v>
          </cell>
        </row>
        <row r="47">
          <cell r="A47">
            <v>36557</v>
          </cell>
          <cell r="B47">
            <v>41154</v>
          </cell>
          <cell r="C47">
            <v>2969068</v>
          </cell>
          <cell r="D47" t="str">
            <v>110,496     72146       72.86     145</v>
          </cell>
        </row>
        <row r="48">
          <cell r="A48">
            <v>36586</v>
          </cell>
          <cell r="B48">
            <v>43533</v>
          </cell>
          <cell r="C48">
            <v>3087146</v>
          </cell>
          <cell r="D48" t="str">
            <v>91,918     70916       67.86     144</v>
          </cell>
        </row>
        <row r="49">
          <cell r="A49">
            <v>36617</v>
          </cell>
          <cell r="B49">
            <v>40053</v>
          </cell>
          <cell r="C49">
            <v>2740892</v>
          </cell>
          <cell r="D49" t="str">
            <v>99,139     68432       71.22     141</v>
          </cell>
        </row>
        <row r="50">
          <cell r="A50">
            <v>36647</v>
          </cell>
          <cell r="B50">
            <v>37692</v>
          </cell>
          <cell r="C50">
            <v>3188026</v>
          </cell>
          <cell r="D50" t="str">
            <v>93,340     84581       71.23     144</v>
          </cell>
        </row>
        <row r="51">
          <cell r="A51">
            <v>36678</v>
          </cell>
          <cell r="B51">
            <v>34684</v>
          </cell>
          <cell r="C51">
            <v>3006125</v>
          </cell>
          <cell r="D51" t="str">
            <v>70,718     86672       67.09     141</v>
          </cell>
        </row>
        <row r="52">
          <cell r="A52">
            <v>36708</v>
          </cell>
          <cell r="B52">
            <v>31849</v>
          </cell>
          <cell r="C52">
            <v>2973038</v>
          </cell>
          <cell r="D52" t="str">
            <v>91,916     93348       74.27     136</v>
          </cell>
        </row>
        <row r="53">
          <cell r="A53">
            <v>36739</v>
          </cell>
          <cell r="B53">
            <v>31848</v>
          </cell>
          <cell r="C53">
            <v>2696915</v>
          </cell>
          <cell r="D53" t="str">
            <v>84,694     84681       72.67     138</v>
          </cell>
        </row>
        <row r="54">
          <cell r="A54">
            <v>36770</v>
          </cell>
          <cell r="B54">
            <v>28067</v>
          </cell>
          <cell r="C54">
            <v>2710428</v>
          </cell>
          <cell r="D54" t="str">
            <v>75,880     96570       73.00     136</v>
          </cell>
        </row>
        <row r="55">
          <cell r="A55">
            <v>36800</v>
          </cell>
          <cell r="B55">
            <v>26848</v>
          </cell>
          <cell r="C55">
            <v>2660090</v>
          </cell>
          <cell r="D55" t="str">
            <v>70,347     99080       72.38     136</v>
          </cell>
        </row>
        <row r="56">
          <cell r="A56">
            <v>36831</v>
          </cell>
          <cell r="B56">
            <v>27246</v>
          </cell>
          <cell r="C56">
            <v>2564131</v>
          </cell>
          <cell r="D56" t="str">
            <v>69,272     94111       71.77     130</v>
          </cell>
        </row>
        <row r="57">
          <cell r="A57">
            <v>36861</v>
          </cell>
          <cell r="B57">
            <v>26665</v>
          </cell>
          <cell r="C57">
            <v>2553989</v>
          </cell>
          <cell r="D57" t="str">
            <v>86,717     95781       76.48     131</v>
          </cell>
        </row>
        <row r="58">
          <cell r="A58" t="str">
            <v>Totals:</v>
          </cell>
          <cell r="B58" t="str">
            <v>__________</v>
          </cell>
          <cell r="C58" t="str">
            <v>__________</v>
          </cell>
          <cell r="D58" t="str">
            <v>__________</v>
          </cell>
        </row>
        <row r="59">
          <cell r="A59">
            <v>2000</v>
          </cell>
          <cell r="B59">
            <v>415152</v>
          </cell>
          <cell r="C59">
            <v>34524065</v>
          </cell>
          <cell r="D59">
            <v>1046128</v>
          </cell>
        </row>
        <row r="61">
          <cell r="A61">
            <v>36892</v>
          </cell>
          <cell r="B61">
            <v>25960</v>
          </cell>
          <cell r="C61">
            <v>2333298</v>
          </cell>
          <cell r="D61" t="str">
            <v>106,616     89881       80.42     132</v>
          </cell>
        </row>
        <row r="62">
          <cell r="A62">
            <v>36923</v>
          </cell>
          <cell r="B62">
            <v>22888</v>
          </cell>
          <cell r="C62">
            <v>1438451</v>
          </cell>
          <cell r="D62" t="str">
            <v>93,781     62848       80.38     126</v>
          </cell>
        </row>
        <row r="63">
          <cell r="A63">
            <v>36951</v>
          </cell>
          <cell r="B63">
            <v>24398</v>
          </cell>
          <cell r="C63">
            <v>1512016</v>
          </cell>
          <cell r="D63" t="str">
            <v>94,926     61973       79.55     125</v>
          </cell>
        </row>
        <row r="64">
          <cell r="A64">
            <v>36982</v>
          </cell>
          <cell r="B64">
            <v>28486</v>
          </cell>
          <cell r="C64">
            <v>1436478</v>
          </cell>
          <cell r="D64" t="str">
            <v>91,002     50428       76.16     125</v>
          </cell>
        </row>
        <row r="65">
          <cell r="A65">
            <v>37012</v>
          </cell>
          <cell r="B65">
            <v>27654</v>
          </cell>
          <cell r="C65">
            <v>1555025</v>
          </cell>
          <cell r="D65" t="str">
            <v>99,600     56232       78.27     123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apr99"/>
    </sheetNames>
    <sheetDataSet>
      <sheetData sheetId="0">
        <row r="33">
          <cell r="A33">
            <v>36251</v>
          </cell>
          <cell r="B33">
            <v>81894</v>
          </cell>
          <cell r="C33">
            <v>3887923</v>
          </cell>
          <cell r="D33" t="str">
            <v>74,547     47476       47.65     159</v>
          </cell>
        </row>
        <row r="34">
          <cell r="A34">
            <v>36281</v>
          </cell>
          <cell r="B34">
            <v>134506</v>
          </cell>
          <cell r="C34">
            <v>8356973</v>
          </cell>
          <cell r="D34" t="str">
            <v>173,886     62131       56.38     148</v>
          </cell>
        </row>
        <row r="35">
          <cell r="A35">
            <v>36312</v>
          </cell>
          <cell r="B35">
            <v>119335</v>
          </cell>
          <cell r="C35">
            <v>7898864</v>
          </cell>
          <cell r="D35" t="str">
            <v>140,458     66191       54.07     144</v>
          </cell>
        </row>
        <row r="36">
          <cell r="A36">
            <v>36342</v>
          </cell>
          <cell r="B36">
            <v>128041</v>
          </cell>
          <cell r="C36">
            <v>8187407</v>
          </cell>
          <cell r="D36" t="str">
            <v>130,418     63944       50.46     145</v>
          </cell>
        </row>
        <row r="37">
          <cell r="A37">
            <v>36373</v>
          </cell>
          <cell r="B37">
            <v>126132</v>
          </cell>
          <cell r="C37">
            <v>7570015</v>
          </cell>
          <cell r="D37" t="str">
            <v>116,047     60017       47.92     144</v>
          </cell>
        </row>
        <row r="38">
          <cell r="A38">
            <v>36404</v>
          </cell>
          <cell r="B38">
            <v>121158</v>
          </cell>
          <cell r="C38">
            <v>7551933</v>
          </cell>
          <cell r="D38" t="str">
            <v>102,007     62332       45.71     144</v>
          </cell>
        </row>
        <row r="39">
          <cell r="A39">
            <v>36434</v>
          </cell>
          <cell r="B39">
            <v>118296</v>
          </cell>
          <cell r="C39">
            <v>7567451</v>
          </cell>
          <cell r="D39" t="str">
            <v>114,169     63971       49.11     142</v>
          </cell>
        </row>
        <row r="40">
          <cell r="A40">
            <v>36465</v>
          </cell>
          <cell r="B40">
            <v>101106</v>
          </cell>
          <cell r="C40">
            <v>6625389</v>
          </cell>
          <cell r="D40" t="str">
            <v>98,423     65530       49.33     144</v>
          </cell>
        </row>
        <row r="41">
          <cell r="A41">
            <v>36495</v>
          </cell>
          <cell r="B41">
            <v>92438</v>
          </cell>
          <cell r="C41">
            <v>5941246</v>
          </cell>
          <cell r="D41" t="str">
            <v>91,508     64273       49.75     138</v>
          </cell>
        </row>
        <row r="42">
          <cell r="A42" t="str">
            <v>Totals:</v>
          </cell>
          <cell r="B42" t="str">
            <v>__________</v>
          </cell>
          <cell r="C42" t="str">
            <v>__________</v>
          </cell>
          <cell r="D42" t="str">
            <v>__________</v>
          </cell>
        </row>
        <row r="43">
          <cell r="A43">
            <v>1999</v>
          </cell>
          <cell r="B43">
            <v>1022906</v>
          </cell>
          <cell r="C43">
            <v>63587201</v>
          </cell>
          <cell r="D43">
            <v>1041463</v>
          </cell>
        </row>
        <row r="45">
          <cell r="A45">
            <v>36526</v>
          </cell>
          <cell r="B45">
            <v>86705</v>
          </cell>
          <cell r="C45">
            <v>5505616</v>
          </cell>
          <cell r="D45" t="str">
            <v>265,671     63499       75.39     137</v>
          </cell>
        </row>
        <row r="46">
          <cell r="A46">
            <v>36557</v>
          </cell>
          <cell r="B46">
            <v>74995</v>
          </cell>
          <cell r="C46">
            <v>5012917</v>
          </cell>
          <cell r="D46" t="str">
            <v>239,799     66844       76.18     134</v>
          </cell>
        </row>
        <row r="47">
          <cell r="A47">
            <v>36586</v>
          </cell>
          <cell r="B47">
            <v>82841</v>
          </cell>
          <cell r="C47">
            <v>5360943</v>
          </cell>
          <cell r="D47" t="str">
            <v>264,198     64714       76.13     133</v>
          </cell>
        </row>
        <row r="48">
          <cell r="A48">
            <v>36617</v>
          </cell>
          <cell r="B48">
            <v>62724</v>
          </cell>
          <cell r="C48">
            <v>4896737</v>
          </cell>
          <cell r="D48" t="str">
            <v>265,312     78068       80.88     134</v>
          </cell>
        </row>
        <row r="49">
          <cell r="A49">
            <v>36647</v>
          </cell>
          <cell r="B49">
            <v>55290</v>
          </cell>
          <cell r="C49">
            <v>4935335</v>
          </cell>
          <cell r="D49" t="str">
            <v>261,045     89263       82.52     129</v>
          </cell>
        </row>
        <row r="50">
          <cell r="A50">
            <v>36678</v>
          </cell>
          <cell r="B50">
            <v>49286</v>
          </cell>
          <cell r="C50">
            <v>4465302</v>
          </cell>
          <cell r="D50" t="str">
            <v>250,733     90600       83.57     127</v>
          </cell>
        </row>
        <row r="51">
          <cell r="A51">
            <v>36708</v>
          </cell>
          <cell r="B51">
            <v>49319</v>
          </cell>
          <cell r="C51">
            <v>4221771</v>
          </cell>
          <cell r="D51" t="str">
            <v>254,080     85602       83.74     125</v>
          </cell>
        </row>
        <row r="52">
          <cell r="A52">
            <v>36739</v>
          </cell>
          <cell r="B52">
            <v>44999</v>
          </cell>
          <cell r="C52">
            <v>3932284</v>
          </cell>
          <cell r="D52" t="str">
            <v>249,636     87387       84.73     119</v>
          </cell>
        </row>
        <row r="53">
          <cell r="A53">
            <v>36770</v>
          </cell>
          <cell r="B53">
            <v>43564</v>
          </cell>
          <cell r="C53">
            <v>3538297</v>
          </cell>
          <cell r="D53" t="str">
            <v>230,445     81221       84.10     124</v>
          </cell>
        </row>
        <row r="54">
          <cell r="A54">
            <v>36800</v>
          </cell>
          <cell r="B54">
            <v>45047</v>
          </cell>
          <cell r="C54">
            <v>3398648</v>
          </cell>
          <cell r="D54" t="str">
            <v>219,876     75447       83.00     124</v>
          </cell>
        </row>
        <row r="55">
          <cell r="A55">
            <v>36831</v>
          </cell>
          <cell r="B55">
            <v>39033</v>
          </cell>
          <cell r="C55">
            <v>2969437</v>
          </cell>
          <cell r="D55" t="str">
            <v>196,721     76076       83.44     120</v>
          </cell>
        </row>
        <row r="56">
          <cell r="A56">
            <v>36861</v>
          </cell>
          <cell r="B56">
            <v>44385</v>
          </cell>
          <cell r="C56">
            <v>3036207</v>
          </cell>
          <cell r="D56" t="str">
            <v>220,847     68407       83.27     119</v>
          </cell>
        </row>
        <row r="57">
          <cell r="A57" t="str">
            <v>Totals:</v>
          </cell>
          <cell r="B57" t="str">
            <v>__________</v>
          </cell>
          <cell r="C57" t="str">
            <v>__________</v>
          </cell>
          <cell r="D57" t="str">
            <v>__________</v>
          </cell>
        </row>
        <row r="58">
          <cell r="A58">
            <v>2000</v>
          </cell>
          <cell r="B58">
            <v>678188</v>
          </cell>
          <cell r="C58">
            <v>51273494</v>
          </cell>
          <cell r="D58">
            <v>2918363</v>
          </cell>
        </row>
        <row r="60">
          <cell r="A60">
            <v>36892</v>
          </cell>
          <cell r="B60">
            <v>45670</v>
          </cell>
          <cell r="C60">
            <v>2868737</v>
          </cell>
          <cell r="D60" t="str">
            <v>213,265     62815       82.36     118</v>
          </cell>
        </row>
        <row r="61">
          <cell r="A61">
            <v>36923</v>
          </cell>
          <cell r="B61">
            <v>40239</v>
          </cell>
          <cell r="C61">
            <v>2374390</v>
          </cell>
          <cell r="D61" t="str">
            <v>185,938     59008       82.21     119</v>
          </cell>
        </row>
        <row r="62">
          <cell r="A62">
            <v>36951</v>
          </cell>
          <cell r="B62">
            <v>41953</v>
          </cell>
          <cell r="C62">
            <v>2066447</v>
          </cell>
          <cell r="D62" t="str">
            <v>232,963     49257       84.74     118</v>
          </cell>
        </row>
        <row r="63">
          <cell r="A63">
            <v>36982</v>
          </cell>
          <cell r="B63">
            <v>35873</v>
          </cell>
          <cell r="C63">
            <v>2027193</v>
          </cell>
          <cell r="D63" t="str">
            <v>236,610     56511       86.83     114</v>
          </cell>
        </row>
        <row r="64">
          <cell r="A64">
            <v>37012</v>
          </cell>
          <cell r="B64">
            <v>34456</v>
          </cell>
          <cell r="C64">
            <v>1627506</v>
          </cell>
          <cell r="D64" t="str">
            <v>264,614     47235       88.48     108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may99"/>
    </sheetNames>
    <sheetDataSet>
      <sheetData sheetId="0">
        <row r="33">
          <cell r="A33">
            <v>36281</v>
          </cell>
          <cell r="B33">
            <v>60845</v>
          </cell>
          <cell r="C33">
            <v>4602657</v>
          </cell>
          <cell r="D33" t="str">
            <v>69,375     75646       53.28     142</v>
          </cell>
        </row>
        <row r="34">
          <cell r="A34">
            <v>36312</v>
          </cell>
          <cell r="B34">
            <v>88388</v>
          </cell>
          <cell r="C34">
            <v>9914320</v>
          </cell>
          <cell r="D34" t="str">
            <v>191,053    112169       68.37     136</v>
          </cell>
        </row>
        <row r="35">
          <cell r="A35">
            <v>36342</v>
          </cell>
          <cell r="B35">
            <v>72811</v>
          </cell>
          <cell r="C35">
            <v>9872917</v>
          </cell>
          <cell r="D35" t="str">
            <v>175,082    135597       70.63     136</v>
          </cell>
        </row>
        <row r="36">
          <cell r="A36">
            <v>36373</v>
          </cell>
          <cell r="B36">
            <v>58679</v>
          </cell>
          <cell r="C36">
            <v>8770688</v>
          </cell>
          <cell r="D36" t="str">
            <v>149,162    149469       71.77     133</v>
          </cell>
        </row>
        <row r="37">
          <cell r="A37">
            <v>36404</v>
          </cell>
          <cell r="B37">
            <v>61710</v>
          </cell>
          <cell r="C37">
            <v>7532688</v>
          </cell>
          <cell r="D37" t="str">
            <v>133,018    122066       68.31     130</v>
          </cell>
        </row>
        <row r="38">
          <cell r="A38">
            <v>36434</v>
          </cell>
          <cell r="B38">
            <v>63565</v>
          </cell>
          <cell r="C38">
            <v>6755539</v>
          </cell>
          <cell r="D38" t="str">
            <v>127,873    106278       66.80     130</v>
          </cell>
        </row>
        <row r="39">
          <cell r="A39">
            <v>36465</v>
          </cell>
          <cell r="B39">
            <v>55023</v>
          </cell>
          <cell r="C39">
            <v>6289657</v>
          </cell>
          <cell r="D39" t="str">
            <v>99,814    114310       64.46     124</v>
          </cell>
        </row>
        <row r="40">
          <cell r="A40">
            <v>36495</v>
          </cell>
          <cell r="B40">
            <v>52829</v>
          </cell>
          <cell r="C40">
            <v>5822086</v>
          </cell>
          <cell r="D40" t="str">
            <v>92,305    110207       63.60     124</v>
          </cell>
        </row>
        <row r="41">
          <cell r="A41" t="str">
            <v>Totals: _</v>
          </cell>
          <cell r="B41" t="str">
            <v>_________</v>
          </cell>
          <cell r="C41" t="str">
            <v>__________</v>
          </cell>
          <cell r="D41" t="str">
            <v>__________</v>
          </cell>
        </row>
        <row r="42">
          <cell r="A42">
            <v>1999</v>
          </cell>
          <cell r="B42">
            <v>513850</v>
          </cell>
          <cell r="C42">
            <v>59560552</v>
          </cell>
          <cell r="D42">
            <v>1037682</v>
          </cell>
        </row>
        <row r="44">
          <cell r="A44">
            <v>36526</v>
          </cell>
          <cell r="B44">
            <v>47057</v>
          </cell>
          <cell r="C44">
            <v>5228035</v>
          </cell>
          <cell r="D44" t="str">
            <v>98,369    111101       67.64     119</v>
          </cell>
        </row>
        <row r="45">
          <cell r="A45">
            <v>36557</v>
          </cell>
          <cell r="B45">
            <v>44377</v>
          </cell>
          <cell r="C45">
            <v>4619708</v>
          </cell>
          <cell r="D45" t="str">
            <v>80,624    104102       64.50     113</v>
          </cell>
        </row>
        <row r="46">
          <cell r="A46">
            <v>36586</v>
          </cell>
          <cell r="B46">
            <v>48084</v>
          </cell>
          <cell r="C46">
            <v>4657042</v>
          </cell>
          <cell r="D46" t="str">
            <v>81,435     96853       62.87     115</v>
          </cell>
        </row>
        <row r="47">
          <cell r="A47">
            <v>36617</v>
          </cell>
          <cell r="B47">
            <v>43110</v>
          </cell>
          <cell r="C47">
            <v>4203957</v>
          </cell>
          <cell r="D47" t="str">
            <v>108,205     97517       71.51     110</v>
          </cell>
        </row>
        <row r="48">
          <cell r="A48">
            <v>36647</v>
          </cell>
          <cell r="B48">
            <v>40971</v>
          </cell>
          <cell r="C48">
            <v>4078234</v>
          </cell>
          <cell r="D48" t="str">
            <v>85,441     99540       67.59     110</v>
          </cell>
        </row>
        <row r="49">
          <cell r="A49">
            <v>36678</v>
          </cell>
          <cell r="B49">
            <v>30972</v>
          </cell>
          <cell r="C49">
            <v>3790506</v>
          </cell>
          <cell r="D49" t="str">
            <v>78,386    122385       71.68     107</v>
          </cell>
        </row>
        <row r="50">
          <cell r="A50">
            <v>36708</v>
          </cell>
          <cell r="B50">
            <v>28556</v>
          </cell>
          <cell r="C50">
            <v>3474868</v>
          </cell>
          <cell r="D50" t="str">
            <v>61,204    121687       68.19     104</v>
          </cell>
        </row>
        <row r="51">
          <cell r="A51">
            <v>36739</v>
          </cell>
          <cell r="B51">
            <v>26831</v>
          </cell>
          <cell r="C51">
            <v>3432284</v>
          </cell>
          <cell r="D51" t="str">
            <v>108,833    127923       80.22     104</v>
          </cell>
        </row>
        <row r="52">
          <cell r="A52">
            <v>36770</v>
          </cell>
          <cell r="B52">
            <v>27167</v>
          </cell>
          <cell r="C52">
            <v>3174069</v>
          </cell>
          <cell r="D52" t="str">
            <v>93,855    116836       77.55     102</v>
          </cell>
        </row>
        <row r="53">
          <cell r="A53">
            <v>36800</v>
          </cell>
          <cell r="B53">
            <v>31050</v>
          </cell>
          <cell r="C53">
            <v>3058161</v>
          </cell>
          <cell r="D53" t="str">
            <v>96,599     98492       75.68     100</v>
          </cell>
        </row>
        <row r="54">
          <cell r="A54">
            <v>36831</v>
          </cell>
          <cell r="B54">
            <v>26823</v>
          </cell>
          <cell r="C54">
            <v>2647431</v>
          </cell>
          <cell r="D54" t="str">
            <v>66,594     98701       71.29     100</v>
          </cell>
        </row>
        <row r="55">
          <cell r="A55">
            <v>36861</v>
          </cell>
          <cell r="B55">
            <v>27015</v>
          </cell>
          <cell r="C55">
            <v>2508908</v>
          </cell>
          <cell r="D55" t="str">
            <v>46,891     92871       63.45     100</v>
          </cell>
        </row>
        <row r="56">
          <cell r="A56" t="str">
            <v>Totals: _</v>
          </cell>
          <cell r="B56" t="str">
            <v>_________</v>
          </cell>
          <cell r="C56" t="str">
            <v>__________</v>
          </cell>
          <cell r="D56" t="str">
            <v>__________</v>
          </cell>
        </row>
        <row r="57">
          <cell r="A57">
            <v>2000</v>
          </cell>
          <cell r="B57">
            <v>422013</v>
          </cell>
          <cell r="C57">
            <v>44873203</v>
          </cell>
          <cell r="D57">
            <v>1006436</v>
          </cell>
        </row>
        <row r="59">
          <cell r="A59">
            <v>36892</v>
          </cell>
          <cell r="B59">
            <v>26335</v>
          </cell>
          <cell r="C59">
            <v>2434401</v>
          </cell>
          <cell r="D59" t="str">
            <v>60,725     92440       69.75      99</v>
          </cell>
        </row>
        <row r="60">
          <cell r="A60">
            <v>36923</v>
          </cell>
          <cell r="B60">
            <v>21990</v>
          </cell>
          <cell r="C60">
            <v>1704630</v>
          </cell>
          <cell r="D60" t="str">
            <v>56,568     77519       72.01      93</v>
          </cell>
        </row>
        <row r="61">
          <cell r="A61">
            <v>36951</v>
          </cell>
          <cell r="B61">
            <v>25823</v>
          </cell>
          <cell r="C61">
            <v>2243225</v>
          </cell>
          <cell r="D61" t="str">
            <v>74,959     86870       74.38      96</v>
          </cell>
        </row>
        <row r="62">
          <cell r="A62">
            <v>36982</v>
          </cell>
          <cell r="B62">
            <v>21557</v>
          </cell>
          <cell r="C62">
            <v>2028810</v>
          </cell>
          <cell r="D62" t="str">
            <v>58,458     94114       73.06      92</v>
          </cell>
        </row>
        <row r="63">
          <cell r="A63">
            <v>37012</v>
          </cell>
          <cell r="B63">
            <v>22642</v>
          </cell>
          <cell r="C63">
            <v>1980219</v>
          </cell>
          <cell r="D63" t="str">
            <v>54,737     87458       70.74      90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jun99"/>
    </sheetNames>
    <sheetDataSet>
      <sheetData sheetId="0">
        <row r="44">
          <cell r="A44">
            <v>36312</v>
          </cell>
          <cell r="B44">
            <v>76285</v>
          </cell>
          <cell r="C44">
            <v>3486305</v>
          </cell>
          <cell r="D44" t="str">
            <v>43,031     45702       36.06     133</v>
          </cell>
        </row>
        <row r="45">
          <cell r="A45">
            <v>36342</v>
          </cell>
          <cell r="B45">
            <v>128923</v>
          </cell>
          <cell r="C45">
            <v>6768877</v>
          </cell>
          <cell r="D45" t="str">
            <v>169,701     52504       56.83     129</v>
          </cell>
        </row>
        <row r="46">
          <cell r="A46">
            <v>36373</v>
          </cell>
          <cell r="B46">
            <v>114272</v>
          </cell>
          <cell r="C46">
            <v>5945783</v>
          </cell>
          <cell r="D46" t="str">
            <v>130,641     52032       53.34     133</v>
          </cell>
        </row>
        <row r="47">
          <cell r="A47">
            <v>36404</v>
          </cell>
          <cell r="B47">
            <v>111766</v>
          </cell>
          <cell r="C47">
            <v>4948650</v>
          </cell>
          <cell r="D47" t="str">
            <v>125,666     44277       52.93     128</v>
          </cell>
        </row>
        <row r="48">
          <cell r="A48">
            <v>36434</v>
          </cell>
          <cell r="B48">
            <v>114542</v>
          </cell>
          <cell r="C48">
            <v>4964348</v>
          </cell>
          <cell r="D48" t="str">
            <v>115,890     43341       50.29     131</v>
          </cell>
        </row>
        <row r="49">
          <cell r="A49">
            <v>36465</v>
          </cell>
          <cell r="B49">
            <v>88543</v>
          </cell>
          <cell r="C49">
            <v>4311375</v>
          </cell>
          <cell r="D49" t="str">
            <v>112,275     48693       55.91     127</v>
          </cell>
        </row>
        <row r="50">
          <cell r="A50">
            <v>36495</v>
          </cell>
          <cell r="B50">
            <v>80735</v>
          </cell>
          <cell r="C50">
            <v>4020871</v>
          </cell>
          <cell r="D50" t="str">
            <v>134,454     49804       62.48     122</v>
          </cell>
        </row>
        <row r="51">
          <cell r="A51" t="str">
            <v>Totals:</v>
          </cell>
          <cell r="B51" t="str">
            <v>__________</v>
          </cell>
          <cell r="C51" t="str">
            <v>__________</v>
          </cell>
          <cell r="D51" t="str">
            <v>__________</v>
          </cell>
        </row>
        <row r="52">
          <cell r="A52">
            <v>1999</v>
          </cell>
          <cell r="B52">
            <v>715066</v>
          </cell>
          <cell r="C52">
            <v>34446209</v>
          </cell>
          <cell r="D52">
            <v>831658</v>
          </cell>
        </row>
        <row r="54">
          <cell r="A54">
            <v>36526</v>
          </cell>
          <cell r="B54">
            <v>65749</v>
          </cell>
          <cell r="C54">
            <v>3549430</v>
          </cell>
          <cell r="D54" t="str">
            <v>142,506     53985       68.43     120</v>
          </cell>
        </row>
        <row r="55">
          <cell r="A55">
            <v>36557</v>
          </cell>
          <cell r="B55">
            <v>55062</v>
          </cell>
          <cell r="C55">
            <v>3149404</v>
          </cell>
          <cell r="D55" t="str">
            <v>190,081     57198       77.54     118</v>
          </cell>
        </row>
        <row r="56">
          <cell r="A56">
            <v>36586</v>
          </cell>
          <cell r="B56">
            <v>49566</v>
          </cell>
          <cell r="C56">
            <v>2929505</v>
          </cell>
          <cell r="D56" t="str">
            <v>192,084     59104       79.49     116</v>
          </cell>
        </row>
        <row r="57">
          <cell r="A57">
            <v>36617</v>
          </cell>
          <cell r="B57">
            <v>41352</v>
          </cell>
          <cell r="C57">
            <v>2429450</v>
          </cell>
          <cell r="D57" t="str">
            <v>171,849     58751       80.60     116</v>
          </cell>
        </row>
        <row r="58">
          <cell r="A58">
            <v>36647</v>
          </cell>
          <cell r="B58">
            <v>40934</v>
          </cell>
          <cell r="C58">
            <v>2201372</v>
          </cell>
          <cell r="D58" t="str">
            <v>169,321     53779       80.53     114</v>
          </cell>
        </row>
        <row r="59">
          <cell r="A59">
            <v>36678</v>
          </cell>
          <cell r="B59">
            <v>39021</v>
          </cell>
          <cell r="C59">
            <v>2008132</v>
          </cell>
          <cell r="D59" t="str">
            <v>169,569     51463       81.29     112</v>
          </cell>
        </row>
        <row r="60">
          <cell r="A60">
            <v>36708</v>
          </cell>
          <cell r="B60">
            <v>37604</v>
          </cell>
          <cell r="C60">
            <v>1947622</v>
          </cell>
          <cell r="D60" t="str">
            <v>147,579     51793       79.69     108</v>
          </cell>
        </row>
        <row r="61">
          <cell r="A61">
            <v>36739</v>
          </cell>
          <cell r="B61">
            <v>37416</v>
          </cell>
          <cell r="C61">
            <v>1746871</v>
          </cell>
          <cell r="D61" t="str">
            <v>152,858     46688       80.34     103</v>
          </cell>
        </row>
        <row r="62">
          <cell r="A62">
            <v>36770</v>
          </cell>
          <cell r="B62">
            <v>34556</v>
          </cell>
          <cell r="C62">
            <v>1595517</v>
          </cell>
          <cell r="D62" t="str">
            <v>135,110     46172       79.63     106</v>
          </cell>
        </row>
        <row r="63">
          <cell r="A63">
            <v>36800</v>
          </cell>
          <cell r="B63">
            <v>31780</v>
          </cell>
          <cell r="C63">
            <v>1614396</v>
          </cell>
          <cell r="D63" t="str">
            <v>128,752     50800       80.20     102</v>
          </cell>
        </row>
        <row r="64">
          <cell r="A64">
            <v>36831</v>
          </cell>
          <cell r="B64">
            <v>32564</v>
          </cell>
          <cell r="C64">
            <v>1589289</v>
          </cell>
          <cell r="D64" t="str">
            <v>129,727     48806       79.93     104</v>
          </cell>
        </row>
        <row r="65">
          <cell r="A65">
            <v>36861</v>
          </cell>
          <cell r="B65">
            <v>33068</v>
          </cell>
          <cell r="C65">
            <v>1654487</v>
          </cell>
          <cell r="D65" t="str">
            <v>136,836     50033       80.54     106</v>
          </cell>
        </row>
        <row r="66">
          <cell r="A66" t="str">
            <v>Totals:</v>
          </cell>
          <cell r="B66" t="str">
            <v>__________</v>
          </cell>
          <cell r="C66" t="str">
            <v>__________</v>
          </cell>
          <cell r="D66" t="str">
            <v>__________</v>
          </cell>
        </row>
        <row r="67">
          <cell r="A67">
            <v>2000</v>
          </cell>
          <cell r="B67">
            <v>498672</v>
          </cell>
          <cell r="C67">
            <v>26415475</v>
          </cell>
          <cell r="D67">
            <v>1866272</v>
          </cell>
        </row>
        <row r="69">
          <cell r="A69">
            <v>36892</v>
          </cell>
          <cell r="B69">
            <v>36138</v>
          </cell>
          <cell r="C69">
            <v>1623748</v>
          </cell>
          <cell r="D69" t="str">
            <v>141,442     44932       79.65     108</v>
          </cell>
        </row>
        <row r="70">
          <cell r="A70">
            <v>36923</v>
          </cell>
          <cell r="B70">
            <v>30777</v>
          </cell>
          <cell r="C70">
            <v>1418118</v>
          </cell>
          <cell r="D70" t="str">
            <v>127,621     46078       80.57     106</v>
          </cell>
        </row>
        <row r="71">
          <cell r="A71">
            <v>36951</v>
          </cell>
          <cell r="B71">
            <v>34703</v>
          </cell>
          <cell r="C71">
            <v>1483477</v>
          </cell>
          <cell r="D71" t="str">
            <v>153,742     42748       81.58     103</v>
          </cell>
        </row>
        <row r="72">
          <cell r="A72">
            <v>36982</v>
          </cell>
          <cell r="B72">
            <v>31870</v>
          </cell>
          <cell r="C72">
            <v>1411566</v>
          </cell>
          <cell r="D72" t="str">
            <v>157,425     44292       83.16     103</v>
          </cell>
        </row>
        <row r="73">
          <cell r="A73">
            <v>37012</v>
          </cell>
          <cell r="B73">
            <v>29857</v>
          </cell>
          <cell r="C73">
            <v>1477454</v>
          </cell>
          <cell r="D73" t="str">
            <v>159,480     49485       84.23      93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jul99"/>
    </sheetNames>
    <sheetDataSet>
      <sheetData sheetId="0">
        <row r="33">
          <cell r="A33">
            <v>36342</v>
          </cell>
          <cell r="B33">
            <v>42947</v>
          </cell>
          <cell r="C33">
            <v>5369295</v>
          </cell>
          <cell r="D33" t="str">
            <v>115,241    125022       72.85     166</v>
          </cell>
        </row>
        <row r="34">
          <cell r="A34">
            <v>36373</v>
          </cell>
          <cell r="B34">
            <v>120256</v>
          </cell>
          <cell r="C34">
            <v>10993225</v>
          </cell>
          <cell r="D34" t="str">
            <v>119,398     91416       49.82     154</v>
          </cell>
        </row>
        <row r="35">
          <cell r="A35">
            <v>36404</v>
          </cell>
          <cell r="B35">
            <v>127590</v>
          </cell>
          <cell r="C35">
            <v>10761933</v>
          </cell>
          <cell r="D35" t="str">
            <v>104,717     84348       45.08     158</v>
          </cell>
        </row>
        <row r="36">
          <cell r="A36">
            <v>36434</v>
          </cell>
          <cell r="B36">
            <v>138794</v>
          </cell>
          <cell r="C36">
            <v>9600297</v>
          </cell>
          <cell r="D36" t="str">
            <v>94,571     69170       40.52     155</v>
          </cell>
        </row>
        <row r="37">
          <cell r="A37">
            <v>36465</v>
          </cell>
          <cell r="B37">
            <v>126157</v>
          </cell>
          <cell r="C37">
            <v>8107655</v>
          </cell>
          <cell r="D37" t="str">
            <v>219,430     64267       63.49     155</v>
          </cell>
        </row>
        <row r="38">
          <cell r="A38">
            <v>36495</v>
          </cell>
          <cell r="B38">
            <v>130941</v>
          </cell>
          <cell r="C38">
            <v>7364346</v>
          </cell>
          <cell r="D38" t="str">
            <v>177,034     56242       57.48     154</v>
          </cell>
        </row>
        <row r="39">
          <cell r="A39" t="str">
            <v>Totals:</v>
          </cell>
          <cell r="B39" t="str">
            <v>__________</v>
          </cell>
          <cell r="C39" t="str">
            <v>__________</v>
          </cell>
          <cell r="D39" t="str">
            <v>__________</v>
          </cell>
        </row>
        <row r="40">
          <cell r="A40">
            <v>1999</v>
          </cell>
          <cell r="B40">
            <v>686685</v>
          </cell>
          <cell r="C40">
            <v>52196751</v>
          </cell>
          <cell r="D40">
            <v>830391</v>
          </cell>
        </row>
        <row r="42">
          <cell r="A42">
            <v>36526</v>
          </cell>
          <cell r="B42">
            <v>113113</v>
          </cell>
          <cell r="C42">
            <v>6525530</v>
          </cell>
          <cell r="D42" t="str">
            <v>225,251     57691       66.57     151</v>
          </cell>
        </row>
        <row r="43">
          <cell r="A43">
            <v>36557</v>
          </cell>
          <cell r="B43">
            <v>108436</v>
          </cell>
          <cell r="C43">
            <v>5847089</v>
          </cell>
          <cell r="D43" t="str">
            <v>294,615     53923       73.10     152</v>
          </cell>
        </row>
        <row r="44">
          <cell r="A44">
            <v>36586</v>
          </cell>
          <cell r="B44">
            <v>103204</v>
          </cell>
          <cell r="C44">
            <v>5477965</v>
          </cell>
          <cell r="D44" t="str">
            <v>247,015     53079       70.53     150</v>
          </cell>
        </row>
        <row r="45">
          <cell r="A45">
            <v>36617</v>
          </cell>
          <cell r="B45">
            <v>93732</v>
          </cell>
          <cell r="C45">
            <v>5609636</v>
          </cell>
          <cell r="D45" t="str">
            <v>169,886     59848       64.44     147</v>
          </cell>
        </row>
        <row r="46">
          <cell r="A46">
            <v>36647</v>
          </cell>
          <cell r="B46">
            <v>94817</v>
          </cell>
          <cell r="C46">
            <v>5160349</v>
          </cell>
          <cell r="D46" t="str">
            <v>109,299     54425       53.55     146</v>
          </cell>
        </row>
        <row r="47">
          <cell r="A47">
            <v>36678</v>
          </cell>
          <cell r="B47">
            <v>89097</v>
          </cell>
          <cell r="C47">
            <v>4732538</v>
          </cell>
          <cell r="D47" t="str">
            <v>92,603     53117       50.96     143</v>
          </cell>
        </row>
        <row r="48">
          <cell r="A48">
            <v>36708</v>
          </cell>
          <cell r="B48">
            <v>87666</v>
          </cell>
          <cell r="C48">
            <v>4268857</v>
          </cell>
          <cell r="D48" t="str">
            <v>100,152     48695       53.32     140</v>
          </cell>
        </row>
        <row r="49">
          <cell r="A49">
            <v>36739</v>
          </cell>
          <cell r="B49">
            <v>78335</v>
          </cell>
          <cell r="C49">
            <v>3946405</v>
          </cell>
          <cell r="D49" t="str">
            <v>86,353     50379       52.43     137</v>
          </cell>
        </row>
        <row r="50">
          <cell r="A50">
            <v>36770</v>
          </cell>
          <cell r="B50">
            <v>66622</v>
          </cell>
          <cell r="C50">
            <v>3638604</v>
          </cell>
          <cell r="D50" t="str">
            <v>91,308     54616       57.82     138</v>
          </cell>
        </row>
        <row r="51">
          <cell r="A51">
            <v>36800</v>
          </cell>
          <cell r="B51">
            <v>54095</v>
          </cell>
          <cell r="C51">
            <v>3409827</v>
          </cell>
          <cell r="D51" t="str">
            <v>87,757     63035       61.87     136</v>
          </cell>
        </row>
        <row r="52">
          <cell r="A52">
            <v>36831</v>
          </cell>
          <cell r="B52">
            <v>46458</v>
          </cell>
          <cell r="C52">
            <v>2964071</v>
          </cell>
          <cell r="D52" t="str">
            <v>86,699     63802       65.11     133</v>
          </cell>
        </row>
        <row r="53">
          <cell r="A53">
            <v>36861</v>
          </cell>
          <cell r="B53">
            <v>43280</v>
          </cell>
          <cell r="C53">
            <v>2896150</v>
          </cell>
          <cell r="D53" t="str">
            <v>97,994     66917       69.36     130</v>
          </cell>
        </row>
        <row r="54">
          <cell r="A54" t="str">
            <v>Totals:</v>
          </cell>
          <cell r="B54" t="str">
            <v>__________</v>
          </cell>
          <cell r="C54" t="str">
            <v>__________</v>
          </cell>
          <cell r="D54" t="str">
            <v>__________</v>
          </cell>
        </row>
        <row r="55">
          <cell r="A55">
            <v>2000</v>
          </cell>
          <cell r="B55">
            <v>978855</v>
          </cell>
          <cell r="C55">
            <v>54477021</v>
          </cell>
          <cell r="D55">
            <v>1688932</v>
          </cell>
        </row>
        <row r="57">
          <cell r="A57">
            <v>36892</v>
          </cell>
          <cell r="B57">
            <v>41398</v>
          </cell>
          <cell r="C57">
            <v>2681808</v>
          </cell>
          <cell r="D57" t="str">
            <v>122,533     64782       74.75     128</v>
          </cell>
        </row>
        <row r="58">
          <cell r="A58">
            <v>36923</v>
          </cell>
          <cell r="B58">
            <v>33933</v>
          </cell>
          <cell r="C58">
            <v>2306301</v>
          </cell>
          <cell r="D58" t="str">
            <v>98,938     67967       74.46     126</v>
          </cell>
        </row>
        <row r="59">
          <cell r="A59">
            <v>36951</v>
          </cell>
          <cell r="B59">
            <v>35012</v>
          </cell>
          <cell r="C59">
            <v>2525057</v>
          </cell>
          <cell r="D59" t="str">
            <v>100,376     72120       74.14     124</v>
          </cell>
        </row>
        <row r="60">
          <cell r="A60">
            <v>36982</v>
          </cell>
          <cell r="B60">
            <v>32093</v>
          </cell>
          <cell r="C60">
            <v>2287801</v>
          </cell>
          <cell r="D60" t="str">
            <v>91,158     71287       73.96     121</v>
          </cell>
        </row>
        <row r="61">
          <cell r="A61">
            <v>37012</v>
          </cell>
          <cell r="B61">
            <v>27394</v>
          </cell>
          <cell r="C61">
            <v>2202703</v>
          </cell>
          <cell r="D61" t="str">
            <v>70,939     80409       72.14     118</v>
          </cell>
        </row>
        <row r="62">
          <cell r="A62" t="str">
            <v>Totals:</v>
          </cell>
          <cell r="B62" t="str">
            <v>__________</v>
          </cell>
          <cell r="C62" t="str">
            <v>__________</v>
          </cell>
          <cell r="D62" t="str">
            <v>__________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aug99"/>
    </sheetNames>
    <sheetDataSet>
      <sheetData sheetId="0">
        <row r="33">
          <cell r="A33">
            <v>36373</v>
          </cell>
          <cell r="B33">
            <v>70029</v>
          </cell>
          <cell r="C33">
            <v>3480441</v>
          </cell>
          <cell r="D33" t="str">
            <v>82,687     49700       54.14     162</v>
          </cell>
        </row>
        <row r="34">
          <cell r="A34">
            <v>36404</v>
          </cell>
          <cell r="B34">
            <v>120481</v>
          </cell>
          <cell r="C34">
            <v>6890136</v>
          </cell>
          <cell r="D34" t="str">
            <v>285,511     57189       70.32     152</v>
          </cell>
        </row>
        <row r="35">
          <cell r="A35">
            <v>36434</v>
          </cell>
          <cell r="B35">
            <v>128649</v>
          </cell>
          <cell r="C35">
            <v>7193270</v>
          </cell>
          <cell r="D35" t="str">
            <v>250,773     55914       66.09     150</v>
          </cell>
        </row>
        <row r="36">
          <cell r="A36">
            <v>36465</v>
          </cell>
          <cell r="B36">
            <v>138832</v>
          </cell>
          <cell r="C36">
            <v>6635019</v>
          </cell>
          <cell r="D36" t="str">
            <v>201,803     47792       59.24     147</v>
          </cell>
        </row>
        <row r="37">
          <cell r="A37">
            <v>36495</v>
          </cell>
          <cell r="B37">
            <v>118910</v>
          </cell>
          <cell r="C37">
            <v>5881702</v>
          </cell>
          <cell r="D37" t="str">
            <v>142,965     49464       54.59     146</v>
          </cell>
        </row>
        <row r="38">
          <cell r="A38" t="str">
            <v>Totals:</v>
          </cell>
          <cell r="B38" t="str">
            <v>__________</v>
          </cell>
          <cell r="C38" t="str">
            <v>__________</v>
          </cell>
          <cell r="D38" t="str">
            <v>__________</v>
          </cell>
        </row>
        <row r="39">
          <cell r="A39">
            <v>1999</v>
          </cell>
          <cell r="B39">
            <v>576901</v>
          </cell>
          <cell r="C39">
            <v>30080568</v>
          </cell>
          <cell r="D39">
            <v>963739</v>
          </cell>
        </row>
        <row r="41">
          <cell r="A41">
            <v>36526</v>
          </cell>
          <cell r="B41">
            <v>116286</v>
          </cell>
          <cell r="C41">
            <v>5738296</v>
          </cell>
          <cell r="D41" t="str">
            <v>218,558     49347       65.27     147</v>
          </cell>
        </row>
        <row r="42">
          <cell r="A42">
            <v>36557</v>
          </cell>
          <cell r="B42">
            <v>116095</v>
          </cell>
          <cell r="C42">
            <v>5190841</v>
          </cell>
          <cell r="D42" t="str">
            <v>165,257     44713       58.74     143</v>
          </cell>
        </row>
        <row r="43">
          <cell r="A43">
            <v>36586</v>
          </cell>
          <cell r="B43">
            <v>110459</v>
          </cell>
          <cell r="C43">
            <v>5272425</v>
          </cell>
          <cell r="D43" t="str">
            <v>169,250     47732       60.51     138</v>
          </cell>
        </row>
        <row r="44">
          <cell r="A44">
            <v>36617</v>
          </cell>
          <cell r="B44">
            <v>96347</v>
          </cell>
          <cell r="C44">
            <v>4811855</v>
          </cell>
          <cell r="D44" t="str">
            <v>160,818     49943       62.53     138</v>
          </cell>
        </row>
        <row r="45">
          <cell r="A45">
            <v>36647</v>
          </cell>
          <cell r="B45">
            <v>90460</v>
          </cell>
          <cell r="C45">
            <v>4923752</v>
          </cell>
          <cell r="D45" t="str">
            <v>138,102     54431       60.42     139</v>
          </cell>
        </row>
        <row r="46">
          <cell r="A46">
            <v>36678</v>
          </cell>
          <cell r="B46">
            <v>119267</v>
          </cell>
          <cell r="C46">
            <v>4536507</v>
          </cell>
          <cell r="D46" t="str">
            <v>85,832     38037       41.85     136</v>
          </cell>
        </row>
        <row r="47">
          <cell r="A47">
            <v>36708</v>
          </cell>
          <cell r="B47">
            <v>79262</v>
          </cell>
          <cell r="C47">
            <v>4575674</v>
          </cell>
          <cell r="D47" t="str">
            <v>121,988     57729       60.62     137</v>
          </cell>
        </row>
        <row r="48">
          <cell r="A48">
            <v>36739</v>
          </cell>
          <cell r="B48">
            <v>73641</v>
          </cell>
          <cell r="C48">
            <v>4472581</v>
          </cell>
          <cell r="D48" t="str">
            <v>112,033     60735       60.34     134</v>
          </cell>
        </row>
        <row r="49">
          <cell r="A49">
            <v>36770</v>
          </cell>
          <cell r="B49">
            <v>66105</v>
          </cell>
          <cell r="C49">
            <v>4220198</v>
          </cell>
          <cell r="D49" t="str">
            <v>175,497     63841       72.64     135</v>
          </cell>
        </row>
        <row r="50">
          <cell r="A50">
            <v>36800</v>
          </cell>
          <cell r="B50">
            <v>61811</v>
          </cell>
          <cell r="C50">
            <v>3796970</v>
          </cell>
          <cell r="D50" t="str">
            <v>82,646     61429       57.21     129</v>
          </cell>
        </row>
        <row r="51">
          <cell r="A51">
            <v>36831</v>
          </cell>
          <cell r="B51">
            <v>57190</v>
          </cell>
          <cell r="C51">
            <v>3551254</v>
          </cell>
          <cell r="D51" t="str">
            <v>78,657     62096       57.90     124</v>
          </cell>
        </row>
        <row r="52">
          <cell r="A52">
            <v>36861</v>
          </cell>
          <cell r="B52">
            <v>63474</v>
          </cell>
          <cell r="C52">
            <v>3533289</v>
          </cell>
          <cell r="D52" t="str">
            <v>91,030     55666       58.92     129</v>
          </cell>
        </row>
        <row r="53">
          <cell r="A53" t="str">
            <v>Totals:</v>
          </cell>
          <cell r="B53" t="str">
            <v>__________</v>
          </cell>
          <cell r="C53" t="str">
            <v>__________</v>
          </cell>
          <cell r="D53" t="str">
            <v>__________</v>
          </cell>
        </row>
        <row r="54">
          <cell r="A54">
            <v>2000</v>
          </cell>
          <cell r="B54">
            <v>1050397</v>
          </cell>
          <cell r="C54">
            <v>54623642</v>
          </cell>
          <cell r="D54">
            <v>1599668</v>
          </cell>
        </row>
        <row r="56">
          <cell r="A56">
            <v>36892</v>
          </cell>
          <cell r="B56">
            <v>59117</v>
          </cell>
          <cell r="C56">
            <v>3321561</v>
          </cell>
          <cell r="D56" t="str">
            <v>94,296     56187       61.47     128</v>
          </cell>
        </row>
        <row r="57">
          <cell r="A57">
            <v>36923</v>
          </cell>
          <cell r="B57">
            <v>52197</v>
          </cell>
          <cell r="C57">
            <v>2536236</v>
          </cell>
          <cell r="D57" t="str">
            <v>53,673     48590       50.70     120</v>
          </cell>
        </row>
        <row r="58">
          <cell r="A58">
            <v>36951</v>
          </cell>
          <cell r="B58">
            <v>52669</v>
          </cell>
          <cell r="C58">
            <v>2556894</v>
          </cell>
          <cell r="D58" t="str">
            <v>59,310     48547       52.97     120</v>
          </cell>
        </row>
        <row r="59">
          <cell r="A59">
            <v>36982</v>
          </cell>
          <cell r="B59">
            <v>49753</v>
          </cell>
          <cell r="C59">
            <v>2334858</v>
          </cell>
          <cell r="D59" t="str">
            <v>54,816     46929       52.42     117</v>
          </cell>
        </row>
        <row r="60">
          <cell r="A60">
            <v>37012</v>
          </cell>
          <cell r="B60">
            <v>44814</v>
          </cell>
          <cell r="C60">
            <v>2333453</v>
          </cell>
          <cell r="D60" t="str">
            <v>62,980     52070       58.43     113</v>
          </cell>
        </row>
        <row r="61">
          <cell r="A61" t="str">
            <v>Totals:</v>
          </cell>
          <cell r="B61" t="str">
            <v>__________</v>
          </cell>
          <cell r="C61" t="str">
            <v>__________</v>
          </cell>
          <cell r="D61" t="str">
            <v>__________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ep99"/>
    </sheetNames>
    <sheetDataSet>
      <sheetData sheetId="0">
        <row r="54">
          <cell r="A54">
            <v>36404</v>
          </cell>
          <cell r="B54">
            <v>123424</v>
          </cell>
          <cell r="C54">
            <v>5632453</v>
          </cell>
          <cell r="D54" t="str">
            <v>112,916     45635       47.78     183</v>
          </cell>
        </row>
        <row r="55">
          <cell r="A55">
            <v>36434</v>
          </cell>
          <cell r="B55">
            <v>210721</v>
          </cell>
          <cell r="C55">
            <v>11275885</v>
          </cell>
          <cell r="D55" t="str">
            <v>173,467     53511       45.15     176</v>
          </cell>
        </row>
        <row r="56">
          <cell r="A56">
            <v>36465</v>
          </cell>
          <cell r="B56">
            <v>204478</v>
          </cell>
          <cell r="C56">
            <v>11143629</v>
          </cell>
          <cell r="D56" t="str">
            <v>123,186     54498       37.60     171</v>
          </cell>
        </row>
        <row r="57">
          <cell r="A57">
            <v>36495</v>
          </cell>
          <cell r="B57">
            <v>180087</v>
          </cell>
          <cell r="C57">
            <v>10379308</v>
          </cell>
          <cell r="D57" t="str">
            <v>98,965     57635       35.46     171</v>
          </cell>
        </row>
        <row r="58">
          <cell r="A58" t="str">
            <v>Totals:</v>
          </cell>
          <cell r="B58" t="str">
            <v>__________</v>
          </cell>
          <cell r="C58" t="str">
            <v>__________</v>
          </cell>
          <cell r="D58" t="str">
            <v>__________</v>
          </cell>
        </row>
        <row r="59">
          <cell r="A59">
            <v>1999</v>
          </cell>
          <cell r="B59">
            <v>718710</v>
          </cell>
          <cell r="C59">
            <v>38431275</v>
          </cell>
          <cell r="D59">
            <v>508534</v>
          </cell>
        </row>
        <row r="61">
          <cell r="A61">
            <v>36526</v>
          </cell>
          <cell r="B61">
            <v>162020</v>
          </cell>
          <cell r="C61">
            <v>9641475</v>
          </cell>
          <cell r="D61" t="str">
            <v>135,541     59508       45.55     166</v>
          </cell>
        </row>
        <row r="62">
          <cell r="A62">
            <v>36557</v>
          </cell>
          <cell r="B62">
            <v>134514</v>
          </cell>
          <cell r="C62">
            <v>8434475</v>
          </cell>
          <cell r="D62" t="str">
            <v>113,336     62704       45.73     162</v>
          </cell>
        </row>
        <row r="63">
          <cell r="A63">
            <v>36586</v>
          </cell>
          <cell r="B63">
            <v>136897</v>
          </cell>
          <cell r="C63">
            <v>7792820</v>
          </cell>
          <cell r="D63" t="str">
            <v>121,464     56925       47.01     163</v>
          </cell>
        </row>
        <row r="64">
          <cell r="A64">
            <v>36617</v>
          </cell>
          <cell r="B64">
            <v>114132</v>
          </cell>
          <cell r="C64">
            <v>7052941</v>
          </cell>
          <cell r="D64" t="str">
            <v>118,613     61797       50.96     161</v>
          </cell>
        </row>
        <row r="65">
          <cell r="A65">
            <v>36647</v>
          </cell>
          <cell r="B65">
            <v>107293</v>
          </cell>
          <cell r="C65">
            <v>7219126</v>
          </cell>
          <cell r="D65" t="str">
            <v>148,430     67285       58.04     158</v>
          </cell>
        </row>
        <row r="66">
          <cell r="A66">
            <v>36678</v>
          </cell>
          <cell r="B66">
            <v>96651</v>
          </cell>
          <cell r="C66">
            <v>6700890</v>
          </cell>
          <cell r="D66" t="str">
            <v>217,640     69331       69.25     157</v>
          </cell>
        </row>
        <row r="67">
          <cell r="A67">
            <v>36708</v>
          </cell>
          <cell r="B67">
            <v>94743</v>
          </cell>
          <cell r="C67">
            <v>6808725</v>
          </cell>
          <cell r="D67" t="str">
            <v>234,005     71866       71.18     159</v>
          </cell>
        </row>
        <row r="68">
          <cell r="A68">
            <v>36739</v>
          </cell>
          <cell r="B68">
            <v>94877</v>
          </cell>
          <cell r="C68">
            <v>6329891</v>
          </cell>
          <cell r="D68" t="str">
            <v>221,346     66717       70.00     156</v>
          </cell>
        </row>
        <row r="69">
          <cell r="A69">
            <v>36770</v>
          </cell>
          <cell r="B69">
            <v>72937</v>
          </cell>
          <cell r="C69">
            <v>5541033</v>
          </cell>
          <cell r="D69" t="str">
            <v>221,788     75971       75.25     159</v>
          </cell>
        </row>
        <row r="70">
          <cell r="A70">
            <v>36800</v>
          </cell>
          <cell r="B70">
            <v>76922</v>
          </cell>
          <cell r="C70">
            <v>5572693</v>
          </cell>
          <cell r="D70" t="str">
            <v>127,929     72447       62.45     153</v>
          </cell>
        </row>
        <row r="71">
          <cell r="A71">
            <v>36831</v>
          </cell>
          <cell r="B71">
            <v>68143</v>
          </cell>
          <cell r="C71">
            <v>4487574</v>
          </cell>
          <cell r="D71" t="str">
            <v>93,133     65856       57.75     146</v>
          </cell>
        </row>
        <row r="72">
          <cell r="A72">
            <v>36861</v>
          </cell>
          <cell r="B72">
            <v>70327</v>
          </cell>
          <cell r="C72">
            <v>4302882</v>
          </cell>
          <cell r="D72" t="str">
            <v>90,700     61184       56.33     141</v>
          </cell>
        </row>
        <row r="73">
          <cell r="A73" t="str">
            <v>Totals:</v>
          </cell>
          <cell r="B73" t="str">
            <v>__________</v>
          </cell>
          <cell r="C73" t="str">
            <v>__________</v>
          </cell>
          <cell r="D73" t="str">
            <v>__________</v>
          </cell>
        </row>
        <row r="74">
          <cell r="A74">
            <v>2000</v>
          </cell>
          <cell r="B74">
            <v>1229456</v>
          </cell>
          <cell r="C74">
            <v>79884525</v>
          </cell>
          <cell r="D74">
            <v>1843925</v>
          </cell>
        </row>
        <row r="76">
          <cell r="A76">
            <v>36892</v>
          </cell>
          <cell r="B76">
            <v>76269</v>
          </cell>
          <cell r="C76">
            <v>4208547</v>
          </cell>
          <cell r="D76" t="str">
            <v>73,668     55181       49.13     140</v>
          </cell>
        </row>
        <row r="77">
          <cell r="A77">
            <v>36923</v>
          </cell>
          <cell r="B77">
            <v>59148</v>
          </cell>
          <cell r="C77">
            <v>3343623</v>
          </cell>
          <cell r="D77" t="str">
            <v>72,734     56530       55.15     145</v>
          </cell>
        </row>
        <row r="78">
          <cell r="A78">
            <v>36951</v>
          </cell>
          <cell r="B78">
            <v>61740</v>
          </cell>
          <cell r="C78">
            <v>3368140</v>
          </cell>
          <cell r="D78" t="str">
            <v>101,531     54554       62.19     142</v>
          </cell>
        </row>
        <row r="79">
          <cell r="A79">
            <v>36982</v>
          </cell>
          <cell r="B79">
            <v>61894</v>
          </cell>
          <cell r="C79">
            <v>3128099</v>
          </cell>
          <cell r="D79" t="str">
            <v>99,188     50540       61.58     139</v>
          </cell>
        </row>
        <row r="80">
          <cell r="A80">
            <v>37012</v>
          </cell>
          <cell r="B80">
            <v>56949</v>
          </cell>
          <cell r="C80">
            <v>2937852</v>
          </cell>
          <cell r="D80" t="str">
            <v>83,967     51588       59.59     136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jul94"/>
    </sheetNames>
    <sheetDataSet>
      <sheetData sheetId="0">
        <row r="61">
          <cell r="A61">
            <v>34516</v>
          </cell>
          <cell r="B61">
            <v>166181</v>
          </cell>
          <cell r="C61">
            <v>3940071</v>
          </cell>
          <cell r="D61" t="str">
            <v>9,784     23710        5.56     228</v>
          </cell>
        </row>
        <row r="62">
          <cell r="A62">
            <v>34547</v>
          </cell>
          <cell r="B62">
            <v>284241</v>
          </cell>
          <cell r="C62">
            <v>6620306</v>
          </cell>
          <cell r="D62" t="str">
            <v>67,065     23292       19.09     212</v>
          </cell>
        </row>
        <row r="63">
          <cell r="A63">
            <v>34578</v>
          </cell>
          <cell r="B63">
            <v>220187</v>
          </cell>
          <cell r="C63">
            <v>6398404</v>
          </cell>
          <cell r="D63" t="str">
            <v>47,447     29059       17.73     215</v>
          </cell>
        </row>
        <row r="64">
          <cell r="A64">
            <v>34608</v>
          </cell>
          <cell r="B64">
            <v>235118</v>
          </cell>
          <cell r="C64">
            <v>7067088</v>
          </cell>
          <cell r="D64" t="str">
            <v>61,426     30058       20.71     217</v>
          </cell>
        </row>
        <row r="65">
          <cell r="A65">
            <v>34639</v>
          </cell>
          <cell r="B65">
            <v>208947</v>
          </cell>
          <cell r="C65">
            <v>6648817</v>
          </cell>
          <cell r="D65" t="str">
            <v>62,934     31821       23.15     210</v>
          </cell>
        </row>
        <row r="66">
          <cell r="A66">
            <v>34669</v>
          </cell>
          <cell r="B66">
            <v>177085</v>
          </cell>
          <cell r="C66">
            <v>6764936</v>
          </cell>
          <cell r="D66" t="str">
            <v>50,023     38202       22.03     202</v>
          </cell>
        </row>
        <row r="67">
          <cell r="A67" t="str">
            <v>Totals:</v>
          </cell>
          <cell r="B67" t="str">
            <v>__________</v>
          </cell>
          <cell r="C67" t="str">
            <v>__________</v>
          </cell>
          <cell r="D67" t="str">
            <v>__________</v>
          </cell>
        </row>
        <row r="68">
          <cell r="A68">
            <v>1994</v>
          </cell>
          <cell r="B68">
            <v>1291759</v>
          </cell>
          <cell r="C68">
            <v>37439622</v>
          </cell>
          <cell r="D68">
            <v>298679</v>
          </cell>
        </row>
        <row r="70">
          <cell r="A70">
            <v>34700</v>
          </cell>
          <cell r="B70">
            <v>147917</v>
          </cell>
          <cell r="C70">
            <v>6123649</v>
          </cell>
          <cell r="D70" t="str">
            <v>58,129     41400       28.21     191</v>
          </cell>
        </row>
        <row r="71">
          <cell r="A71">
            <v>34731</v>
          </cell>
          <cell r="B71">
            <v>123752</v>
          </cell>
          <cell r="C71">
            <v>4943357</v>
          </cell>
          <cell r="D71" t="str">
            <v>49,205     39946       28.45     199</v>
          </cell>
        </row>
        <row r="72">
          <cell r="A72">
            <v>34759</v>
          </cell>
          <cell r="B72">
            <v>133456</v>
          </cell>
          <cell r="C72">
            <v>5141895</v>
          </cell>
          <cell r="D72" t="str">
            <v>58,734     38529       30.56     182</v>
          </cell>
        </row>
        <row r="73">
          <cell r="A73">
            <v>34790</v>
          </cell>
          <cell r="B73">
            <v>128736</v>
          </cell>
          <cell r="C73">
            <v>4979243</v>
          </cell>
          <cell r="D73" t="str">
            <v>87,195     38678       40.38     182</v>
          </cell>
        </row>
        <row r="74">
          <cell r="A74">
            <v>34820</v>
          </cell>
          <cell r="B74">
            <v>130742</v>
          </cell>
          <cell r="C74">
            <v>5177650</v>
          </cell>
          <cell r="D74" t="str">
            <v>83,239     39603       38.90     171</v>
          </cell>
        </row>
        <row r="75">
          <cell r="A75">
            <v>34851</v>
          </cell>
          <cell r="B75">
            <v>120807</v>
          </cell>
          <cell r="C75">
            <v>4938652</v>
          </cell>
          <cell r="D75" t="str">
            <v>92,171     40881       43.28     181</v>
          </cell>
        </row>
        <row r="76">
          <cell r="A76">
            <v>34881</v>
          </cell>
          <cell r="B76">
            <v>117174</v>
          </cell>
          <cell r="C76">
            <v>4687912</v>
          </cell>
          <cell r="D76" t="str">
            <v>88,217     40009       42.95     179</v>
          </cell>
        </row>
        <row r="77">
          <cell r="A77">
            <v>34912</v>
          </cell>
          <cell r="B77">
            <v>105854</v>
          </cell>
          <cell r="C77">
            <v>4663082</v>
          </cell>
          <cell r="D77" t="str">
            <v>81,928     44053       43.63     168</v>
          </cell>
        </row>
        <row r="78">
          <cell r="A78">
            <v>34943</v>
          </cell>
          <cell r="B78">
            <v>104054</v>
          </cell>
          <cell r="C78">
            <v>4609457</v>
          </cell>
          <cell r="D78" t="str">
            <v>83,282     44299       44.46     176</v>
          </cell>
        </row>
        <row r="79">
          <cell r="A79">
            <v>34973</v>
          </cell>
          <cell r="B79">
            <v>103576</v>
          </cell>
          <cell r="C79">
            <v>4426721</v>
          </cell>
          <cell r="D79" t="str">
            <v>84,452     42739       44.91     167</v>
          </cell>
        </row>
        <row r="80">
          <cell r="A80">
            <v>35004</v>
          </cell>
          <cell r="B80">
            <v>96863</v>
          </cell>
          <cell r="C80">
            <v>4130548</v>
          </cell>
          <cell r="D80" t="str">
            <v>80,522     42644       45.39     159</v>
          </cell>
        </row>
        <row r="81">
          <cell r="A81">
            <v>35034</v>
          </cell>
          <cell r="B81">
            <v>99018</v>
          </cell>
          <cell r="C81">
            <v>4204948</v>
          </cell>
          <cell r="D81" t="str">
            <v>76,590     42467       43.61     160</v>
          </cell>
        </row>
        <row r="82">
          <cell r="A82" t="str">
            <v>Totals:</v>
          </cell>
          <cell r="B82" t="str">
            <v>__________</v>
          </cell>
          <cell r="C82" t="str">
            <v>__________</v>
          </cell>
          <cell r="D82" t="str">
            <v>__________</v>
          </cell>
        </row>
        <row r="83">
          <cell r="A83">
            <v>1995</v>
          </cell>
          <cell r="B83">
            <v>1411949</v>
          </cell>
          <cell r="C83">
            <v>58027114</v>
          </cell>
          <cell r="D83">
            <v>923664</v>
          </cell>
        </row>
        <row r="85">
          <cell r="A85">
            <v>35065</v>
          </cell>
          <cell r="B85">
            <v>94262</v>
          </cell>
          <cell r="C85">
            <v>3941570</v>
          </cell>
          <cell r="D85" t="str">
            <v>80,557     41816       46.08     160</v>
          </cell>
        </row>
        <row r="86">
          <cell r="A86">
            <v>35096</v>
          </cell>
          <cell r="B86">
            <v>79447</v>
          </cell>
          <cell r="C86">
            <v>3368956</v>
          </cell>
          <cell r="D86" t="str">
            <v>65,509     42406       45.19     163</v>
          </cell>
        </row>
        <row r="87">
          <cell r="A87">
            <v>35125</v>
          </cell>
          <cell r="B87">
            <v>86696</v>
          </cell>
          <cell r="C87">
            <v>3706480</v>
          </cell>
          <cell r="D87" t="str">
            <v>66,793     42753       43.52     154</v>
          </cell>
        </row>
        <row r="88">
          <cell r="A88">
            <v>35156</v>
          </cell>
          <cell r="B88">
            <v>86012</v>
          </cell>
          <cell r="C88">
            <v>3322437</v>
          </cell>
          <cell r="D88" t="str">
            <v>97,869     38628       53.22     157</v>
          </cell>
        </row>
        <row r="89">
          <cell r="A89">
            <v>35186</v>
          </cell>
          <cell r="B89">
            <v>83915</v>
          </cell>
          <cell r="C89">
            <v>3512923</v>
          </cell>
          <cell r="D89" t="str">
            <v>54,137     41863       39.21     155</v>
          </cell>
        </row>
        <row r="90">
          <cell r="A90">
            <v>35217</v>
          </cell>
          <cell r="B90">
            <v>77987</v>
          </cell>
          <cell r="C90">
            <v>3341904</v>
          </cell>
          <cell r="D90" t="str">
            <v>53,651     42853       40.76     155</v>
          </cell>
        </row>
        <row r="91">
          <cell r="A91">
            <v>35247</v>
          </cell>
          <cell r="B91">
            <v>78542</v>
          </cell>
          <cell r="C91">
            <v>3487719</v>
          </cell>
          <cell r="D91" t="str">
            <v>62,934     44406       44.48     148</v>
          </cell>
        </row>
        <row r="92">
          <cell r="A92">
            <v>35278</v>
          </cell>
          <cell r="B92">
            <v>78544</v>
          </cell>
          <cell r="C92">
            <v>3374359</v>
          </cell>
          <cell r="D92" t="str">
            <v>76,895     42962       49.47     142</v>
          </cell>
        </row>
        <row r="93">
          <cell r="A93">
            <v>35309</v>
          </cell>
          <cell r="B93">
            <v>72150</v>
          </cell>
          <cell r="C93">
            <v>3162442</v>
          </cell>
          <cell r="D93" t="str">
            <v>75,868     43832       51.26     143</v>
          </cell>
        </row>
        <row r="94">
          <cell r="A94">
            <v>35339</v>
          </cell>
          <cell r="B94">
            <v>75643</v>
          </cell>
          <cell r="C94">
            <v>3250543</v>
          </cell>
          <cell r="D94" t="str">
            <v>97,032     42973       56.19     150</v>
          </cell>
        </row>
        <row r="95">
          <cell r="A95">
            <v>35370</v>
          </cell>
          <cell r="B95">
            <v>68988</v>
          </cell>
          <cell r="C95">
            <v>2977417</v>
          </cell>
          <cell r="D95" t="str">
            <v>72,252     43159       51.16     140</v>
          </cell>
        </row>
        <row r="96">
          <cell r="A96">
            <v>35400</v>
          </cell>
          <cell r="B96">
            <v>69545</v>
          </cell>
          <cell r="C96">
            <v>2963923</v>
          </cell>
          <cell r="D96" t="str">
            <v>147,861     42619       68.01     137</v>
          </cell>
        </row>
        <row r="97">
          <cell r="A97" t="str">
            <v>Totals:</v>
          </cell>
          <cell r="B97" t="str">
            <v>__________</v>
          </cell>
          <cell r="C97" t="str">
            <v>__________</v>
          </cell>
          <cell r="D97" t="str">
            <v>__________</v>
          </cell>
        </row>
        <row r="98">
          <cell r="A98">
            <v>1996</v>
          </cell>
          <cell r="B98">
            <v>951731</v>
          </cell>
          <cell r="C98">
            <v>40410673</v>
          </cell>
          <cell r="D98">
            <v>951358</v>
          </cell>
        </row>
        <row r="100">
          <cell r="A100">
            <v>35431</v>
          </cell>
          <cell r="B100">
            <v>68385</v>
          </cell>
          <cell r="C100">
            <v>2826699</v>
          </cell>
          <cell r="D100" t="str">
            <v>128,395     41336       65.25     144</v>
          </cell>
        </row>
        <row r="101">
          <cell r="A101">
            <v>35462</v>
          </cell>
          <cell r="B101">
            <v>64410</v>
          </cell>
          <cell r="C101">
            <v>2479357</v>
          </cell>
          <cell r="D101" t="str">
            <v>109,450     38494       62.95     140</v>
          </cell>
        </row>
        <row r="102">
          <cell r="A102">
            <v>35490</v>
          </cell>
          <cell r="B102">
            <v>67233</v>
          </cell>
          <cell r="C102">
            <v>2686034</v>
          </cell>
          <cell r="D102" t="str">
            <v>123,343     39952       64.72     141</v>
          </cell>
        </row>
        <row r="103">
          <cell r="A103">
            <v>35521</v>
          </cell>
          <cell r="B103">
            <v>64160</v>
          </cell>
          <cell r="C103">
            <v>2528631</v>
          </cell>
          <cell r="D103" t="str">
            <v>133,841     39412       67.60     137</v>
          </cell>
        </row>
        <row r="104">
          <cell r="A104">
            <v>35551</v>
          </cell>
          <cell r="B104">
            <v>63351</v>
          </cell>
          <cell r="C104">
            <v>2475134</v>
          </cell>
          <cell r="D104" t="str">
            <v>126,402     39071       66.61     136</v>
          </cell>
        </row>
        <row r="105">
          <cell r="A105">
            <v>35582</v>
          </cell>
          <cell r="B105">
            <v>56572</v>
          </cell>
          <cell r="C105">
            <v>2292179</v>
          </cell>
          <cell r="D105" t="str">
            <v>118,655     40518       67.72     139</v>
          </cell>
        </row>
        <row r="106">
          <cell r="A106">
            <v>35612</v>
          </cell>
          <cell r="B106">
            <v>55256</v>
          </cell>
          <cell r="C106">
            <v>2296482</v>
          </cell>
          <cell r="D106" t="str">
            <v>70,983     41561       56.23     140</v>
          </cell>
        </row>
        <row r="107">
          <cell r="A107">
            <v>35643</v>
          </cell>
          <cell r="B107">
            <v>55778</v>
          </cell>
          <cell r="C107">
            <v>2211272</v>
          </cell>
          <cell r="D107" t="str">
            <v>75,083     39645       57.38     133</v>
          </cell>
        </row>
        <row r="108">
          <cell r="A108">
            <v>35674</v>
          </cell>
          <cell r="B108">
            <v>53612</v>
          </cell>
          <cell r="C108">
            <v>2090071</v>
          </cell>
          <cell r="D108" t="str">
            <v>71,567     38986       57.17     128</v>
          </cell>
        </row>
        <row r="109">
          <cell r="A109">
            <v>35704</v>
          </cell>
          <cell r="B109">
            <v>55675</v>
          </cell>
          <cell r="C109">
            <v>2045433</v>
          </cell>
          <cell r="D109" t="str">
            <v>74,429     36739       57.21     118</v>
          </cell>
        </row>
        <row r="110">
          <cell r="A110">
            <v>35735</v>
          </cell>
          <cell r="B110">
            <v>55650</v>
          </cell>
          <cell r="C110">
            <v>1929173</v>
          </cell>
          <cell r="D110" t="str">
            <v>78,024     34667       58.37     120</v>
          </cell>
        </row>
        <row r="111">
          <cell r="A111">
            <v>35765</v>
          </cell>
          <cell r="B111">
            <v>55246</v>
          </cell>
          <cell r="C111">
            <v>1958051</v>
          </cell>
          <cell r="D111" t="str">
            <v>90,573     35443       62.11     117</v>
          </cell>
        </row>
        <row r="112">
          <cell r="A112" t="str">
            <v>Totals:</v>
          </cell>
          <cell r="B112" t="str">
            <v>__________</v>
          </cell>
          <cell r="C112" t="str">
            <v>__________</v>
          </cell>
          <cell r="D112" t="str">
            <v>__________</v>
          </cell>
        </row>
        <row r="113">
          <cell r="A113">
            <v>1997</v>
          </cell>
          <cell r="B113">
            <v>715328</v>
          </cell>
          <cell r="C113">
            <v>27818516</v>
          </cell>
          <cell r="D113">
            <v>1200745</v>
          </cell>
        </row>
        <row r="115">
          <cell r="A115">
            <v>35796</v>
          </cell>
          <cell r="B115">
            <v>46566</v>
          </cell>
          <cell r="C115">
            <v>1765184</v>
          </cell>
          <cell r="D115" t="str">
            <v>97,565     37908       67.69     119</v>
          </cell>
        </row>
        <row r="116">
          <cell r="A116">
            <v>35827</v>
          </cell>
          <cell r="B116">
            <v>35941</v>
          </cell>
          <cell r="C116">
            <v>1402127</v>
          </cell>
          <cell r="D116" t="str">
            <v>71,856     39012       66.66     118</v>
          </cell>
        </row>
        <row r="117">
          <cell r="A117">
            <v>35855</v>
          </cell>
          <cell r="B117">
            <v>39280</v>
          </cell>
          <cell r="C117">
            <v>1449339</v>
          </cell>
          <cell r="D117" t="str">
            <v>86,137     36898       68.68     116</v>
          </cell>
        </row>
        <row r="118">
          <cell r="A118">
            <v>35886</v>
          </cell>
          <cell r="B118">
            <v>37366</v>
          </cell>
          <cell r="C118">
            <v>1454701</v>
          </cell>
          <cell r="D118" t="str">
            <v>89,933     38932       70.65     118</v>
          </cell>
        </row>
        <row r="119">
          <cell r="A119">
            <v>35916</v>
          </cell>
          <cell r="B119">
            <v>36118</v>
          </cell>
          <cell r="C119">
            <v>1441755</v>
          </cell>
          <cell r="D119" t="str">
            <v>91,993     39918       71.81     114</v>
          </cell>
        </row>
        <row r="120">
          <cell r="A120">
            <v>35947</v>
          </cell>
          <cell r="B120">
            <v>33733</v>
          </cell>
          <cell r="C120">
            <v>1355900</v>
          </cell>
          <cell r="D120" t="str">
            <v>83,326     40196       71.18     114</v>
          </cell>
        </row>
        <row r="121">
          <cell r="A121">
            <v>35977</v>
          </cell>
          <cell r="B121">
            <v>33963</v>
          </cell>
          <cell r="C121">
            <v>1354603</v>
          </cell>
          <cell r="D121" t="str">
            <v>76,587     39885       69.28     112</v>
          </cell>
        </row>
        <row r="122">
          <cell r="A122">
            <v>36008</v>
          </cell>
          <cell r="B122">
            <v>33527</v>
          </cell>
          <cell r="C122">
            <v>1318280</v>
          </cell>
          <cell r="D122" t="str">
            <v>76,381     39320       69.50     114</v>
          </cell>
        </row>
        <row r="123">
          <cell r="A123">
            <v>36039</v>
          </cell>
          <cell r="B123">
            <v>37634</v>
          </cell>
          <cell r="C123">
            <v>1368811</v>
          </cell>
          <cell r="D123" t="str">
            <v>74,398     36372       66.41     113</v>
          </cell>
        </row>
        <row r="124">
          <cell r="A124">
            <v>36069</v>
          </cell>
          <cell r="B124">
            <v>37706</v>
          </cell>
          <cell r="C124">
            <v>1385646</v>
          </cell>
          <cell r="D124" t="str">
            <v>79,758     36749       67.90     115</v>
          </cell>
        </row>
        <row r="125">
          <cell r="A125">
            <v>36100</v>
          </cell>
          <cell r="B125">
            <v>34989</v>
          </cell>
          <cell r="C125">
            <v>1327792</v>
          </cell>
          <cell r="D125" t="str">
            <v>74,024     37949       67.90     113</v>
          </cell>
        </row>
        <row r="126">
          <cell r="A126">
            <v>36130</v>
          </cell>
          <cell r="B126">
            <v>33410</v>
          </cell>
          <cell r="C126">
            <v>1286626</v>
          </cell>
          <cell r="D126" t="str">
            <v>91,669     38511       73.29     112</v>
          </cell>
        </row>
        <row r="127">
          <cell r="A127" t="str">
            <v>Totals:</v>
          </cell>
          <cell r="B127" t="str">
            <v>__________</v>
          </cell>
          <cell r="C127" t="str">
            <v>__________</v>
          </cell>
          <cell r="D127" t="str">
            <v>__________</v>
          </cell>
        </row>
        <row r="128">
          <cell r="A128">
            <v>1998</v>
          </cell>
          <cell r="B128">
            <v>440233</v>
          </cell>
          <cell r="C128">
            <v>16910764</v>
          </cell>
          <cell r="D128">
            <v>993627</v>
          </cell>
        </row>
        <row r="130">
          <cell r="A130">
            <v>36161</v>
          </cell>
          <cell r="B130">
            <v>34215</v>
          </cell>
          <cell r="C130">
            <v>1282058</v>
          </cell>
          <cell r="D130" t="str">
            <v>94,187     37471       73.35     110</v>
          </cell>
        </row>
        <row r="131">
          <cell r="A131">
            <v>36192</v>
          </cell>
          <cell r="B131">
            <v>29246</v>
          </cell>
          <cell r="C131">
            <v>1161103</v>
          </cell>
          <cell r="D131" t="str">
            <v>82,226     39702       73.76     109</v>
          </cell>
        </row>
        <row r="132">
          <cell r="A132">
            <v>36220</v>
          </cell>
          <cell r="B132">
            <v>31052</v>
          </cell>
          <cell r="C132">
            <v>1227828</v>
          </cell>
          <cell r="D132" t="str">
            <v>96,364     39542       75.63     108</v>
          </cell>
        </row>
        <row r="133">
          <cell r="A133">
            <v>36251</v>
          </cell>
          <cell r="B133">
            <v>28289</v>
          </cell>
          <cell r="C133">
            <v>1149762</v>
          </cell>
          <cell r="D133" t="str">
            <v>87,405     40644       75.55     107</v>
          </cell>
        </row>
        <row r="134">
          <cell r="A134">
            <v>36281</v>
          </cell>
          <cell r="B134">
            <v>26757</v>
          </cell>
          <cell r="C134">
            <v>1152311</v>
          </cell>
          <cell r="D134" t="str">
            <v>118,457     43066       81.57     107</v>
          </cell>
        </row>
        <row r="135">
          <cell r="A135">
            <v>36312</v>
          </cell>
          <cell r="B135">
            <v>24569</v>
          </cell>
          <cell r="C135">
            <v>1066034</v>
          </cell>
          <cell r="D135" t="str">
            <v>100,072     43390       80.29     105</v>
          </cell>
        </row>
        <row r="136">
          <cell r="A136">
            <v>36342</v>
          </cell>
          <cell r="B136">
            <v>22595</v>
          </cell>
          <cell r="C136">
            <v>1110730</v>
          </cell>
          <cell r="D136" t="str">
            <v>88,974     49159       79.75     103</v>
          </cell>
        </row>
        <row r="137">
          <cell r="A137">
            <v>36373</v>
          </cell>
          <cell r="B137">
            <v>25257</v>
          </cell>
          <cell r="C137">
            <v>1135228</v>
          </cell>
          <cell r="D137" t="str">
            <v>113,495     44948       81.80     102</v>
          </cell>
        </row>
        <row r="138">
          <cell r="A138">
            <v>36404</v>
          </cell>
          <cell r="B138">
            <v>24352</v>
          </cell>
          <cell r="C138">
            <v>1032207</v>
          </cell>
          <cell r="D138" t="str">
            <v>95,406     42387       79.67     101</v>
          </cell>
        </row>
        <row r="139">
          <cell r="A139">
            <v>36434</v>
          </cell>
          <cell r="B139">
            <v>23739</v>
          </cell>
          <cell r="C139">
            <v>1097597</v>
          </cell>
          <cell r="D139" t="str">
            <v>98,839     46237       80.63     102</v>
          </cell>
        </row>
        <row r="140">
          <cell r="A140">
            <v>36465</v>
          </cell>
          <cell r="B140">
            <v>22211</v>
          </cell>
          <cell r="C140">
            <v>1020523</v>
          </cell>
          <cell r="D140" t="str">
            <v>102,531     45947       82.19     100</v>
          </cell>
        </row>
        <row r="141">
          <cell r="A141">
            <v>36495</v>
          </cell>
          <cell r="B141">
            <v>23223</v>
          </cell>
          <cell r="C141">
            <v>1023136</v>
          </cell>
          <cell r="D141" t="str">
            <v>114,313     44058       83.11     100</v>
          </cell>
        </row>
        <row r="142">
          <cell r="A142" t="str">
            <v>Totals:</v>
          </cell>
          <cell r="B142" t="str">
            <v>__________</v>
          </cell>
          <cell r="C142" t="str">
            <v>__________</v>
          </cell>
          <cell r="D142" t="str">
            <v>__________</v>
          </cell>
        </row>
        <row r="143">
          <cell r="A143">
            <v>1999</v>
          </cell>
          <cell r="B143">
            <v>315505</v>
          </cell>
          <cell r="C143">
            <v>13458517</v>
          </cell>
          <cell r="D143">
            <v>1192269</v>
          </cell>
        </row>
        <row r="145">
          <cell r="A145">
            <v>36526</v>
          </cell>
          <cell r="B145">
            <v>23954</v>
          </cell>
          <cell r="C145">
            <v>986112</v>
          </cell>
          <cell r="D145" t="str">
            <v>110,754     41167       82.22      99</v>
          </cell>
        </row>
        <row r="146">
          <cell r="A146">
            <v>36557</v>
          </cell>
          <cell r="B146">
            <v>21457</v>
          </cell>
          <cell r="C146">
            <v>929743</v>
          </cell>
          <cell r="D146" t="str">
            <v>106,292     43331       83.20      98</v>
          </cell>
        </row>
        <row r="147">
          <cell r="A147">
            <v>36586</v>
          </cell>
          <cell r="B147">
            <v>23073</v>
          </cell>
          <cell r="C147">
            <v>937385</v>
          </cell>
          <cell r="D147" t="str">
            <v>113,414     40627       83.10      97</v>
          </cell>
        </row>
        <row r="148">
          <cell r="A148">
            <v>36617</v>
          </cell>
          <cell r="B148">
            <v>22762</v>
          </cell>
          <cell r="C148">
            <v>944501</v>
          </cell>
          <cell r="D148" t="str">
            <v>115,694     41495       83.56     100</v>
          </cell>
        </row>
        <row r="149">
          <cell r="A149">
            <v>36647</v>
          </cell>
          <cell r="B149">
            <v>20510</v>
          </cell>
          <cell r="C149">
            <v>910925</v>
          </cell>
          <cell r="D149" t="str">
            <v>109,801     44414       84.26      99</v>
          </cell>
        </row>
        <row r="150">
          <cell r="A150">
            <v>36678</v>
          </cell>
          <cell r="B150">
            <v>18730</v>
          </cell>
          <cell r="C150">
            <v>867329</v>
          </cell>
          <cell r="D150" t="str">
            <v>98,295     46307       83.99      97</v>
          </cell>
        </row>
        <row r="151">
          <cell r="A151">
            <v>36708</v>
          </cell>
          <cell r="B151">
            <v>17308</v>
          </cell>
          <cell r="C151">
            <v>839271</v>
          </cell>
          <cell r="D151" t="str">
            <v>99,516     48491       85.18      95</v>
          </cell>
        </row>
        <row r="152">
          <cell r="A152">
            <v>36739</v>
          </cell>
          <cell r="B152">
            <v>16871</v>
          </cell>
          <cell r="C152">
            <v>798640</v>
          </cell>
          <cell r="D152" t="str">
            <v>96,163     47339       85.07      96</v>
          </cell>
        </row>
        <row r="153">
          <cell r="A153">
            <v>36770</v>
          </cell>
          <cell r="B153">
            <v>15616</v>
          </cell>
          <cell r="C153">
            <v>776844</v>
          </cell>
          <cell r="D153" t="str">
            <v>82,256     49747       84.04      97</v>
          </cell>
        </row>
        <row r="154">
          <cell r="A154">
            <v>36800</v>
          </cell>
          <cell r="B154">
            <v>16276</v>
          </cell>
          <cell r="C154">
            <v>750949</v>
          </cell>
          <cell r="D154" t="str">
            <v>88,994     46139       84.54      92</v>
          </cell>
        </row>
        <row r="155">
          <cell r="A155">
            <v>36831</v>
          </cell>
          <cell r="B155">
            <v>14770</v>
          </cell>
          <cell r="C155">
            <v>722089</v>
          </cell>
          <cell r="D155" t="str">
            <v>97,701     48889       86.87      91</v>
          </cell>
        </row>
        <row r="156">
          <cell r="A156">
            <v>36861</v>
          </cell>
          <cell r="B156">
            <v>15395</v>
          </cell>
          <cell r="C156">
            <v>772131</v>
          </cell>
          <cell r="D156" t="str">
            <v>105,804     50155       87.30      91</v>
          </cell>
        </row>
        <row r="157">
          <cell r="A157" t="str">
            <v>Totals:</v>
          </cell>
          <cell r="B157" t="str">
            <v>__________</v>
          </cell>
          <cell r="C157" t="str">
            <v>__________</v>
          </cell>
          <cell r="D157" t="str">
            <v>__________</v>
          </cell>
        </row>
        <row r="158">
          <cell r="A158">
            <v>2000</v>
          </cell>
          <cell r="B158">
            <v>226722</v>
          </cell>
          <cell r="C158">
            <v>10235919</v>
          </cell>
          <cell r="D158">
            <v>1224684</v>
          </cell>
        </row>
        <row r="160">
          <cell r="A160">
            <v>36892</v>
          </cell>
          <cell r="B160">
            <v>14304</v>
          </cell>
          <cell r="C160">
            <v>744137</v>
          </cell>
          <cell r="D160" t="str">
            <v>92,247     52024       86.58      90</v>
          </cell>
        </row>
        <row r="161">
          <cell r="A161">
            <v>36923</v>
          </cell>
          <cell r="B161">
            <v>13732</v>
          </cell>
          <cell r="C161">
            <v>667304</v>
          </cell>
          <cell r="D161" t="str">
            <v>92,076     48595       87.02      90</v>
          </cell>
        </row>
        <row r="162">
          <cell r="A162">
            <v>36951</v>
          </cell>
          <cell r="B162">
            <v>14133</v>
          </cell>
          <cell r="C162">
            <v>772892</v>
          </cell>
          <cell r="D162" t="str">
            <v>107,810     54688       88.41      87</v>
          </cell>
        </row>
        <row r="163">
          <cell r="A163">
            <v>36982</v>
          </cell>
          <cell r="B163">
            <v>14075</v>
          </cell>
          <cell r="C163">
            <v>731211</v>
          </cell>
          <cell r="D163" t="str">
            <v>85,073     51952       85.80      89</v>
          </cell>
        </row>
        <row r="164">
          <cell r="A164">
            <v>37012</v>
          </cell>
          <cell r="B164">
            <v>15629</v>
          </cell>
          <cell r="C164">
            <v>756332</v>
          </cell>
          <cell r="D164" t="str">
            <v>98,237     48393       86.27      87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oct99"/>
    </sheetNames>
    <sheetDataSet>
      <sheetData sheetId="0">
        <row r="59">
          <cell r="A59">
            <v>36434</v>
          </cell>
          <cell r="B59">
            <v>80841</v>
          </cell>
          <cell r="C59">
            <v>6617830</v>
          </cell>
          <cell r="D59" t="str">
            <v>60,115     81863       42.65     179</v>
          </cell>
        </row>
        <row r="60">
          <cell r="A60">
            <v>36465</v>
          </cell>
          <cell r="B60">
            <v>157044</v>
          </cell>
          <cell r="C60">
            <v>11565603</v>
          </cell>
          <cell r="D60" t="str">
            <v>138,888     73646       46.93     167</v>
          </cell>
        </row>
        <row r="61">
          <cell r="A61">
            <v>36495</v>
          </cell>
          <cell r="B61">
            <v>154875</v>
          </cell>
          <cell r="C61">
            <v>11864829</v>
          </cell>
          <cell r="D61" t="str">
            <v>110,144     76610       41.56     163</v>
          </cell>
        </row>
        <row r="62">
          <cell r="A62" t="str">
            <v>Totals:</v>
          </cell>
          <cell r="B62" t="str">
            <v>__________</v>
          </cell>
          <cell r="C62" t="str">
            <v>__________</v>
          </cell>
          <cell r="D62" t="str">
            <v>__________</v>
          </cell>
        </row>
        <row r="63">
          <cell r="A63">
            <v>1999</v>
          </cell>
          <cell r="B63">
            <v>392760</v>
          </cell>
          <cell r="C63">
            <v>30048262</v>
          </cell>
          <cell r="D63">
            <v>309147</v>
          </cell>
        </row>
        <row r="65">
          <cell r="A65">
            <v>36526</v>
          </cell>
          <cell r="B65">
            <v>146007</v>
          </cell>
          <cell r="C65">
            <v>10660212</v>
          </cell>
          <cell r="D65" t="str">
            <v>267,554     73012       64.70     159</v>
          </cell>
        </row>
        <row r="66">
          <cell r="A66">
            <v>36557</v>
          </cell>
          <cell r="B66">
            <v>122662</v>
          </cell>
          <cell r="C66">
            <v>9584689</v>
          </cell>
          <cell r="D66" t="str">
            <v>230,725     78140       65.29     162</v>
          </cell>
        </row>
        <row r="67">
          <cell r="A67">
            <v>36586</v>
          </cell>
          <cell r="B67">
            <v>114238</v>
          </cell>
          <cell r="C67">
            <v>9611634</v>
          </cell>
          <cell r="D67" t="str">
            <v>227,964     84137       66.62     158</v>
          </cell>
        </row>
        <row r="68">
          <cell r="A68">
            <v>36617</v>
          </cell>
          <cell r="B68">
            <v>91286</v>
          </cell>
          <cell r="C68">
            <v>7957428</v>
          </cell>
          <cell r="D68" t="str">
            <v>123,439     87171       57.49     153</v>
          </cell>
        </row>
        <row r="69">
          <cell r="A69">
            <v>36647</v>
          </cell>
          <cell r="B69">
            <v>94230</v>
          </cell>
          <cell r="C69">
            <v>7353648</v>
          </cell>
          <cell r="D69" t="str">
            <v>90,933     78040       49.11     150</v>
          </cell>
        </row>
        <row r="70">
          <cell r="A70">
            <v>36678</v>
          </cell>
          <cell r="B70">
            <v>86204</v>
          </cell>
          <cell r="C70">
            <v>6304332</v>
          </cell>
          <cell r="D70" t="str">
            <v>206,338     73133       70.53     144</v>
          </cell>
        </row>
        <row r="71">
          <cell r="A71">
            <v>36708</v>
          </cell>
          <cell r="B71">
            <v>88678</v>
          </cell>
          <cell r="C71">
            <v>6025639</v>
          </cell>
          <cell r="D71" t="str">
            <v>239,012     67950       72.94     144</v>
          </cell>
        </row>
        <row r="72">
          <cell r="A72">
            <v>36739</v>
          </cell>
          <cell r="B72">
            <v>80130</v>
          </cell>
          <cell r="C72">
            <v>5260225</v>
          </cell>
          <cell r="D72" t="str">
            <v>203,991     65647       71.80     145</v>
          </cell>
        </row>
        <row r="73">
          <cell r="A73">
            <v>36770</v>
          </cell>
          <cell r="B73">
            <v>75421</v>
          </cell>
          <cell r="C73">
            <v>4725030</v>
          </cell>
          <cell r="D73" t="str">
            <v>128,209     62649       62.96     138</v>
          </cell>
        </row>
        <row r="74">
          <cell r="A74">
            <v>36800</v>
          </cell>
          <cell r="B74">
            <v>59820</v>
          </cell>
          <cell r="C74">
            <v>4454866</v>
          </cell>
          <cell r="D74" t="str">
            <v>164,039     74472       73.28     138</v>
          </cell>
        </row>
        <row r="75">
          <cell r="A75">
            <v>36831</v>
          </cell>
          <cell r="B75">
            <v>47517</v>
          </cell>
          <cell r="C75">
            <v>3841387</v>
          </cell>
          <cell r="D75" t="str">
            <v>150,007     80843       75.94     132</v>
          </cell>
        </row>
        <row r="76">
          <cell r="A76">
            <v>36861</v>
          </cell>
          <cell r="B76">
            <v>40205</v>
          </cell>
          <cell r="C76">
            <v>3592602</v>
          </cell>
          <cell r="D76" t="str">
            <v>128,522     89358       76.17     130</v>
          </cell>
        </row>
        <row r="77">
          <cell r="A77" t="str">
            <v>Totals:</v>
          </cell>
          <cell r="B77" t="str">
            <v>__________</v>
          </cell>
          <cell r="C77" t="str">
            <v>__________</v>
          </cell>
          <cell r="D77" t="str">
            <v>__________</v>
          </cell>
        </row>
        <row r="78">
          <cell r="A78">
            <v>2000</v>
          </cell>
          <cell r="B78">
            <v>1046398</v>
          </cell>
          <cell r="C78">
            <v>79371692</v>
          </cell>
          <cell r="D78">
            <v>2160733</v>
          </cell>
        </row>
        <row r="80">
          <cell r="A80">
            <v>36892</v>
          </cell>
          <cell r="B80">
            <v>38922</v>
          </cell>
          <cell r="C80">
            <v>3400360</v>
          </cell>
          <cell r="D80" t="str">
            <v>129,392     87364       76.88     132</v>
          </cell>
        </row>
        <row r="81">
          <cell r="A81">
            <v>36923</v>
          </cell>
          <cell r="B81">
            <v>37030</v>
          </cell>
          <cell r="C81">
            <v>2929909</v>
          </cell>
          <cell r="D81" t="str">
            <v>95,949     79123       72.15     132</v>
          </cell>
        </row>
        <row r="82">
          <cell r="A82">
            <v>36951</v>
          </cell>
          <cell r="B82">
            <v>39658</v>
          </cell>
          <cell r="C82">
            <v>3161158</v>
          </cell>
          <cell r="D82" t="str">
            <v>116,738     79711       74.64     128</v>
          </cell>
        </row>
        <row r="83">
          <cell r="A83">
            <v>36982</v>
          </cell>
          <cell r="B83">
            <v>44064</v>
          </cell>
          <cell r="C83">
            <v>2722117</v>
          </cell>
          <cell r="D83" t="str">
            <v>130,789     61777       74.80     131</v>
          </cell>
        </row>
        <row r="84">
          <cell r="A84">
            <v>37012</v>
          </cell>
          <cell r="B84">
            <v>47859</v>
          </cell>
          <cell r="C84">
            <v>2462887</v>
          </cell>
          <cell r="D84" t="str">
            <v>135,693     51462       73.93     128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nov99"/>
    </sheetNames>
    <sheetDataSet>
      <sheetData sheetId="0">
        <row r="33">
          <cell r="A33">
            <v>36465</v>
          </cell>
          <cell r="B33">
            <v>102558</v>
          </cell>
          <cell r="C33">
            <v>5745293</v>
          </cell>
          <cell r="D33" t="str">
            <v>72,055     56020       41.27     197</v>
          </cell>
        </row>
        <row r="34">
          <cell r="A34">
            <v>36495</v>
          </cell>
          <cell r="B34">
            <v>204531</v>
          </cell>
          <cell r="C34">
            <v>11190593</v>
          </cell>
          <cell r="D34" t="str">
            <v>109,147     54714       34.80     183</v>
          </cell>
        </row>
        <row r="35">
          <cell r="A35" t="str">
            <v>Totals:</v>
          </cell>
          <cell r="B35" t="str">
            <v>__________</v>
          </cell>
          <cell r="C35" t="str">
            <v>__________</v>
          </cell>
          <cell r="D35" t="str">
            <v>__________</v>
          </cell>
        </row>
        <row r="36">
          <cell r="A36">
            <v>1999</v>
          </cell>
          <cell r="B36">
            <v>307089</v>
          </cell>
          <cell r="C36">
            <v>16935886</v>
          </cell>
          <cell r="D36">
            <v>181202</v>
          </cell>
        </row>
        <row r="38">
          <cell r="A38">
            <v>36526</v>
          </cell>
          <cell r="B38">
            <v>169561</v>
          </cell>
          <cell r="C38">
            <v>9984120</v>
          </cell>
          <cell r="D38" t="str">
            <v>121,213     58883       41.69     174</v>
          </cell>
        </row>
        <row r="39">
          <cell r="A39">
            <v>36557</v>
          </cell>
          <cell r="B39">
            <v>143547</v>
          </cell>
          <cell r="C39">
            <v>9105411</v>
          </cell>
          <cell r="D39" t="str">
            <v>101,265     63432       41.36     172</v>
          </cell>
        </row>
        <row r="40">
          <cell r="A40">
            <v>36586</v>
          </cell>
          <cell r="B40">
            <v>139251</v>
          </cell>
          <cell r="C40">
            <v>9490798</v>
          </cell>
          <cell r="D40" t="str">
            <v>114,281     68157       45.08     170</v>
          </cell>
        </row>
        <row r="41">
          <cell r="A41">
            <v>36617</v>
          </cell>
          <cell r="B41">
            <v>114572</v>
          </cell>
          <cell r="C41">
            <v>8325402</v>
          </cell>
          <cell r="D41" t="str">
            <v>95,168     72666       45.37     165</v>
          </cell>
        </row>
        <row r="42">
          <cell r="A42">
            <v>36647</v>
          </cell>
          <cell r="B42">
            <v>108595</v>
          </cell>
          <cell r="C42">
            <v>7465334</v>
          </cell>
          <cell r="D42" t="str">
            <v>97,398     68745       47.28     168</v>
          </cell>
        </row>
        <row r="43">
          <cell r="A43">
            <v>36678</v>
          </cell>
          <cell r="B43">
            <v>94002</v>
          </cell>
          <cell r="C43">
            <v>6682030</v>
          </cell>
          <cell r="D43" t="str">
            <v>85,205     71084       47.55     165</v>
          </cell>
        </row>
        <row r="44">
          <cell r="A44">
            <v>36708</v>
          </cell>
          <cell r="B44">
            <v>84845</v>
          </cell>
          <cell r="C44">
            <v>6309061</v>
          </cell>
          <cell r="D44" t="str">
            <v>85,436     74360       50.17     159</v>
          </cell>
        </row>
        <row r="45">
          <cell r="A45">
            <v>36739</v>
          </cell>
          <cell r="B45">
            <v>72485</v>
          </cell>
          <cell r="C45">
            <v>5976142</v>
          </cell>
          <cell r="D45" t="str">
            <v>127,517     82447       63.76     157</v>
          </cell>
        </row>
        <row r="46">
          <cell r="A46">
            <v>36770</v>
          </cell>
          <cell r="B46">
            <v>60131</v>
          </cell>
          <cell r="C46">
            <v>5215094</v>
          </cell>
          <cell r="D46" t="str">
            <v>133,142     86729       68.89     155</v>
          </cell>
        </row>
        <row r="47">
          <cell r="A47">
            <v>36800</v>
          </cell>
          <cell r="B47">
            <v>68345</v>
          </cell>
          <cell r="C47">
            <v>5124646</v>
          </cell>
          <cell r="D47" t="str">
            <v>121,453     74983       63.99     152</v>
          </cell>
        </row>
        <row r="48">
          <cell r="A48">
            <v>36831</v>
          </cell>
          <cell r="B48">
            <v>57692</v>
          </cell>
          <cell r="C48">
            <v>4412837</v>
          </cell>
          <cell r="D48" t="str">
            <v>115,716     76490       66.73     147</v>
          </cell>
        </row>
        <row r="49">
          <cell r="A49">
            <v>36861</v>
          </cell>
          <cell r="B49">
            <v>56419</v>
          </cell>
          <cell r="C49">
            <v>4212936</v>
          </cell>
          <cell r="D49" t="str">
            <v>103,708     74673       64.77     146</v>
          </cell>
        </row>
        <row r="50">
          <cell r="A50" t="str">
            <v>Totals:</v>
          </cell>
          <cell r="B50" t="str">
            <v>__________</v>
          </cell>
          <cell r="C50" t="str">
            <v>__________</v>
          </cell>
          <cell r="D50" t="str">
            <v>__________</v>
          </cell>
        </row>
        <row r="51">
          <cell r="A51">
            <v>2000</v>
          </cell>
          <cell r="B51">
            <v>1169445</v>
          </cell>
          <cell r="C51">
            <v>82303811</v>
          </cell>
          <cell r="D51">
            <v>1301502</v>
          </cell>
        </row>
        <row r="53">
          <cell r="A53">
            <v>36892</v>
          </cell>
          <cell r="B53">
            <v>53488</v>
          </cell>
          <cell r="C53">
            <v>3988342</v>
          </cell>
          <cell r="D53" t="str">
            <v>67,086     74566       55.64     143</v>
          </cell>
        </row>
        <row r="54">
          <cell r="A54">
            <v>36923</v>
          </cell>
          <cell r="B54">
            <v>43179</v>
          </cell>
          <cell r="C54">
            <v>3412291</v>
          </cell>
          <cell r="D54" t="str">
            <v>52,083     79027       54.67     138</v>
          </cell>
        </row>
        <row r="55">
          <cell r="A55">
            <v>36951</v>
          </cell>
          <cell r="B55">
            <v>46276</v>
          </cell>
          <cell r="C55">
            <v>3586027</v>
          </cell>
          <cell r="D55" t="str">
            <v>60,001     77493       56.46     134</v>
          </cell>
        </row>
        <row r="56">
          <cell r="A56">
            <v>36982</v>
          </cell>
          <cell r="B56">
            <v>40137</v>
          </cell>
          <cell r="C56">
            <v>3296106</v>
          </cell>
          <cell r="D56" t="str">
            <v>64,556     82122       61.66     132</v>
          </cell>
        </row>
        <row r="57">
          <cell r="A57">
            <v>37012</v>
          </cell>
          <cell r="B57">
            <v>39319</v>
          </cell>
          <cell r="C57">
            <v>3276257</v>
          </cell>
          <cell r="D57" t="str">
            <v>63,960     83326       61.93     127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dec99"/>
    </sheetNames>
    <sheetDataSet>
      <sheetData sheetId="0">
        <row r="33">
          <cell r="A33">
            <v>36495</v>
          </cell>
          <cell r="B33">
            <v>156103</v>
          </cell>
          <cell r="C33">
            <v>3637592</v>
          </cell>
          <cell r="D33" t="str">
            <v>63,227     23303       28.83     190</v>
          </cell>
        </row>
        <row r="34">
          <cell r="A34" t="str">
            <v>Totals:</v>
          </cell>
          <cell r="B34" t="str">
            <v>__________</v>
          </cell>
          <cell r="C34" t="str">
            <v>__________</v>
          </cell>
          <cell r="D34" t="str">
            <v>__________</v>
          </cell>
        </row>
        <row r="35">
          <cell r="A35">
            <v>1999</v>
          </cell>
          <cell r="B35">
            <v>156103</v>
          </cell>
          <cell r="C35">
            <v>3637592</v>
          </cell>
          <cell r="D35">
            <v>63227</v>
          </cell>
        </row>
        <row r="37">
          <cell r="A37">
            <v>36526</v>
          </cell>
          <cell r="B37">
            <v>213604</v>
          </cell>
          <cell r="C37">
            <v>7003617</v>
          </cell>
          <cell r="D37" t="str">
            <v>205,899     32788       49.08     175</v>
          </cell>
        </row>
        <row r="38">
          <cell r="A38">
            <v>36557</v>
          </cell>
          <cell r="B38">
            <v>172150</v>
          </cell>
          <cell r="C38">
            <v>6692893</v>
          </cell>
          <cell r="D38" t="str">
            <v>212,715     38879       55.27     171</v>
          </cell>
        </row>
        <row r="39">
          <cell r="A39">
            <v>36586</v>
          </cell>
          <cell r="B39">
            <v>186074</v>
          </cell>
          <cell r="C39">
            <v>6574182</v>
          </cell>
          <cell r="D39" t="str">
            <v>332,652     35332       64.13     170</v>
          </cell>
        </row>
        <row r="40">
          <cell r="A40">
            <v>36617</v>
          </cell>
          <cell r="B40">
            <v>156298</v>
          </cell>
          <cell r="C40">
            <v>5540851</v>
          </cell>
          <cell r="D40" t="str">
            <v>309,854     35451       66.47     165</v>
          </cell>
        </row>
        <row r="41">
          <cell r="A41">
            <v>36647</v>
          </cell>
          <cell r="B41">
            <v>146040</v>
          </cell>
          <cell r="C41">
            <v>5143246</v>
          </cell>
          <cell r="D41" t="str">
            <v>312,365     35219       68.14     163</v>
          </cell>
        </row>
        <row r="42">
          <cell r="A42">
            <v>36678</v>
          </cell>
          <cell r="B42">
            <v>117678</v>
          </cell>
          <cell r="C42">
            <v>4454663</v>
          </cell>
          <cell r="D42" t="str">
            <v>139,777     37855       54.29     159</v>
          </cell>
        </row>
        <row r="43">
          <cell r="A43">
            <v>36708</v>
          </cell>
          <cell r="B43">
            <v>111467</v>
          </cell>
          <cell r="C43">
            <v>4141438</v>
          </cell>
          <cell r="D43" t="str">
            <v>118,586     37154       51.55     155</v>
          </cell>
        </row>
        <row r="44">
          <cell r="A44">
            <v>36739</v>
          </cell>
          <cell r="B44">
            <v>113648</v>
          </cell>
          <cell r="C44">
            <v>3777804</v>
          </cell>
          <cell r="D44" t="str">
            <v>89,086     33242       43.94     151</v>
          </cell>
        </row>
        <row r="45">
          <cell r="A45">
            <v>36770</v>
          </cell>
          <cell r="B45">
            <v>89462</v>
          </cell>
          <cell r="C45">
            <v>3420769</v>
          </cell>
          <cell r="D45" t="str">
            <v>80,742     38238       47.44     148</v>
          </cell>
        </row>
        <row r="46">
          <cell r="A46">
            <v>36800</v>
          </cell>
          <cell r="B46">
            <v>88106</v>
          </cell>
          <cell r="C46">
            <v>3289662</v>
          </cell>
          <cell r="D46" t="str">
            <v>93,593     37338       51.51     146</v>
          </cell>
        </row>
        <row r="47">
          <cell r="A47">
            <v>36831</v>
          </cell>
          <cell r="B47">
            <v>74000</v>
          </cell>
          <cell r="C47">
            <v>2971153</v>
          </cell>
          <cell r="D47" t="str">
            <v>144,523     40151       66.14     145</v>
          </cell>
        </row>
        <row r="48">
          <cell r="A48">
            <v>36861</v>
          </cell>
          <cell r="B48">
            <v>88371</v>
          </cell>
          <cell r="C48">
            <v>3038264</v>
          </cell>
          <cell r="D48" t="str">
            <v>199,896     34381       69.34     145</v>
          </cell>
        </row>
        <row r="49">
          <cell r="A49" t="str">
            <v>Totals:</v>
          </cell>
          <cell r="B49" t="str">
            <v>__________</v>
          </cell>
          <cell r="C49" t="str">
            <v>__________</v>
          </cell>
          <cell r="D49" t="str">
            <v>__________</v>
          </cell>
        </row>
        <row r="50">
          <cell r="A50">
            <v>2000</v>
          </cell>
          <cell r="B50">
            <v>1556898</v>
          </cell>
          <cell r="C50">
            <v>56048542</v>
          </cell>
          <cell r="D50">
            <v>2239688</v>
          </cell>
        </row>
        <row r="52">
          <cell r="A52">
            <v>36892</v>
          </cell>
          <cell r="B52">
            <v>75668</v>
          </cell>
          <cell r="C52">
            <v>2767281</v>
          </cell>
          <cell r="D52" t="str">
            <v>207,396     36572       73.27     141</v>
          </cell>
        </row>
        <row r="53">
          <cell r="A53">
            <v>36923</v>
          </cell>
          <cell r="B53">
            <v>60374</v>
          </cell>
          <cell r="C53">
            <v>2251962</v>
          </cell>
          <cell r="D53" t="str">
            <v>204,710     37301       77.22     138</v>
          </cell>
        </row>
        <row r="54">
          <cell r="A54">
            <v>36951</v>
          </cell>
          <cell r="B54">
            <v>62449</v>
          </cell>
          <cell r="C54">
            <v>2197214</v>
          </cell>
          <cell r="D54" t="str">
            <v>219,550     35185       77.85     135</v>
          </cell>
        </row>
        <row r="55">
          <cell r="A55">
            <v>36982</v>
          </cell>
          <cell r="B55">
            <v>52861</v>
          </cell>
          <cell r="C55">
            <v>1945622</v>
          </cell>
          <cell r="D55" t="str">
            <v>201,100     36807       79.19     131</v>
          </cell>
        </row>
        <row r="56">
          <cell r="A56">
            <v>37012</v>
          </cell>
          <cell r="B56">
            <v>44594</v>
          </cell>
          <cell r="C56">
            <v>1896829</v>
          </cell>
          <cell r="D56" t="str">
            <v>204,232     42536       82.08     127</v>
          </cell>
        </row>
        <row r="57">
          <cell r="A57" t="str">
            <v>Totals:</v>
          </cell>
          <cell r="B57" t="str">
            <v>__________</v>
          </cell>
          <cell r="C57" t="str">
            <v>__________</v>
          </cell>
          <cell r="D57" t="str">
            <v>__________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jan00"/>
    </sheetNames>
    <sheetDataSet>
      <sheetData sheetId="0">
        <row r="50">
          <cell r="A50">
            <v>36526</v>
          </cell>
          <cell r="B50">
            <v>88995</v>
          </cell>
          <cell r="C50">
            <v>5872441</v>
          </cell>
          <cell r="D50" t="str">
            <v>358,730     65987       80.12     185</v>
          </cell>
        </row>
        <row r="51">
          <cell r="A51">
            <v>36557</v>
          </cell>
          <cell r="B51">
            <v>139417</v>
          </cell>
          <cell r="C51">
            <v>9949582</v>
          </cell>
          <cell r="D51" t="str">
            <v>395,997     71366       73.96     180</v>
          </cell>
        </row>
        <row r="52">
          <cell r="A52">
            <v>36586</v>
          </cell>
          <cell r="B52">
            <v>135653</v>
          </cell>
          <cell r="C52">
            <v>9427651</v>
          </cell>
          <cell r="D52" t="str">
            <v>381,645     69499       73.78     178</v>
          </cell>
        </row>
        <row r="53">
          <cell r="A53">
            <v>36617</v>
          </cell>
          <cell r="B53">
            <v>120763</v>
          </cell>
          <cell r="C53">
            <v>9026413</v>
          </cell>
          <cell r="D53" t="str">
            <v>293,083     74745       70.82     179</v>
          </cell>
        </row>
        <row r="54">
          <cell r="A54">
            <v>36647</v>
          </cell>
          <cell r="B54">
            <v>106597</v>
          </cell>
          <cell r="C54">
            <v>8589324</v>
          </cell>
          <cell r="D54" t="str">
            <v>324,897     80578       75.30     175</v>
          </cell>
        </row>
        <row r="55">
          <cell r="A55">
            <v>36678</v>
          </cell>
          <cell r="B55">
            <v>103351</v>
          </cell>
          <cell r="C55">
            <v>7783512</v>
          </cell>
          <cell r="D55" t="str">
            <v>270,438     75312       72.35     172</v>
          </cell>
        </row>
        <row r="56">
          <cell r="A56">
            <v>36708</v>
          </cell>
          <cell r="B56">
            <v>95372</v>
          </cell>
          <cell r="C56">
            <v>7334767</v>
          </cell>
          <cell r="D56" t="str">
            <v>257,807     76907       73.00     168</v>
          </cell>
        </row>
        <row r="57">
          <cell r="A57">
            <v>36739</v>
          </cell>
          <cell r="B57">
            <v>90510</v>
          </cell>
          <cell r="C57">
            <v>6804197</v>
          </cell>
          <cell r="D57" t="str">
            <v>219,093     75177       70.77     169</v>
          </cell>
        </row>
        <row r="58">
          <cell r="A58">
            <v>36770</v>
          </cell>
          <cell r="B58">
            <v>77590</v>
          </cell>
          <cell r="C58">
            <v>6182216</v>
          </cell>
          <cell r="D58" t="str">
            <v>203,945     79678       72.44     169</v>
          </cell>
        </row>
        <row r="59">
          <cell r="A59">
            <v>36800</v>
          </cell>
          <cell r="B59">
            <v>68100</v>
          </cell>
          <cell r="C59">
            <v>6117166</v>
          </cell>
          <cell r="D59" t="str">
            <v>289,843     89827       80.97     167</v>
          </cell>
        </row>
        <row r="60">
          <cell r="A60">
            <v>36831</v>
          </cell>
          <cell r="B60">
            <v>63466</v>
          </cell>
          <cell r="C60">
            <v>5497368</v>
          </cell>
          <cell r="D60" t="str">
            <v>324,193     86620       83.63     163</v>
          </cell>
        </row>
        <row r="61">
          <cell r="A61">
            <v>36861</v>
          </cell>
          <cell r="B61">
            <v>56544</v>
          </cell>
          <cell r="C61">
            <v>5223325</v>
          </cell>
          <cell r="D61" t="str">
            <v>295,124     92377       83.92     162</v>
          </cell>
        </row>
        <row r="62">
          <cell r="A62" t="str">
            <v>Totals:</v>
          </cell>
          <cell r="B62" t="str">
            <v>__________</v>
          </cell>
          <cell r="C62" t="str">
            <v>__________</v>
          </cell>
          <cell r="D62" t="str">
            <v>__________</v>
          </cell>
        </row>
        <row r="63">
          <cell r="A63">
            <v>2000</v>
          </cell>
          <cell r="B63">
            <v>1146358</v>
          </cell>
          <cell r="C63">
            <v>87807962</v>
          </cell>
          <cell r="D63">
            <v>3614795</v>
          </cell>
        </row>
        <row r="65">
          <cell r="A65">
            <v>36892</v>
          </cell>
          <cell r="B65">
            <v>48058</v>
          </cell>
          <cell r="C65">
            <v>4346587</v>
          </cell>
          <cell r="D65" t="str">
            <v>198,456     90445       80.50     162</v>
          </cell>
        </row>
        <row r="66">
          <cell r="A66">
            <v>36923</v>
          </cell>
          <cell r="B66">
            <v>43314</v>
          </cell>
          <cell r="C66">
            <v>3725089</v>
          </cell>
          <cell r="D66" t="str">
            <v>149,161     86002       77.50     157</v>
          </cell>
        </row>
        <row r="67">
          <cell r="A67">
            <v>36951</v>
          </cell>
          <cell r="B67">
            <v>49458</v>
          </cell>
          <cell r="C67">
            <v>3972524</v>
          </cell>
          <cell r="D67" t="str">
            <v>174,692     80322       77.94     152</v>
          </cell>
        </row>
        <row r="68">
          <cell r="A68">
            <v>36982</v>
          </cell>
          <cell r="B68">
            <v>45926</v>
          </cell>
          <cell r="C68">
            <v>3357097</v>
          </cell>
          <cell r="D68" t="str">
            <v>140,185     73098       75.32     155</v>
          </cell>
        </row>
        <row r="69">
          <cell r="A69">
            <v>37012</v>
          </cell>
          <cell r="B69">
            <v>41466</v>
          </cell>
          <cell r="C69">
            <v>3099135</v>
          </cell>
          <cell r="D69" t="str">
            <v>143,210     74740       77.55     148</v>
          </cell>
        </row>
        <row r="70">
          <cell r="A70" t="str">
            <v>Totals:</v>
          </cell>
          <cell r="B70" t="str">
            <v>__________</v>
          </cell>
          <cell r="C70" t="str">
            <v>__________</v>
          </cell>
          <cell r="D70" t="str">
            <v>__________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feb00"/>
    </sheetNames>
    <sheetDataSet>
      <sheetData sheetId="0">
        <row r="32">
          <cell r="A32">
            <v>36557</v>
          </cell>
          <cell r="B32">
            <v>92423</v>
          </cell>
          <cell r="C32">
            <v>4564075</v>
          </cell>
          <cell r="D32" t="str">
            <v>637,138     49383       87.33     185</v>
          </cell>
        </row>
        <row r="33">
          <cell r="A33">
            <v>36586</v>
          </cell>
          <cell r="B33">
            <v>169547</v>
          </cell>
          <cell r="C33">
            <v>9629822</v>
          </cell>
          <cell r="D33" t="str">
            <v>784,832     56798       82.23     176</v>
          </cell>
        </row>
        <row r="34">
          <cell r="A34">
            <v>36617</v>
          </cell>
          <cell r="B34">
            <v>129877</v>
          </cell>
          <cell r="C34">
            <v>8228862</v>
          </cell>
          <cell r="D34" t="str">
            <v>567,852     63359       81.39     173</v>
          </cell>
        </row>
        <row r="35">
          <cell r="A35">
            <v>36647</v>
          </cell>
          <cell r="B35">
            <v>110856</v>
          </cell>
          <cell r="C35">
            <v>7404347</v>
          </cell>
          <cell r="D35" t="str">
            <v>482,791     66793       81.33     174</v>
          </cell>
        </row>
        <row r="36">
          <cell r="A36">
            <v>36678</v>
          </cell>
          <cell r="B36">
            <v>99600</v>
          </cell>
          <cell r="C36">
            <v>6467498</v>
          </cell>
          <cell r="D36" t="str">
            <v>325,412     64935       76.57     168</v>
          </cell>
        </row>
        <row r="37">
          <cell r="A37">
            <v>36708</v>
          </cell>
          <cell r="B37">
            <v>83610</v>
          </cell>
          <cell r="C37">
            <v>6005080</v>
          </cell>
          <cell r="D37" t="str">
            <v>227,491     71823       73.12     169</v>
          </cell>
        </row>
        <row r="38">
          <cell r="A38">
            <v>36739</v>
          </cell>
          <cell r="B38">
            <v>72646</v>
          </cell>
          <cell r="C38">
            <v>5599308</v>
          </cell>
          <cell r="D38" t="str">
            <v>217,039     77077       74.92     163</v>
          </cell>
        </row>
        <row r="39">
          <cell r="A39">
            <v>36770</v>
          </cell>
          <cell r="B39">
            <v>59186</v>
          </cell>
          <cell r="C39">
            <v>4726070</v>
          </cell>
          <cell r="D39" t="str">
            <v>191,691     79852       76.41     158</v>
          </cell>
        </row>
        <row r="40">
          <cell r="A40">
            <v>36800</v>
          </cell>
          <cell r="B40">
            <v>56139</v>
          </cell>
          <cell r="C40">
            <v>4973253</v>
          </cell>
          <cell r="D40" t="str">
            <v>160,846     88589       74.13     152</v>
          </cell>
        </row>
        <row r="41">
          <cell r="A41">
            <v>36831</v>
          </cell>
          <cell r="B41">
            <v>52799</v>
          </cell>
          <cell r="C41">
            <v>4395134</v>
          </cell>
          <cell r="D41" t="str">
            <v>143,625     83243       73.12     151</v>
          </cell>
        </row>
        <row r="42">
          <cell r="A42">
            <v>36861</v>
          </cell>
          <cell r="B42">
            <v>52754</v>
          </cell>
          <cell r="C42">
            <v>4117783</v>
          </cell>
          <cell r="D42" t="str">
            <v>125,877     78057       70.47     144</v>
          </cell>
        </row>
        <row r="43">
          <cell r="A43" t="str">
            <v>Totals:</v>
          </cell>
          <cell r="B43" t="str">
            <v>__________</v>
          </cell>
          <cell r="C43" t="str">
            <v>__________</v>
          </cell>
          <cell r="D43" t="str">
            <v>__________</v>
          </cell>
        </row>
        <row r="44">
          <cell r="A44">
            <v>2000</v>
          </cell>
          <cell r="B44">
            <v>979437</v>
          </cell>
          <cell r="C44">
            <v>66111232</v>
          </cell>
          <cell r="D44">
            <v>3864594</v>
          </cell>
        </row>
        <row r="46">
          <cell r="A46">
            <v>36892</v>
          </cell>
          <cell r="B46">
            <v>47927</v>
          </cell>
          <cell r="C46">
            <v>3845354</v>
          </cell>
          <cell r="D46" t="str">
            <v>102,764     80234       68.20     141</v>
          </cell>
        </row>
        <row r="47">
          <cell r="A47">
            <v>36923</v>
          </cell>
          <cell r="B47">
            <v>40478</v>
          </cell>
          <cell r="C47">
            <v>3448812</v>
          </cell>
          <cell r="D47" t="str">
            <v>87,813     85203       68.45     141</v>
          </cell>
        </row>
        <row r="48">
          <cell r="A48">
            <v>36951</v>
          </cell>
          <cell r="B48">
            <v>43776</v>
          </cell>
          <cell r="C48">
            <v>3523070</v>
          </cell>
          <cell r="D48" t="str">
            <v>81,862     80480       65.16     139</v>
          </cell>
        </row>
        <row r="49">
          <cell r="A49">
            <v>36982</v>
          </cell>
          <cell r="B49">
            <v>42039</v>
          </cell>
          <cell r="C49">
            <v>3128451</v>
          </cell>
          <cell r="D49" t="str">
            <v>76,013     74418       64.39     133</v>
          </cell>
        </row>
        <row r="50">
          <cell r="A50">
            <v>37012</v>
          </cell>
          <cell r="B50">
            <v>40787</v>
          </cell>
          <cell r="C50">
            <v>3089512</v>
          </cell>
          <cell r="D50" t="str">
            <v>79,312     75748       66.04     130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mar00"/>
    </sheetNames>
    <sheetDataSet>
      <sheetData sheetId="0">
        <row r="52">
          <cell r="A52">
            <v>36586</v>
          </cell>
          <cell r="B52">
            <v>85738</v>
          </cell>
          <cell r="C52">
            <v>5747035</v>
          </cell>
          <cell r="D52" t="str">
            <v>914,323     67031       91.43     219</v>
          </cell>
        </row>
        <row r="53">
          <cell r="A53">
            <v>36617</v>
          </cell>
          <cell r="B53">
            <v>193450</v>
          </cell>
          <cell r="C53">
            <v>12446822</v>
          </cell>
          <cell r="D53" t="str">
            <v>762,001     64342       79.75     209</v>
          </cell>
        </row>
        <row r="54">
          <cell r="A54">
            <v>36647</v>
          </cell>
          <cell r="B54">
            <v>182008</v>
          </cell>
          <cell r="C54">
            <v>12941099</v>
          </cell>
          <cell r="D54" t="str">
            <v>630,563     71102       77.60     207</v>
          </cell>
        </row>
        <row r="55">
          <cell r="A55">
            <v>36678</v>
          </cell>
          <cell r="B55">
            <v>146917</v>
          </cell>
          <cell r="C55">
            <v>10796466</v>
          </cell>
          <cell r="D55" t="str">
            <v>409,621     73487       73.60     207</v>
          </cell>
        </row>
        <row r="56">
          <cell r="A56">
            <v>36708</v>
          </cell>
          <cell r="B56">
            <v>140020</v>
          </cell>
          <cell r="C56">
            <v>9979827</v>
          </cell>
          <cell r="D56" t="str">
            <v>396,741     71275       73.91     198</v>
          </cell>
        </row>
        <row r="57">
          <cell r="A57">
            <v>36739</v>
          </cell>
          <cell r="B57">
            <v>117909</v>
          </cell>
          <cell r="C57">
            <v>9515788</v>
          </cell>
          <cell r="D57" t="str">
            <v>337,509     80705       74.11     185</v>
          </cell>
        </row>
        <row r="58">
          <cell r="A58">
            <v>36770</v>
          </cell>
          <cell r="B58">
            <v>107881</v>
          </cell>
          <cell r="C58">
            <v>8550808</v>
          </cell>
          <cell r="D58" t="str">
            <v>293,640     79262       73.13     184</v>
          </cell>
        </row>
        <row r="59">
          <cell r="A59">
            <v>36800</v>
          </cell>
          <cell r="B59">
            <v>113501</v>
          </cell>
          <cell r="C59">
            <v>8167120</v>
          </cell>
          <cell r="D59" t="str">
            <v>268,203     71957       70.26     180</v>
          </cell>
        </row>
        <row r="60">
          <cell r="A60">
            <v>36831</v>
          </cell>
          <cell r="B60">
            <v>99840</v>
          </cell>
          <cell r="C60">
            <v>7308008</v>
          </cell>
          <cell r="D60" t="str">
            <v>280,621     73198       73.76     175</v>
          </cell>
        </row>
        <row r="61">
          <cell r="A61">
            <v>36861</v>
          </cell>
          <cell r="B61">
            <v>98647</v>
          </cell>
          <cell r="C61">
            <v>7044134</v>
          </cell>
          <cell r="D61" t="str">
            <v>242,327     71408       71.07     172</v>
          </cell>
        </row>
        <row r="62">
          <cell r="A62" t="str">
            <v>Totals:</v>
          </cell>
          <cell r="B62" t="str">
            <v>__________</v>
          </cell>
          <cell r="C62" t="str">
            <v>__________</v>
          </cell>
          <cell r="D62" t="str">
            <v>__________</v>
          </cell>
        </row>
        <row r="63">
          <cell r="A63">
            <v>2000</v>
          </cell>
          <cell r="B63">
            <v>1285911</v>
          </cell>
          <cell r="C63">
            <v>92497107</v>
          </cell>
          <cell r="D63">
            <v>4535549</v>
          </cell>
        </row>
        <row r="65">
          <cell r="A65">
            <v>36892</v>
          </cell>
          <cell r="B65">
            <v>88556</v>
          </cell>
          <cell r="C65">
            <v>6447221</v>
          </cell>
          <cell r="D65" t="str">
            <v>177,157     72804       66.67     167</v>
          </cell>
        </row>
        <row r="66">
          <cell r="A66">
            <v>36923</v>
          </cell>
          <cell r="B66">
            <v>76056</v>
          </cell>
          <cell r="C66">
            <v>5542159</v>
          </cell>
          <cell r="D66" t="str">
            <v>161,805     72870       68.03     170</v>
          </cell>
        </row>
        <row r="67">
          <cell r="A67">
            <v>36951</v>
          </cell>
          <cell r="B67">
            <v>82629</v>
          </cell>
          <cell r="C67">
            <v>5843029</v>
          </cell>
          <cell r="D67" t="str">
            <v>171,673     70715       67.51     166</v>
          </cell>
        </row>
        <row r="68">
          <cell r="A68">
            <v>36982</v>
          </cell>
          <cell r="B68">
            <v>70549</v>
          </cell>
          <cell r="C68">
            <v>5305279</v>
          </cell>
          <cell r="D68" t="str">
            <v>157,262     75200       69.03     165</v>
          </cell>
        </row>
        <row r="69">
          <cell r="A69">
            <v>37012</v>
          </cell>
          <cell r="B69">
            <v>66255</v>
          </cell>
          <cell r="C69">
            <v>5066432</v>
          </cell>
          <cell r="D69" t="str">
            <v>159,292     76469       70.62     157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apr00"/>
    </sheetNames>
    <sheetDataSet>
      <sheetData sheetId="0">
        <row r="57">
          <cell r="A57">
            <v>36617</v>
          </cell>
          <cell r="B57">
            <v>77691</v>
          </cell>
          <cell r="C57">
            <v>4958415</v>
          </cell>
          <cell r="D57" t="str">
            <v>175,629     63823       69.33     174</v>
          </cell>
        </row>
        <row r="58">
          <cell r="A58">
            <v>36647</v>
          </cell>
          <cell r="B58">
            <v>155645</v>
          </cell>
          <cell r="C58">
            <v>9316605</v>
          </cell>
          <cell r="D58" t="str">
            <v>519,381     59859       76.94     166</v>
          </cell>
        </row>
        <row r="59">
          <cell r="A59">
            <v>36678</v>
          </cell>
          <cell r="B59">
            <v>136563</v>
          </cell>
          <cell r="C59">
            <v>7799973</v>
          </cell>
          <cell r="D59" t="str">
            <v>381,841     57117       73.66     164</v>
          </cell>
        </row>
        <row r="60">
          <cell r="A60">
            <v>36708</v>
          </cell>
          <cell r="B60">
            <v>130916</v>
          </cell>
          <cell r="C60">
            <v>8118943</v>
          </cell>
          <cell r="D60" t="str">
            <v>338,674     62017       72.12     157</v>
          </cell>
        </row>
        <row r="61">
          <cell r="A61">
            <v>36739</v>
          </cell>
          <cell r="B61">
            <v>130949</v>
          </cell>
          <cell r="C61">
            <v>6621709</v>
          </cell>
          <cell r="D61" t="str">
            <v>289,177     50568       68.83     156</v>
          </cell>
        </row>
        <row r="62">
          <cell r="A62">
            <v>36770</v>
          </cell>
          <cell r="B62">
            <v>121989</v>
          </cell>
          <cell r="C62">
            <v>5680881</v>
          </cell>
          <cell r="D62" t="str">
            <v>220,405     46569       64.37     156</v>
          </cell>
        </row>
        <row r="63">
          <cell r="A63">
            <v>36800</v>
          </cell>
          <cell r="B63">
            <v>115241</v>
          </cell>
          <cell r="C63">
            <v>5614707</v>
          </cell>
          <cell r="D63" t="str">
            <v>203,121     48722       63.80     154</v>
          </cell>
        </row>
        <row r="64">
          <cell r="A64">
            <v>36831</v>
          </cell>
          <cell r="B64">
            <v>101396</v>
          </cell>
          <cell r="C64">
            <v>4762785</v>
          </cell>
          <cell r="D64" t="str">
            <v>171,756     46973       62.88     153</v>
          </cell>
        </row>
        <row r="65">
          <cell r="A65">
            <v>36861</v>
          </cell>
          <cell r="B65">
            <v>91978</v>
          </cell>
          <cell r="C65">
            <v>4833817</v>
          </cell>
          <cell r="D65" t="str">
            <v>165,381     52555       64.26     156</v>
          </cell>
        </row>
        <row r="66">
          <cell r="A66" t="str">
            <v>Totals:</v>
          </cell>
          <cell r="B66" t="str">
            <v>__________</v>
          </cell>
          <cell r="C66" t="str">
            <v>__________</v>
          </cell>
          <cell r="D66" t="str">
            <v>__________</v>
          </cell>
        </row>
        <row r="67">
          <cell r="A67">
            <v>2000</v>
          </cell>
          <cell r="B67">
            <v>1062368</v>
          </cell>
          <cell r="C67">
            <v>57707835</v>
          </cell>
          <cell r="D67">
            <v>2465365</v>
          </cell>
        </row>
        <row r="69">
          <cell r="A69">
            <v>36892</v>
          </cell>
          <cell r="B69">
            <v>90116</v>
          </cell>
          <cell r="C69">
            <v>4461778</v>
          </cell>
          <cell r="D69" t="str">
            <v>107,231     49512       54.34     153</v>
          </cell>
        </row>
        <row r="70">
          <cell r="A70">
            <v>36923</v>
          </cell>
          <cell r="B70">
            <v>75749</v>
          </cell>
          <cell r="C70">
            <v>3793898</v>
          </cell>
          <cell r="D70" t="str">
            <v>91,628     50086       54.74     153</v>
          </cell>
        </row>
        <row r="71">
          <cell r="A71">
            <v>36951</v>
          </cell>
          <cell r="B71">
            <v>78483</v>
          </cell>
          <cell r="C71">
            <v>3988505</v>
          </cell>
          <cell r="D71" t="str">
            <v>89,002     50820       53.14     149</v>
          </cell>
        </row>
        <row r="72">
          <cell r="A72">
            <v>36982</v>
          </cell>
          <cell r="B72">
            <v>76842</v>
          </cell>
          <cell r="C72">
            <v>3811274</v>
          </cell>
          <cell r="D72" t="str">
            <v>88,583     49599       53.55     146</v>
          </cell>
        </row>
        <row r="73">
          <cell r="A73">
            <v>37012</v>
          </cell>
          <cell r="B73">
            <v>65332</v>
          </cell>
          <cell r="C73">
            <v>3270350</v>
          </cell>
          <cell r="D73" t="str">
            <v>82,758     50058       55.88     142</v>
          </cell>
        </row>
        <row r="74">
          <cell r="A74" t="str">
            <v>Totals:</v>
          </cell>
          <cell r="B74" t="str">
            <v>__________</v>
          </cell>
          <cell r="C74" t="str">
            <v>__________</v>
          </cell>
          <cell r="D74" t="str">
            <v>__________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may00"/>
    </sheetNames>
    <sheetDataSet>
      <sheetData sheetId="0">
        <row r="53">
          <cell r="A53">
            <v>36647</v>
          </cell>
          <cell r="B53">
            <v>97711</v>
          </cell>
          <cell r="C53">
            <v>5492666</v>
          </cell>
          <cell r="D53" t="str">
            <v>333,854     56214       77.36     184</v>
          </cell>
        </row>
        <row r="54">
          <cell r="A54">
            <v>36678</v>
          </cell>
          <cell r="B54">
            <v>180846</v>
          </cell>
          <cell r="C54">
            <v>11133054</v>
          </cell>
          <cell r="D54" t="str">
            <v>712,953     61561       79.77     177</v>
          </cell>
        </row>
        <row r="55">
          <cell r="A55">
            <v>36708</v>
          </cell>
          <cell r="B55">
            <v>161973</v>
          </cell>
          <cell r="C55">
            <v>10244559</v>
          </cell>
          <cell r="D55" t="str">
            <v>475,410     63249       74.59     177</v>
          </cell>
        </row>
        <row r="56">
          <cell r="A56">
            <v>36739</v>
          </cell>
          <cell r="B56">
            <v>136299</v>
          </cell>
          <cell r="C56">
            <v>8779992</v>
          </cell>
          <cell r="D56" t="str">
            <v>406,187     64418       74.88     174</v>
          </cell>
        </row>
        <row r="57">
          <cell r="A57">
            <v>36770</v>
          </cell>
          <cell r="B57">
            <v>102824</v>
          </cell>
          <cell r="C57">
            <v>7450538</v>
          </cell>
          <cell r="D57" t="str">
            <v>345,143     72460       77.05     169</v>
          </cell>
        </row>
        <row r="58">
          <cell r="A58">
            <v>36800</v>
          </cell>
          <cell r="B58">
            <v>94942</v>
          </cell>
          <cell r="C58">
            <v>7281212</v>
          </cell>
          <cell r="D58" t="str">
            <v>319,770     76692       77.11     165</v>
          </cell>
        </row>
        <row r="59">
          <cell r="A59">
            <v>36831</v>
          </cell>
          <cell r="B59">
            <v>82133</v>
          </cell>
          <cell r="C59">
            <v>5962818</v>
          </cell>
          <cell r="D59" t="str">
            <v>247,514     72600       75.08     166</v>
          </cell>
        </row>
        <row r="60">
          <cell r="A60">
            <v>36861</v>
          </cell>
          <cell r="B60">
            <v>82174</v>
          </cell>
          <cell r="C60">
            <v>5699441</v>
          </cell>
          <cell r="D60" t="str">
            <v>207,689     69359       71.65     164</v>
          </cell>
        </row>
        <row r="61">
          <cell r="A61" t="str">
            <v>Totals:</v>
          </cell>
          <cell r="B61" t="str">
            <v>__________</v>
          </cell>
          <cell r="C61" t="str">
            <v>__________</v>
          </cell>
          <cell r="D61" t="str">
            <v>__________</v>
          </cell>
        </row>
        <row r="62">
          <cell r="A62">
            <v>2000</v>
          </cell>
          <cell r="B62">
            <v>938902</v>
          </cell>
          <cell r="C62">
            <v>62044280</v>
          </cell>
          <cell r="D62">
            <v>3048520</v>
          </cell>
        </row>
        <row r="64">
          <cell r="A64">
            <v>36892</v>
          </cell>
          <cell r="B64">
            <v>67264</v>
          </cell>
          <cell r="C64">
            <v>4942768</v>
          </cell>
          <cell r="D64" t="str">
            <v>137,706     73484       67.18     158</v>
          </cell>
        </row>
        <row r="65">
          <cell r="A65">
            <v>36923</v>
          </cell>
          <cell r="B65">
            <v>60286</v>
          </cell>
          <cell r="C65">
            <v>4246448</v>
          </cell>
          <cell r="D65" t="str">
            <v>127,504     70439       67.90     156</v>
          </cell>
        </row>
        <row r="66">
          <cell r="A66">
            <v>36951</v>
          </cell>
          <cell r="B66">
            <v>58029</v>
          </cell>
          <cell r="C66">
            <v>4515964</v>
          </cell>
          <cell r="D66" t="str">
            <v>130,035     77823       69.14     155</v>
          </cell>
        </row>
        <row r="67">
          <cell r="A67">
            <v>36982</v>
          </cell>
          <cell r="B67">
            <v>51649</v>
          </cell>
          <cell r="C67">
            <v>3700437</v>
          </cell>
          <cell r="D67" t="str">
            <v>108,621     71646       67.77     151</v>
          </cell>
        </row>
        <row r="68">
          <cell r="A68">
            <v>37012</v>
          </cell>
          <cell r="B68">
            <v>49775</v>
          </cell>
          <cell r="C68">
            <v>3292386</v>
          </cell>
          <cell r="D68" t="str">
            <v>106,331     66146       68.11     152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jun00"/>
    </sheetNames>
    <sheetDataSet>
      <sheetData sheetId="0">
        <row r="54">
          <cell r="A54">
            <v>36678</v>
          </cell>
          <cell r="B54">
            <v>110602</v>
          </cell>
          <cell r="C54">
            <v>7321476</v>
          </cell>
          <cell r="D54" t="str">
            <v>1,134,205     66197       91.11     197</v>
          </cell>
        </row>
        <row r="55">
          <cell r="A55">
            <v>36708</v>
          </cell>
          <cell r="B55">
            <v>207034</v>
          </cell>
          <cell r="C55">
            <v>11694087</v>
          </cell>
          <cell r="D55" t="str">
            <v>1,322,719     56484       86.47     184</v>
          </cell>
        </row>
        <row r="56">
          <cell r="A56">
            <v>36739</v>
          </cell>
          <cell r="B56">
            <v>167037</v>
          </cell>
          <cell r="C56">
            <v>10280831</v>
          </cell>
          <cell r="D56" t="str">
            <v>1,271,999     61549       88.39     186</v>
          </cell>
        </row>
        <row r="57">
          <cell r="A57">
            <v>36770</v>
          </cell>
          <cell r="B57">
            <v>119241</v>
          </cell>
          <cell r="C57">
            <v>8199054</v>
          </cell>
          <cell r="D57" t="str">
            <v>1,114,119     68761       90.33     184</v>
          </cell>
        </row>
        <row r="58">
          <cell r="A58">
            <v>36800</v>
          </cell>
          <cell r="B58">
            <v>111735</v>
          </cell>
          <cell r="C58">
            <v>7965930</v>
          </cell>
          <cell r="D58" t="str">
            <v>915,338     71294       89.12     181</v>
          </cell>
        </row>
        <row r="59">
          <cell r="A59">
            <v>36831</v>
          </cell>
          <cell r="B59">
            <v>104688</v>
          </cell>
          <cell r="C59">
            <v>6860334</v>
          </cell>
          <cell r="D59" t="str">
            <v>779,884     65532       88.17     181</v>
          </cell>
        </row>
        <row r="60">
          <cell r="A60">
            <v>36861</v>
          </cell>
          <cell r="B60">
            <v>99516</v>
          </cell>
          <cell r="C60">
            <v>6677548</v>
          </cell>
          <cell r="D60" t="str">
            <v>611,120     67101       86.00     176</v>
          </cell>
        </row>
        <row r="61">
          <cell r="A61" t="str">
            <v>Totals:</v>
          </cell>
          <cell r="B61" t="str">
            <v>__________</v>
          </cell>
          <cell r="C61" t="str">
            <v>__________</v>
          </cell>
          <cell r="D61" t="str">
            <v>__________</v>
          </cell>
        </row>
        <row r="62">
          <cell r="A62">
            <v>2000</v>
          </cell>
          <cell r="B62">
            <v>919853</v>
          </cell>
          <cell r="C62">
            <v>58999260</v>
          </cell>
          <cell r="D62">
            <v>7149384</v>
          </cell>
        </row>
        <row r="64">
          <cell r="A64">
            <v>36892</v>
          </cell>
          <cell r="B64">
            <v>93557</v>
          </cell>
          <cell r="C64">
            <v>6061222</v>
          </cell>
          <cell r="D64" t="str">
            <v>273,157     64787       74.49     175</v>
          </cell>
        </row>
        <row r="65">
          <cell r="A65">
            <v>36923</v>
          </cell>
          <cell r="B65">
            <v>77803</v>
          </cell>
          <cell r="C65">
            <v>4847295</v>
          </cell>
          <cell r="D65" t="str">
            <v>195,067     62303       71.49     174</v>
          </cell>
        </row>
        <row r="66">
          <cell r="A66">
            <v>36951</v>
          </cell>
          <cell r="B66">
            <v>72049</v>
          </cell>
          <cell r="C66">
            <v>5254322</v>
          </cell>
          <cell r="D66" t="str">
            <v>199,565     72928       73.47     173</v>
          </cell>
        </row>
        <row r="67">
          <cell r="A67">
            <v>36982</v>
          </cell>
          <cell r="B67">
            <v>66644</v>
          </cell>
          <cell r="C67">
            <v>4605117</v>
          </cell>
          <cell r="D67" t="str">
            <v>214,487     69101       76.29     170</v>
          </cell>
        </row>
        <row r="68">
          <cell r="A68">
            <v>37012</v>
          </cell>
          <cell r="B68">
            <v>67802</v>
          </cell>
          <cell r="C68">
            <v>4496145</v>
          </cell>
          <cell r="D68" t="str">
            <v>201,251     66313       74.80     167</v>
          </cell>
        </row>
        <row r="69">
          <cell r="A69" t="str">
            <v>Totals:</v>
          </cell>
          <cell r="B69" t="str">
            <v>__________</v>
          </cell>
          <cell r="C69" t="str">
            <v>__________</v>
          </cell>
          <cell r="D69" t="str">
            <v>__________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jul00"/>
    </sheetNames>
    <sheetDataSet>
      <sheetData sheetId="0">
        <row r="49">
          <cell r="A49">
            <v>36708</v>
          </cell>
          <cell r="B49">
            <v>141406</v>
          </cell>
          <cell r="C49">
            <v>4133480</v>
          </cell>
          <cell r="D49" t="str">
            <v>307,580     29232       68.51     174</v>
          </cell>
        </row>
        <row r="50">
          <cell r="A50">
            <v>36739</v>
          </cell>
          <cell r="B50">
            <v>218035</v>
          </cell>
          <cell r="C50">
            <v>8510533</v>
          </cell>
          <cell r="D50" t="str">
            <v>593,883     39033       73.15     162</v>
          </cell>
        </row>
        <row r="51">
          <cell r="A51">
            <v>36770</v>
          </cell>
          <cell r="B51">
            <v>188767</v>
          </cell>
          <cell r="C51">
            <v>8057631</v>
          </cell>
          <cell r="D51" t="str">
            <v>625,465     42686       76.82     162</v>
          </cell>
        </row>
        <row r="52">
          <cell r="A52">
            <v>36800</v>
          </cell>
          <cell r="B52">
            <v>157890</v>
          </cell>
          <cell r="C52">
            <v>7401457</v>
          </cell>
          <cell r="D52" t="str">
            <v>562,502     46878       78.08     159</v>
          </cell>
        </row>
        <row r="53">
          <cell r="A53">
            <v>36831</v>
          </cell>
          <cell r="B53">
            <v>121667</v>
          </cell>
          <cell r="C53">
            <v>5995659</v>
          </cell>
          <cell r="D53" t="str">
            <v>336,971     49280       73.47     156</v>
          </cell>
        </row>
        <row r="54">
          <cell r="A54">
            <v>36861</v>
          </cell>
          <cell r="B54">
            <v>120320</v>
          </cell>
          <cell r="C54">
            <v>5985209</v>
          </cell>
          <cell r="D54" t="str">
            <v>351,429     49745       74.49     154</v>
          </cell>
        </row>
        <row r="55">
          <cell r="A55" t="str">
            <v>Totals:</v>
          </cell>
          <cell r="B55" t="str">
            <v>__________</v>
          </cell>
          <cell r="C55" t="str">
            <v>__________</v>
          </cell>
          <cell r="D55" t="str">
            <v>__________</v>
          </cell>
        </row>
        <row r="56">
          <cell r="A56">
            <v>2000</v>
          </cell>
          <cell r="B56">
            <v>948085</v>
          </cell>
          <cell r="C56">
            <v>40083969</v>
          </cell>
          <cell r="D56">
            <v>2777830</v>
          </cell>
        </row>
        <row r="58">
          <cell r="A58">
            <v>36892</v>
          </cell>
          <cell r="B58">
            <v>106716</v>
          </cell>
          <cell r="C58">
            <v>5474737</v>
          </cell>
          <cell r="D58" t="str">
            <v>273,330     51302       71.92     152</v>
          </cell>
        </row>
        <row r="59">
          <cell r="A59">
            <v>36923</v>
          </cell>
          <cell r="B59">
            <v>95667</v>
          </cell>
          <cell r="C59">
            <v>4665932</v>
          </cell>
          <cell r="D59" t="str">
            <v>255,156     48773       72.73     150</v>
          </cell>
        </row>
        <row r="60">
          <cell r="A60">
            <v>36951</v>
          </cell>
          <cell r="B60">
            <v>79339</v>
          </cell>
          <cell r="C60">
            <v>4447357</v>
          </cell>
          <cell r="D60" t="str">
            <v>247,147     56056       75.70     148</v>
          </cell>
        </row>
        <row r="61">
          <cell r="A61">
            <v>36982</v>
          </cell>
          <cell r="B61">
            <v>65900</v>
          </cell>
          <cell r="C61">
            <v>3956566</v>
          </cell>
          <cell r="D61" t="str">
            <v>240,842     60039       78.52     145</v>
          </cell>
        </row>
        <row r="62">
          <cell r="A62">
            <v>37012</v>
          </cell>
          <cell r="B62">
            <v>50591</v>
          </cell>
          <cell r="C62">
            <v>3582389</v>
          </cell>
          <cell r="D62" t="str">
            <v>215,437     70811       80.98     140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ug94"/>
    </sheetNames>
    <sheetDataSet>
      <sheetData sheetId="0">
        <row r="55">
          <cell r="A55">
            <v>34547</v>
          </cell>
          <cell r="B55">
            <v>222802</v>
          </cell>
          <cell r="C55">
            <v>6050210</v>
          </cell>
          <cell r="D55" t="str">
            <v>75,348     27156       25.27     232</v>
          </cell>
        </row>
        <row r="56">
          <cell r="A56">
            <v>34578</v>
          </cell>
          <cell r="B56">
            <v>340130</v>
          </cell>
          <cell r="C56">
            <v>9592784</v>
          </cell>
          <cell r="D56" t="str">
            <v>152,721     28204       30.99     221</v>
          </cell>
        </row>
        <row r="57">
          <cell r="A57">
            <v>34608</v>
          </cell>
          <cell r="B57">
            <v>298220</v>
          </cell>
          <cell r="C57">
            <v>9308649</v>
          </cell>
          <cell r="D57" t="str">
            <v>158,218     31215       34.66     218</v>
          </cell>
        </row>
        <row r="58">
          <cell r="A58">
            <v>34639</v>
          </cell>
          <cell r="B58">
            <v>225179</v>
          </cell>
          <cell r="C58">
            <v>8343206</v>
          </cell>
          <cell r="D58" t="str">
            <v>129,458     37052       36.50     211</v>
          </cell>
        </row>
        <row r="59">
          <cell r="A59">
            <v>34669</v>
          </cell>
          <cell r="B59">
            <v>198750</v>
          </cell>
          <cell r="C59">
            <v>8138621</v>
          </cell>
          <cell r="D59" t="str">
            <v>122,134     40950       38.06     205</v>
          </cell>
        </row>
        <row r="60">
          <cell r="A60" t="str">
            <v>Totals: _</v>
          </cell>
          <cell r="B60" t="str">
            <v>_________</v>
          </cell>
          <cell r="C60" t="str">
            <v>__________</v>
          </cell>
          <cell r="D60" t="str">
            <v>__________</v>
          </cell>
        </row>
        <row r="61">
          <cell r="A61">
            <v>1994</v>
          </cell>
          <cell r="B61">
            <v>1285081</v>
          </cell>
          <cell r="C61">
            <v>41433470</v>
          </cell>
          <cell r="D61">
            <v>637879</v>
          </cell>
        </row>
        <row r="63">
          <cell r="A63">
            <v>34700</v>
          </cell>
          <cell r="B63">
            <v>164311</v>
          </cell>
          <cell r="C63">
            <v>7708371</v>
          </cell>
          <cell r="D63" t="str">
            <v>115,267     46914       41.23     203</v>
          </cell>
        </row>
        <row r="64">
          <cell r="A64">
            <v>34731</v>
          </cell>
          <cell r="B64">
            <v>133637</v>
          </cell>
          <cell r="C64">
            <v>6472396</v>
          </cell>
          <cell r="D64" t="str">
            <v>139,609     48433       51.09     197</v>
          </cell>
        </row>
        <row r="65">
          <cell r="A65">
            <v>34759</v>
          </cell>
          <cell r="B65">
            <v>130250</v>
          </cell>
          <cell r="C65">
            <v>6320524</v>
          </cell>
          <cell r="D65" t="str">
            <v>148,179     48527       53.22     196</v>
          </cell>
        </row>
        <row r="66">
          <cell r="A66">
            <v>34790</v>
          </cell>
          <cell r="B66">
            <v>107086</v>
          </cell>
          <cell r="C66">
            <v>5696717</v>
          </cell>
          <cell r="D66" t="str">
            <v>98,420     53198       47.89     194</v>
          </cell>
        </row>
        <row r="67">
          <cell r="A67">
            <v>34820</v>
          </cell>
          <cell r="B67">
            <v>96107</v>
          </cell>
          <cell r="C67">
            <v>5697176</v>
          </cell>
          <cell r="D67" t="str">
            <v>112,704     59280       53.97     189</v>
          </cell>
        </row>
        <row r="68">
          <cell r="A68">
            <v>34851</v>
          </cell>
          <cell r="B68">
            <v>81253</v>
          </cell>
          <cell r="C68">
            <v>4822076</v>
          </cell>
          <cell r="D68" t="str">
            <v>89,138     59347       52.31     190</v>
          </cell>
        </row>
        <row r="69">
          <cell r="A69">
            <v>34881</v>
          </cell>
          <cell r="B69">
            <v>79780</v>
          </cell>
          <cell r="C69">
            <v>4836397</v>
          </cell>
          <cell r="D69" t="str">
            <v>89,361     60622       52.83     191</v>
          </cell>
        </row>
        <row r="70">
          <cell r="A70">
            <v>34912</v>
          </cell>
          <cell r="B70">
            <v>73804</v>
          </cell>
          <cell r="C70">
            <v>4783026</v>
          </cell>
          <cell r="D70" t="str">
            <v>93,914     64808       56.00     179</v>
          </cell>
        </row>
        <row r="71">
          <cell r="A71">
            <v>34943</v>
          </cell>
          <cell r="B71">
            <v>65082</v>
          </cell>
          <cell r="C71">
            <v>4549203</v>
          </cell>
          <cell r="D71" t="str">
            <v>86,304     69900       57.01     180</v>
          </cell>
        </row>
        <row r="72">
          <cell r="A72">
            <v>34973</v>
          </cell>
          <cell r="B72">
            <v>63966</v>
          </cell>
          <cell r="C72">
            <v>4550967</v>
          </cell>
          <cell r="D72" t="str">
            <v>84,523     71147       56.92     179</v>
          </cell>
        </row>
        <row r="73">
          <cell r="A73">
            <v>35004</v>
          </cell>
          <cell r="B73">
            <v>59454</v>
          </cell>
          <cell r="C73">
            <v>4241574</v>
          </cell>
          <cell r="D73" t="str">
            <v>75,726     71343       56.02     170</v>
          </cell>
        </row>
        <row r="74">
          <cell r="A74">
            <v>35034</v>
          </cell>
          <cell r="B74">
            <v>55386</v>
          </cell>
          <cell r="C74">
            <v>3937202</v>
          </cell>
          <cell r="D74" t="str">
            <v>124,219     71087       69.16     171</v>
          </cell>
        </row>
        <row r="75">
          <cell r="A75" t="str">
            <v>Totals: _</v>
          </cell>
          <cell r="B75" t="str">
            <v>_________</v>
          </cell>
          <cell r="C75" t="str">
            <v>__________</v>
          </cell>
          <cell r="D75" t="str">
            <v>__________</v>
          </cell>
        </row>
        <row r="76">
          <cell r="A76">
            <v>1995</v>
          </cell>
          <cell r="B76">
            <v>1110116</v>
          </cell>
          <cell r="C76">
            <v>63615629</v>
          </cell>
          <cell r="D76">
            <v>1257364</v>
          </cell>
        </row>
        <row r="78">
          <cell r="A78">
            <v>35065</v>
          </cell>
          <cell r="B78">
            <v>52635</v>
          </cell>
          <cell r="C78">
            <v>3911454</v>
          </cell>
          <cell r="D78" t="str">
            <v>133,180     74313       71.67     162</v>
          </cell>
        </row>
        <row r="79">
          <cell r="A79">
            <v>35096</v>
          </cell>
          <cell r="B79">
            <v>47274</v>
          </cell>
          <cell r="C79">
            <v>3410326</v>
          </cell>
          <cell r="D79" t="str">
            <v>109,432     72140       69.83     162</v>
          </cell>
        </row>
        <row r="80">
          <cell r="A80">
            <v>35125</v>
          </cell>
          <cell r="B80">
            <v>45735</v>
          </cell>
          <cell r="C80">
            <v>3482144</v>
          </cell>
          <cell r="D80" t="str">
            <v>120,602     76138       72.50     161</v>
          </cell>
        </row>
        <row r="81">
          <cell r="A81">
            <v>35156</v>
          </cell>
          <cell r="B81">
            <v>44284</v>
          </cell>
          <cell r="C81">
            <v>3144989</v>
          </cell>
          <cell r="D81" t="str">
            <v>142,751     71019       76.32     160</v>
          </cell>
        </row>
        <row r="82">
          <cell r="A82">
            <v>35186</v>
          </cell>
          <cell r="B82">
            <v>42518</v>
          </cell>
          <cell r="C82">
            <v>3195476</v>
          </cell>
          <cell r="D82" t="str">
            <v>106,808     75156       71.53     160</v>
          </cell>
        </row>
        <row r="83">
          <cell r="A83">
            <v>35217</v>
          </cell>
          <cell r="B83">
            <v>53604</v>
          </cell>
          <cell r="C83">
            <v>2899833</v>
          </cell>
          <cell r="D83" t="str">
            <v>101,652     54098       65.47     156</v>
          </cell>
        </row>
        <row r="84">
          <cell r="A84">
            <v>35247</v>
          </cell>
          <cell r="B84">
            <v>52043</v>
          </cell>
          <cell r="C84">
            <v>2883138</v>
          </cell>
          <cell r="D84" t="str">
            <v>111,437     55400       68.17     153</v>
          </cell>
        </row>
        <row r="85">
          <cell r="A85">
            <v>35278</v>
          </cell>
          <cell r="B85">
            <v>43487</v>
          </cell>
          <cell r="C85">
            <v>2681318</v>
          </cell>
          <cell r="D85" t="str">
            <v>86,495     61658       66.54     150</v>
          </cell>
        </row>
        <row r="86">
          <cell r="A86">
            <v>35309</v>
          </cell>
          <cell r="B86">
            <v>35842</v>
          </cell>
          <cell r="C86">
            <v>2439065</v>
          </cell>
          <cell r="D86" t="str">
            <v>85,648     68051       70.50     148</v>
          </cell>
        </row>
        <row r="87">
          <cell r="A87">
            <v>35339</v>
          </cell>
          <cell r="B87">
            <v>38067</v>
          </cell>
          <cell r="C87">
            <v>2408312</v>
          </cell>
          <cell r="D87" t="str">
            <v>105,905     63266       73.56     148</v>
          </cell>
        </row>
        <row r="88">
          <cell r="A88">
            <v>35370</v>
          </cell>
          <cell r="B88">
            <v>35896</v>
          </cell>
          <cell r="C88">
            <v>2148228</v>
          </cell>
          <cell r="D88" t="str">
            <v>106,774     59846       74.84     144</v>
          </cell>
        </row>
        <row r="89">
          <cell r="A89">
            <v>35400</v>
          </cell>
          <cell r="B89">
            <v>35979</v>
          </cell>
          <cell r="C89">
            <v>2137445</v>
          </cell>
          <cell r="D89" t="str">
            <v>119,812     59409       76.91     142</v>
          </cell>
        </row>
        <row r="90">
          <cell r="A90" t="str">
            <v>Totals: _</v>
          </cell>
          <cell r="B90" t="str">
            <v>_________</v>
          </cell>
          <cell r="C90" t="str">
            <v>__________</v>
          </cell>
          <cell r="D90" t="str">
            <v>__________</v>
          </cell>
        </row>
        <row r="91">
          <cell r="A91">
            <v>1996</v>
          </cell>
          <cell r="B91">
            <v>527364</v>
          </cell>
          <cell r="C91">
            <v>34741728</v>
          </cell>
          <cell r="D91">
            <v>1330496</v>
          </cell>
        </row>
        <row r="93">
          <cell r="A93">
            <v>35431</v>
          </cell>
          <cell r="B93">
            <v>34378</v>
          </cell>
          <cell r="C93">
            <v>2102935</v>
          </cell>
          <cell r="D93" t="str">
            <v>114,670     61171       76.93     142</v>
          </cell>
        </row>
        <row r="94">
          <cell r="A94">
            <v>35462</v>
          </cell>
          <cell r="B94">
            <v>31557</v>
          </cell>
          <cell r="C94">
            <v>1880137</v>
          </cell>
          <cell r="D94" t="str">
            <v>100,270     59580       76.06     142</v>
          </cell>
        </row>
        <row r="95">
          <cell r="A95">
            <v>35490</v>
          </cell>
          <cell r="B95">
            <v>31219</v>
          </cell>
          <cell r="C95">
            <v>1972377</v>
          </cell>
          <cell r="D95" t="str">
            <v>89,371     63179       74.11     142</v>
          </cell>
        </row>
        <row r="96">
          <cell r="A96">
            <v>35521</v>
          </cell>
          <cell r="B96">
            <v>28312</v>
          </cell>
          <cell r="C96">
            <v>1843623</v>
          </cell>
          <cell r="D96" t="str">
            <v>82,492     65119       74.45     138</v>
          </cell>
        </row>
        <row r="97">
          <cell r="A97">
            <v>35551</v>
          </cell>
          <cell r="B97">
            <v>28481</v>
          </cell>
          <cell r="C97">
            <v>1630734</v>
          </cell>
          <cell r="D97" t="str">
            <v>75,270     57257       72.55     138</v>
          </cell>
        </row>
        <row r="98">
          <cell r="A98">
            <v>35582</v>
          </cell>
          <cell r="B98">
            <v>24687</v>
          </cell>
          <cell r="C98">
            <v>1542836</v>
          </cell>
          <cell r="D98" t="str">
            <v>62,839     62496       71.79     136</v>
          </cell>
        </row>
        <row r="99">
          <cell r="A99">
            <v>35612</v>
          </cell>
          <cell r="B99">
            <v>23884</v>
          </cell>
          <cell r="C99">
            <v>1587720</v>
          </cell>
          <cell r="D99" t="str">
            <v>65,669     66477       73.33     139</v>
          </cell>
        </row>
        <row r="100">
          <cell r="A100">
            <v>35643</v>
          </cell>
          <cell r="B100">
            <v>27205</v>
          </cell>
          <cell r="C100">
            <v>1628624</v>
          </cell>
          <cell r="D100" t="str">
            <v>71,335     59865       72.39     138</v>
          </cell>
        </row>
        <row r="101">
          <cell r="A101">
            <v>35674</v>
          </cell>
          <cell r="B101">
            <v>26256</v>
          </cell>
          <cell r="C101">
            <v>1436290</v>
          </cell>
          <cell r="D101" t="str">
            <v>65,797     54704       71.48     134</v>
          </cell>
        </row>
        <row r="102">
          <cell r="A102">
            <v>35704</v>
          </cell>
          <cell r="B102">
            <v>22853</v>
          </cell>
          <cell r="C102">
            <v>1425621</v>
          </cell>
          <cell r="D102" t="str">
            <v>62,779     62383       73.31     135</v>
          </cell>
        </row>
        <row r="103">
          <cell r="A103">
            <v>35735</v>
          </cell>
          <cell r="B103">
            <v>20539</v>
          </cell>
          <cell r="C103">
            <v>1430111</v>
          </cell>
          <cell r="D103" t="str">
            <v>54,710     69630       72.71     132</v>
          </cell>
        </row>
        <row r="104">
          <cell r="A104">
            <v>35765</v>
          </cell>
          <cell r="B104">
            <v>18976</v>
          </cell>
          <cell r="C104">
            <v>1316544</v>
          </cell>
          <cell r="D104" t="str">
            <v>50,047     69380       72.51     132</v>
          </cell>
        </row>
        <row r="105">
          <cell r="A105" t="str">
            <v>Totals: _</v>
          </cell>
          <cell r="B105" t="str">
            <v>_________</v>
          </cell>
          <cell r="C105" t="str">
            <v>__________</v>
          </cell>
          <cell r="D105" t="str">
            <v>__________</v>
          </cell>
        </row>
        <row r="106">
          <cell r="A106">
            <v>1997</v>
          </cell>
          <cell r="B106">
            <v>318347</v>
          </cell>
          <cell r="C106">
            <v>19797552</v>
          </cell>
          <cell r="D106">
            <v>895249</v>
          </cell>
        </row>
        <row r="108">
          <cell r="A108">
            <v>35796</v>
          </cell>
          <cell r="B108">
            <v>18177</v>
          </cell>
          <cell r="C108">
            <v>1181238</v>
          </cell>
          <cell r="D108" t="str">
            <v>48,816     64986       72.87     131</v>
          </cell>
        </row>
        <row r="109">
          <cell r="A109">
            <v>35827</v>
          </cell>
          <cell r="B109">
            <v>18850</v>
          </cell>
          <cell r="C109">
            <v>1125149</v>
          </cell>
          <cell r="D109" t="str">
            <v>59,448     59690       75.93     128</v>
          </cell>
        </row>
        <row r="110">
          <cell r="A110">
            <v>35855</v>
          </cell>
          <cell r="B110">
            <v>17552</v>
          </cell>
          <cell r="C110">
            <v>1182604</v>
          </cell>
          <cell r="D110" t="str">
            <v>66,686     67378       79.16     127</v>
          </cell>
        </row>
        <row r="111">
          <cell r="A111">
            <v>35886</v>
          </cell>
          <cell r="B111">
            <v>18446</v>
          </cell>
          <cell r="C111">
            <v>1063420</v>
          </cell>
          <cell r="D111" t="str">
            <v>70,660     57651       79.30     120</v>
          </cell>
        </row>
        <row r="112">
          <cell r="A112">
            <v>35916</v>
          </cell>
          <cell r="B112">
            <v>15417</v>
          </cell>
          <cell r="C112">
            <v>1078678</v>
          </cell>
          <cell r="D112" t="str">
            <v>78,036     69967       83.50     124</v>
          </cell>
        </row>
        <row r="113">
          <cell r="A113">
            <v>35947</v>
          </cell>
          <cell r="B113">
            <v>14681</v>
          </cell>
          <cell r="C113">
            <v>1017353</v>
          </cell>
          <cell r="D113" t="str">
            <v>80,623     69298       84.60     123</v>
          </cell>
        </row>
        <row r="114">
          <cell r="A114">
            <v>35977</v>
          </cell>
          <cell r="B114">
            <v>14372</v>
          </cell>
          <cell r="C114">
            <v>1012295</v>
          </cell>
          <cell r="D114" t="str">
            <v>79,363     70436       84.67     118</v>
          </cell>
        </row>
        <row r="115">
          <cell r="A115">
            <v>36008</v>
          </cell>
          <cell r="B115">
            <v>14569</v>
          </cell>
          <cell r="C115">
            <v>957400</v>
          </cell>
          <cell r="D115" t="str">
            <v>76,671     65715       84.03     119</v>
          </cell>
        </row>
        <row r="116">
          <cell r="A116">
            <v>36039</v>
          </cell>
          <cell r="B116">
            <v>16229</v>
          </cell>
          <cell r="C116">
            <v>904854</v>
          </cell>
          <cell r="D116" t="str">
            <v>78,374     55756       82.85     119</v>
          </cell>
        </row>
        <row r="117">
          <cell r="A117">
            <v>36069</v>
          </cell>
          <cell r="B117">
            <v>14925</v>
          </cell>
          <cell r="C117">
            <v>912162</v>
          </cell>
          <cell r="D117" t="str">
            <v>88,000     61117       85.50     119</v>
          </cell>
        </row>
        <row r="118">
          <cell r="A118">
            <v>36100</v>
          </cell>
          <cell r="B118">
            <v>16060</v>
          </cell>
          <cell r="C118">
            <v>871398</v>
          </cell>
          <cell r="D118" t="str">
            <v>78,311     54259       82.98     116</v>
          </cell>
        </row>
        <row r="119">
          <cell r="A119">
            <v>36130</v>
          </cell>
          <cell r="B119">
            <v>14503</v>
          </cell>
          <cell r="C119">
            <v>841001</v>
          </cell>
          <cell r="D119" t="str">
            <v>75,397     57989       83.87     117</v>
          </cell>
        </row>
        <row r="120">
          <cell r="A120" t="str">
            <v>Totals: _</v>
          </cell>
          <cell r="B120" t="str">
            <v>_________</v>
          </cell>
          <cell r="C120" t="str">
            <v>__________</v>
          </cell>
          <cell r="D120" t="str">
            <v>__________</v>
          </cell>
        </row>
        <row r="121">
          <cell r="A121">
            <v>1998</v>
          </cell>
          <cell r="B121">
            <v>193781</v>
          </cell>
          <cell r="C121">
            <v>12147552</v>
          </cell>
          <cell r="D121">
            <v>880385</v>
          </cell>
        </row>
        <row r="123">
          <cell r="A123">
            <v>36161</v>
          </cell>
          <cell r="B123">
            <v>15833</v>
          </cell>
          <cell r="C123">
            <v>966285</v>
          </cell>
          <cell r="D123" t="str">
            <v>70,348     61030       81.63     115</v>
          </cell>
        </row>
        <row r="124">
          <cell r="A124">
            <v>36192</v>
          </cell>
          <cell r="B124">
            <v>14606</v>
          </cell>
          <cell r="C124">
            <v>809571</v>
          </cell>
          <cell r="D124" t="str">
            <v>58,682     55428       80.07     118</v>
          </cell>
        </row>
        <row r="125">
          <cell r="A125">
            <v>36220</v>
          </cell>
          <cell r="B125">
            <v>13299</v>
          </cell>
          <cell r="C125">
            <v>841119</v>
          </cell>
          <cell r="D125" t="str">
            <v>62,679     63247       82.50     116</v>
          </cell>
        </row>
        <row r="126">
          <cell r="A126">
            <v>36251</v>
          </cell>
          <cell r="B126">
            <v>12513</v>
          </cell>
          <cell r="C126">
            <v>760027</v>
          </cell>
          <cell r="D126" t="str">
            <v>66,441     60739       84.15     117</v>
          </cell>
        </row>
        <row r="127">
          <cell r="A127">
            <v>36281</v>
          </cell>
          <cell r="B127">
            <v>13122</v>
          </cell>
          <cell r="C127">
            <v>773783</v>
          </cell>
          <cell r="D127" t="str">
            <v>73,114     58969       84.78     116</v>
          </cell>
        </row>
        <row r="128">
          <cell r="A128">
            <v>36312</v>
          </cell>
          <cell r="B128">
            <v>13496</v>
          </cell>
          <cell r="C128">
            <v>708961</v>
          </cell>
          <cell r="D128" t="str">
            <v>51,375     52532       79.20     115</v>
          </cell>
        </row>
        <row r="129">
          <cell r="A129">
            <v>36342</v>
          </cell>
          <cell r="B129">
            <v>12746</v>
          </cell>
          <cell r="C129">
            <v>707088</v>
          </cell>
          <cell r="D129" t="str">
            <v>54,346     55476       81.00     115</v>
          </cell>
        </row>
        <row r="130">
          <cell r="A130">
            <v>36373</v>
          </cell>
          <cell r="B130">
            <v>12123</v>
          </cell>
          <cell r="C130">
            <v>689964</v>
          </cell>
          <cell r="D130" t="str">
            <v>55,661     56914       82.12     112</v>
          </cell>
        </row>
        <row r="131">
          <cell r="A131">
            <v>36404</v>
          </cell>
          <cell r="B131">
            <v>10811</v>
          </cell>
          <cell r="C131">
            <v>625450</v>
          </cell>
          <cell r="D131" t="str">
            <v>47,912     57854       81.59     110</v>
          </cell>
        </row>
        <row r="132">
          <cell r="A132">
            <v>36434</v>
          </cell>
          <cell r="B132">
            <v>11156</v>
          </cell>
          <cell r="C132">
            <v>622406</v>
          </cell>
          <cell r="D132" t="str">
            <v>49,608     55792       81.64     110</v>
          </cell>
        </row>
        <row r="133">
          <cell r="A133">
            <v>36465</v>
          </cell>
          <cell r="B133">
            <v>11185</v>
          </cell>
          <cell r="C133">
            <v>648175</v>
          </cell>
          <cell r="D133" t="str">
            <v>54,615     57951       83.00     111</v>
          </cell>
        </row>
        <row r="134">
          <cell r="A134">
            <v>36495</v>
          </cell>
          <cell r="B134">
            <v>11782</v>
          </cell>
          <cell r="C134">
            <v>654798</v>
          </cell>
          <cell r="D134" t="str">
            <v>43,254     55577       78.59     110</v>
          </cell>
        </row>
        <row r="135">
          <cell r="A135" t="str">
            <v>Totals: _</v>
          </cell>
          <cell r="B135" t="str">
            <v>_________</v>
          </cell>
          <cell r="C135" t="str">
            <v>__________</v>
          </cell>
          <cell r="D135" t="str">
            <v>__________</v>
          </cell>
        </row>
        <row r="136">
          <cell r="A136">
            <v>1999</v>
          </cell>
          <cell r="B136">
            <v>152672</v>
          </cell>
          <cell r="C136">
            <v>8807627</v>
          </cell>
          <cell r="D136">
            <v>688035</v>
          </cell>
        </row>
        <row r="138">
          <cell r="A138">
            <v>36526</v>
          </cell>
          <cell r="B138">
            <v>11239</v>
          </cell>
          <cell r="C138">
            <v>625826</v>
          </cell>
          <cell r="D138" t="str">
            <v>51,927     55684       82.21     108</v>
          </cell>
        </row>
        <row r="139">
          <cell r="A139">
            <v>36557</v>
          </cell>
          <cell r="B139">
            <v>10039</v>
          </cell>
          <cell r="C139">
            <v>549068</v>
          </cell>
          <cell r="D139" t="str">
            <v>59,110     54694       85.48     109</v>
          </cell>
        </row>
        <row r="140">
          <cell r="A140">
            <v>36586</v>
          </cell>
          <cell r="B140">
            <v>10748</v>
          </cell>
          <cell r="C140">
            <v>560551</v>
          </cell>
          <cell r="D140" t="str">
            <v>51,071     52154       82.61     110</v>
          </cell>
        </row>
        <row r="141">
          <cell r="A141">
            <v>36617</v>
          </cell>
          <cell r="B141">
            <v>10657</v>
          </cell>
          <cell r="C141">
            <v>567796</v>
          </cell>
          <cell r="D141" t="str">
            <v>61,047     53280       85.14     110</v>
          </cell>
        </row>
        <row r="142">
          <cell r="A142">
            <v>36647</v>
          </cell>
          <cell r="B142">
            <v>10047</v>
          </cell>
          <cell r="C142">
            <v>563200</v>
          </cell>
          <cell r="D142" t="str">
            <v>58,442     56057       85.33     109</v>
          </cell>
        </row>
        <row r="143">
          <cell r="A143">
            <v>36678</v>
          </cell>
          <cell r="B143">
            <v>9284</v>
          </cell>
          <cell r="C143">
            <v>531346</v>
          </cell>
          <cell r="D143" t="str">
            <v>31,995     57233       77.51     111</v>
          </cell>
        </row>
        <row r="144">
          <cell r="A144">
            <v>36708</v>
          </cell>
          <cell r="B144">
            <v>8531</v>
          </cell>
          <cell r="C144">
            <v>531378</v>
          </cell>
          <cell r="D144" t="str">
            <v>31,804     62288       78.85     108</v>
          </cell>
        </row>
        <row r="145">
          <cell r="A145">
            <v>36739</v>
          </cell>
          <cell r="B145">
            <v>8560</v>
          </cell>
          <cell r="C145">
            <v>523663</v>
          </cell>
          <cell r="D145" t="str">
            <v>31,939     61176       78.86     107</v>
          </cell>
        </row>
        <row r="146">
          <cell r="A146">
            <v>36770</v>
          </cell>
          <cell r="B146">
            <v>7583</v>
          </cell>
          <cell r="C146">
            <v>474310</v>
          </cell>
          <cell r="D146" t="str">
            <v>30,325     62550       80.00     107</v>
          </cell>
        </row>
        <row r="147">
          <cell r="A147">
            <v>36800</v>
          </cell>
          <cell r="B147">
            <v>8523</v>
          </cell>
          <cell r="C147">
            <v>479282</v>
          </cell>
          <cell r="D147" t="str">
            <v>28,424     56234       76.93     106</v>
          </cell>
        </row>
        <row r="148">
          <cell r="A148">
            <v>36831</v>
          </cell>
          <cell r="B148">
            <v>9340</v>
          </cell>
          <cell r="C148">
            <v>452184</v>
          </cell>
          <cell r="D148" t="str">
            <v>22,807     48414       70.95     105</v>
          </cell>
        </row>
        <row r="149">
          <cell r="A149">
            <v>36861</v>
          </cell>
          <cell r="B149">
            <v>9878</v>
          </cell>
          <cell r="C149">
            <v>437812</v>
          </cell>
          <cell r="D149" t="str">
            <v>22,751     44322       69.73     107</v>
          </cell>
        </row>
        <row r="150">
          <cell r="A150" t="str">
            <v>Totals: _</v>
          </cell>
          <cell r="B150" t="str">
            <v>_________</v>
          </cell>
          <cell r="C150" t="str">
            <v>__________</v>
          </cell>
          <cell r="D150" t="str">
            <v>__________</v>
          </cell>
        </row>
        <row r="151">
          <cell r="A151">
            <v>2000</v>
          </cell>
          <cell r="B151">
            <v>114429</v>
          </cell>
          <cell r="C151">
            <v>6296416</v>
          </cell>
          <cell r="D151">
            <v>481642</v>
          </cell>
        </row>
        <row r="153">
          <cell r="A153">
            <v>36892</v>
          </cell>
          <cell r="B153">
            <v>9536</v>
          </cell>
          <cell r="C153">
            <v>433141</v>
          </cell>
          <cell r="D153" t="str">
            <v>28,372     45422       74.84     107</v>
          </cell>
        </row>
        <row r="154">
          <cell r="A154">
            <v>36923</v>
          </cell>
          <cell r="B154">
            <v>8274</v>
          </cell>
          <cell r="C154">
            <v>408010</v>
          </cell>
          <cell r="D154" t="str">
            <v>52,995     49313       86.50     107</v>
          </cell>
        </row>
        <row r="155">
          <cell r="A155">
            <v>36951</v>
          </cell>
          <cell r="B155">
            <v>8244</v>
          </cell>
          <cell r="C155">
            <v>436585</v>
          </cell>
          <cell r="D155" t="str">
            <v>57,797     52958       87.52     107</v>
          </cell>
        </row>
        <row r="156">
          <cell r="A156">
            <v>36982</v>
          </cell>
          <cell r="B156">
            <v>7705</v>
          </cell>
          <cell r="C156">
            <v>401694</v>
          </cell>
          <cell r="D156" t="str">
            <v>53,371     52135       87.38     111</v>
          </cell>
        </row>
        <row r="157">
          <cell r="A157">
            <v>37012</v>
          </cell>
          <cell r="B157">
            <v>7162</v>
          </cell>
          <cell r="C157">
            <v>403335</v>
          </cell>
          <cell r="D157" t="str">
            <v>54,631     56316       88.41     105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aug00"/>
    </sheetNames>
    <sheetDataSet>
      <sheetData sheetId="0">
        <row r="32">
          <cell r="A32">
            <v>36739</v>
          </cell>
          <cell r="B32">
            <v>105769</v>
          </cell>
          <cell r="C32">
            <v>5013586</v>
          </cell>
          <cell r="D32" t="str">
            <v>223,977     47402       67.92     179</v>
          </cell>
        </row>
        <row r="33">
          <cell r="A33">
            <v>36770</v>
          </cell>
          <cell r="B33">
            <v>160965</v>
          </cell>
          <cell r="C33">
            <v>8309284</v>
          </cell>
          <cell r="D33" t="str">
            <v>357,751     51622       68.97     168</v>
          </cell>
        </row>
        <row r="34">
          <cell r="A34">
            <v>36800</v>
          </cell>
          <cell r="B34">
            <v>137232</v>
          </cell>
          <cell r="C34">
            <v>7962166</v>
          </cell>
          <cell r="D34" t="str">
            <v>318,058     58020       69.86     167</v>
          </cell>
        </row>
        <row r="35">
          <cell r="A35">
            <v>36831</v>
          </cell>
          <cell r="B35">
            <v>120352</v>
          </cell>
          <cell r="C35">
            <v>6976952</v>
          </cell>
          <cell r="D35" t="str">
            <v>245,167     57972       67.07     164</v>
          </cell>
        </row>
        <row r="36">
          <cell r="A36">
            <v>36861</v>
          </cell>
          <cell r="B36">
            <v>95621</v>
          </cell>
          <cell r="C36">
            <v>7486794</v>
          </cell>
          <cell r="D36" t="str">
            <v>236,321     78297       71.19     162</v>
          </cell>
        </row>
        <row r="37">
          <cell r="A37" t="str">
            <v>Totals: _</v>
          </cell>
          <cell r="B37" t="str">
            <v>_________</v>
          </cell>
          <cell r="C37" t="str">
            <v>__________</v>
          </cell>
          <cell r="D37" t="str">
            <v>__________</v>
          </cell>
        </row>
        <row r="38">
          <cell r="A38">
            <v>2000</v>
          </cell>
          <cell r="B38">
            <v>619939</v>
          </cell>
          <cell r="C38">
            <v>35748782</v>
          </cell>
          <cell r="D38">
            <v>1381274</v>
          </cell>
        </row>
        <row r="40">
          <cell r="A40">
            <v>36892</v>
          </cell>
          <cell r="B40">
            <v>80513</v>
          </cell>
          <cell r="C40">
            <v>6537556</v>
          </cell>
          <cell r="D40" t="str">
            <v>161,049     81199       66.67     162</v>
          </cell>
        </row>
        <row r="41">
          <cell r="A41">
            <v>36923</v>
          </cell>
          <cell r="B41">
            <v>63794</v>
          </cell>
          <cell r="C41">
            <v>5697156</v>
          </cell>
          <cell r="D41" t="str">
            <v>148,048     89306       69.89     163</v>
          </cell>
        </row>
        <row r="42">
          <cell r="A42">
            <v>36951</v>
          </cell>
          <cell r="B42">
            <v>64304</v>
          </cell>
          <cell r="C42">
            <v>5664264</v>
          </cell>
          <cell r="D42" t="str">
            <v>143,274     88086       69.02     157</v>
          </cell>
        </row>
        <row r="43">
          <cell r="A43">
            <v>36982</v>
          </cell>
          <cell r="B43">
            <v>56695</v>
          </cell>
          <cell r="C43">
            <v>4927136</v>
          </cell>
          <cell r="D43" t="str">
            <v>128,894     86907       69.45     157</v>
          </cell>
        </row>
        <row r="44">
          <cell r="A44">
            <v>37012</v>
          </cell>
          <cell r="B44">
            <v>58818</v>
          </cell>
          <cell r="C44">
            <v>4645187</v>
          </cell>
          <cell r="D44" t="str">
            <v>120,982     78976       67.29     149</v>
          </cell>
        </row>
        <row r="45">
          <cell r="A45" t="str">
            <v>Totals: _</v>
          </cell>
          <cell r="B45" t="str">
            <v>_________</v>
          </cell>
          <cell r="C45" t="str">
            <v>__________</v>
          </cell>
          <cell r="D45" t="str">
            <v>__________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ep00"/>
    </sheetNames>
    <sheetDataSet>
      <sheetData sheetId="0">
        <row r="47">
          <cell r="A47">
            <v>36770</v>
          </cell>
          <cell r="B47">
            <v>153111</v>
          </cell>
          <cell r="C47">
            <v>4751978</v>
          </cell>
          <cell r="D47" t="str">
            <v>213,863     31037       58.28     190</v>
          </cell>
        </row>
        <row r="48">
          <cell r="A48">
            <v>36800</v>
          </cell>
          <cell r="B48">
            <v>211876</v>
          </cell>
          <cell r="C48">
            <v>9812402</v>
          </cell>
          <cell r="D48" t="str">
            <v>283,845     46313       57.26     177</v>
          </cell>
        </row>
        <row r="49">
          <cell r="A49">
            <v>36831</v>
          </cell>
          <cell r="B49">
            <v>161766</v>
          </cell>
          <cell r="C49">
            <v>9364903</v>
          </cell>
          <cell r="D49" t="str">
            <v>274,974     57892       62.96     174</v>
          </cell>
        </row>
        <row r="50">
          <cell r="A50">
            <v>36861</v>
          </cell>
          <cell r="B50">
            <v>162376</v>
          </cell>
          <cell r="C50">
            <v>8922892</v>
          </cell>
          <cell r="D50" t="str">
            <v>319,898     54953       66.33     173</v>
          </cell>
        </row>
        <row r="51">
          <cell r="A51" t="str">
            <v>Totals:</v>
          </cell>
          <cell r="B51" t="str">
            <v>__________</v>
          </cell>
          <cell r="C51" t="str">
            <v>__________</v>
          </cell>
          <cell r="D51" t="str">
            <v>__________</v>
          </cell>
        </row>
        <row r="52">
          <cell r="A52">
            <v>2000</v>
          </cell>
          <cell r="B52">
            <v>689129</v>
          </cell>
          <cell r="C52">
            <v>32852175</v>
          </cell>
          <cell r="D52">
            <v>1092580</v>
          </cell>
        </row>
        <row r="54">
          <cell r="A54">
            <v>36892</v>
          </cell>
          <cell r="B54">
            <v>146053</v>
          </cell>
          <cell r="C54">
            <v>8215387</v>
          </cell>
          <cell r="D54" t="str">
            <v>312,629     56250       68.16     168</v>
          </cell>
        </row>
        <row r="55">
          <cell r="A55">
            <v>36923</v>
          </cell>
          <cell r="B55">
            <v>117665</v>
          </cell>
          <cell r="C55">
            <v>6890606</v>
          </cell>
          <cell r="D55" t="str">
            <v>229,408     58562       66.10     167</v>
          </cell>
        </row>
        <row r="56">
          <cell r="A56">
            <v>36951</v>
          </cell>
          <cell r="B56">
            <v>118266</v>
          </cell>
          <cell r="C56">
            <v>6932067</v>
          </cell>
          <cell r="D56" t="str">
            <v>278,993     58615       70.23     165</v>
          </cell>
        </row>
        <row r="57">
          <cell r="A57">
            <v>36982</v>
          </cell>
          <cell r="B57">
            <v>98835</v>
          </cell>
          <cell r="C57">
            <v>5793481</v>
          </cell>
          <cell r="D57" t="str">
            <v>285,976     58618       74.32     159</v>
          </cell>
        </row>
        <row r="58">
          <cell r="A58">
            <v>37012</v>
          </cell>
          <cell r="B58">
            <v>98832</v>
          </cell>
          <cell r="C58">
            <v>5678580</v>
          </cell>
          <cell r="D58" t="str">
            <v>270,867     57457       73.27     155</v>
          </cell>
        </row>
        <row r="59">
          <cell r="A59" t="str">
            <v>Totals:</v>
          </cell>
          <cell r="B59" t="str">
            <v>__________</v>
          </cell>
          <cell r="C59" t="str">
            <v>__________</v>
          </cell>
          <cell r="D59" t="str">
            <v>__________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oct00"/>
    </sheetNames>
    <sheetDataSet>
      <sheetData sheetId="0">
        <row r="53">
          <cell r="A53">
            <v>36800</v>
          </cell>
          <cell r="B53">
            <v>151992</v>
          </cell>
          <cell r="C53">
            <v>5810796</v>
          </cell>
          <cell r="D53" t="str">
            <v>314,973     38231       67.45     173</v>
          </cell>
        </row>
        <row r="54">
          <cell r="A54">
            <v>36831</v>
          </cell>
          <cell r="B54">
            <v>217596</v>
          </cell>
          <cell r="C54">
            <v>9408970</v>
          </cell>
          <cell r="D54" t="str">
            <v>399,727     43241       64.75     165</v>
          </cell>
        </row>
        <row r="55">
          <cell r="A55">
            <v>36861</v>
          </cell>
          <cell r="B55">
            <v>209419</v>
          </cell>
          <cell r="C55">
            <v>8970513</v>
          </cell>
          <cell r="D55" t="str">
            <v>293,385     42836       58.35     164</v>
          </cell>
        </row>
        <row r="56">
          <cell r="A56" t="str">
            <v>Totals:</v>
          </cell>
          <cell r="B56" t="str">
            <v>__________</v>
          </cell>
          <cell r="C56" t="str">
            <v>__________</v>
          </cell>
          <cell r="D56" t="str">
            <v>__________</v>
          </cell>
        </row>
        <row r="57">
          <cell r="A57">
            <v>2000</v>
          </cell>
          <cell r="B57">
            <v>579007</v>
          </cell>
          <cell r="C57">
            <v>24190279</v>
          </cell>
          <cell r="D57">
            <v>1008085</v>
          </cell>
        </row>
        <row r="59">
          <cell r="A59">
            <v>36892</v>
          </cell>
          <cell r="B59">
            <v>183775</v>
          </cell>
          <cell r="C59">
            <v>8156699</v>
          </cell>
          <cell r="D59" t="str">
            <v>211,489     44385       53.51     161</v>
          </cell>
        </row>
        <row r="60">
          <cell r="A60">
            <v>36923</v>
          </cell>
          <cell r="B60">
            <v>151237</v>
          </cell>
          <cell r="C60">
            <v>5963341</v>
          </cell>
          <cell r="D60" t="str">
            <v>242,321     39431       61.57     160</v>
          </cell>
        </row>
        <row r="61">
          <cell r="A61">
            <v>36951</v>
          </cell>
          <cell r="B61">
            <v>150044</v>
          </cell>
          <cell r="C61">
            <v>5793937</v>
          </cell>
          <cell r="D61" t="str">
            <v>216,010     38615       59.01     157</v>
          </cell>
        </row>
        <row r="62">
          <cell r="A62">
            <v>36982</v>
          </cell>
          <cell r="B62">
            <v>135964</v>
          </cell>
          <cell r="C62">
            <v>5328728</v>
          </cell>
          <cell r="D62" t="str">
            <v>164,229     39193       54.71     155</v>
          </cell>
        </row>
        <row r="63">
          <cell r="A63">
            <v>37012</v>
          </cell>
          <cell r="B63">
            <v>137834</v>
          </cell>
          <cell r="C63">
            <v>5078029</v>
          </cell>
          <cell r="D63" t="str">
            <v>144,603     36842       51.20     152</v>
          </cell>
        </row>
        <row r="64">
          <cell r="A64" t="str">
            <v>Totals:</v>
          </cell>
          <cell r="B64" t="str">
            <v>__________</v>
          </cell>
          <cell r="C64" t="str">
            <v>__________</v>
          </cell>
          <cell r="D64" t="str">
            <v>__________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nov00"/>
    </sheetNames>
    <sheetDataSet>
      <sheetData sheetId="0">
        <row r="60">
          <cell r="A60">
            <v>36831</v>
          </cell>
          <cell r="B60">
            <v>121702</v>
          </cell>
          <cell r="C60">
            <v>7371883</v>
          </cell>
          <cell r="D60" t="str">
            <v>442,789     60574       78.44     189</v>
          </cell>
        </row>
        <row r="61">
          <cell r="A61">
            <v>36861</v>
          </cell>
          <cell r="B61">
            <v>208253</v>
          </cell>
          <cell r="C61">
            <v>12100579</v>
          </cell>
          <cell r="D61" t="str">
            <v>714,376     58106       77.43     182</v>
          </cell>
        </row>
        <row r="62">
          <cell r="A62" t="str">
            <v>Totals:</v>
          </cell>
          <cell r="B62" t="str">
            <v>__________</v>
          </cell>
          <cell r="C62" t="str">
            <v>__________</v>
          </cell>
          <cell r="D62" t="str">
            <v>__________</v>
          </cell>
        </row>
        <row r="63">
          <cell r="A63">
            <v>2000</v>
          </cell>
          <cell r="B63">
            <v>329955</v>
          </cell>
          <cell r="C63">
            <v>19472462</v>
          </cell>
          <cell r="D63">
            <v>1157165</v>
          </cell>
        </row>
        <row r="65">
          <cell r="A65">
            <v>36892</v>
          </cell>
          <cell r="B65">
            <v>179089</v>
          </cell>
          <cell r="C65">
            <v>10050140</v>
          </cell>
          <cell r="D65" t="str">
            <v>373,397     56119       67.58     179</v>
          </cell>
        </row>
        <row r="66">
          <cell r="A66">
            <v>36923</v>
          </cell>
          <cell r="B66">
            <v>117497</v>
          </cell>
          <cell r="C66">
            <v>7916795</v>
          </cell>
          <cell r="D66" t="str">
            <v>291,741     67379       71.29     178</v>
          </cell>
        </row>
        <row r="67">
          <cell r="A67">
            <v>36951</v>
          </cell>
          <cell r="B67">
            <v>119841</v>
          </cell>
          <cell r="C67">
            <v>7789209</v>
          </cell>
          <cell r="D67" t="str">
            <v>278,378     64997       69.91     177</v>
          </cell>
        </row>
        <row r="68">
          <cell r="A68">
            <v>36982</v>
          </cell>
          <cell r="B68">
            <v>124356</v>
          </cell>
          <cell r="C68">
            <v>6883166</v>
          </cell>
          <cell r="D68" t="str">
            <v>270,667     55351       68.52     170</v>
          </cell>
        </row>
        <row r="69">
          <cell r="A69">
            <v>37012</v>
          </cell>
          <cell r="B69">
            <v>112536</v>
          </cell>
          <cell r="C69">
            <v>5560328</v>
          </cell>
          <cell r="D69" t="str">
            <v>248,945     49410       68.87     163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dec00"/>
    </sheetNames>
    <sheetDataSet>
      <sheetData sheetId="0">
        <row r="53">
          <cell r="A53">
            <v>36861</v>
          </cell>
          <cell r="B53">
            <v>132056</v>
          </cell>
          <cell r="C53">
            <v>9585654</v>
          </cell>
          <cell r="D53" t="str">
            <v>377,083     72588       74.06     198</v>
          </cell>
        </row>
        <row r="54">
          <cell r="A54" t="str">
            <v>Totals:</v>
          </cell>
          <cell r="B54" t="str">
            <v>__________</v>
          </cell>
          <cell r="C54" t="str">
            <v>__________</v>
          </cell>
          <cell r="D54" t="str">
            <v>__________</v>
          </cell>
        </row>
        <row r="55">
          <cell r="A55">
            <v>2000</v>
          </cell>
          <cell r="B55">
            <v>132056</v>
          </cell>
          <cell r="C55">
            <v>9585654</v>
          </cell>
          <cell r="D55">
            <v>377083</v>
          </cell>
        </row>
        <row r="57">
          <cell r="A57">
            <v>36892</v>
          </cell>
          <cell r="B57">
            <v>231630</v>
          </cell>
          <cell r="C57">
            <v>15592355</v>
          </cell>
          <cell r="D57" t="str">
            <v>544,142     67316       70.14     189</v>
          </cell>
        </row>
        <row r="58">
          <cell r="A58">
            <v>36923</v>
          </cell>
          <cell r="B58">
            <v>209940</v>
          </cell>
          <cell r="C58">
            <v>13153269</v>
          </cell>
          <cell r="D58" t="str">
            <v>580,784     62653       73.45     184</v>
          </cell>
        </row>
        <row r="59">
          <cell r="A59">
            <v>36951</v>
          </cell>
          <cell r="B59">
            <v>185741</v>
          </cell>
          <cell r="C59">
            <v>11987934</v>
          </cell>
          <cell r="D59" t="str">
            <v>439,482     64542       70.29     182</v>
          </cell>
        </row>
        <row r="60">
          <cell r="A60">
            <v>36982</v>
          </cell>
          <cell r="B60">
            <v>146979</v>
          </cell>
          <cell r="C60">
            <v>9707466</v>
          </cell>
          <cell r="D60" t="str">
            <v>358,691     66047       70.93     178</v>
          </cell>
        </row>
        <row r="61">
          <cell r="A61">
            <v>37012</v>
          </cell>
          <cell r="B61">
            <v>135421</v>
          </cell>
          <cell r="C61">
            <v>9431532</v>
          </cell>
          <cell r="D61" t="str">
            <v>307,066     69647       69.40     165</v>
          </cell>
        </row>
        <row r="62">
          <cell r="A62" t="str">
            <v>Totals:</v>
          </cell>
          <cell r="B62" t="str">
            <v>__________</v>
          </cell>
          <cell r="C62" t="str">
            <v>__________</v>
          </cell>
          <cell r="D62" t="str">
            <v>__________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1951-1953"/>
    </sheetNames>
    <sheetDataSet>
      <sheetData sheetId="0">
        <row r="643">
          <cell r="A643">
            <v>34335</v>
          </cell>
          <cell r="B643">
            <v>130356</v>
          </cell>
          <cell r="C643">
            <v>790243</v>
          </cell>
        </row>
        <row r="644">
          <cell r="A644">
            <v>34366</v>
          </cell>
          <cell r="B644">
            <v>116702</v>
          </cell>
          <cell r="C644">
            <v>669523</v>
          </cell>
        </row>
        <row r="645">
          <cell r="A645">
            <v>34394</v>
          </cell>
          <cell r="B645">
            <v>125033</v>
          </cell>
          <cell r="C645">
            <v>755383</v>
          </cell>
        </row>
        <row r="646">
          <cell r="A646">
            <v>34425</v>
          </cell>
          <cell r="B646">
            <v>121367</v>
          </cell>
          <cell r="C646">
            <v>714121</v>
          </cell>
        </row>
        <row r="647">
          <cell r="A647">
            <v>34455</v>
          </cell>
          <cell r="B647">
            <v>124469</v>
          </cell>
          <cell r="C647">
            <v>698467</v>
          </cell>
        </row>
        <row r="648">
          <cell r="A648">
            <v>34486</v>
          </cell>
          <cell r="B648">
            <v>121259</v>
          </cell>
          <cell r="C648">
            <v>705579</v>
          </cell>
        </row>
        <row r="649">
          <cell r="A649">
            <v>34516</v>
          </cell>
          <cell r="B649">
            <v>129170</v>
          </cell>
          <cell r="C649">
            <v>690826</v>
          </cell>
        </row>
        <row r="650">
          <cell r="A650">
            <v>34547</v>
          </cell>
          <cell r="B650">
            <v>125657</v>
          </cell>
          <cell r="C650">
            <v>698258</v>
          </cell>
        </row>
        <row r="651">
          <cell r="A651">
            <v>34578</v>
          </cell>
          <cell r="B651">
            <v>113556</v>
          </cell>
          <cell r="C651">
            <v>637821</v>
          </cell>
        </row>
        <row r="652">
          <cell r="A652">
            <v>34608</v>
          </cell>
          <cell r="B652">
            <v>108406</v>
          </cell>
          <cell r="C652">
            <v>681043</v>
          </cell>
        </row>
        <row r="653">
          <cell r="A653">
            <v>34639</v>
          </cell>
          <cell r="B653">
            <v>111863</v>
          </cell>
          <cell r="C653">
            <v>635310</v>
          </cell>
        </row>
        <row r="654">
          <cell r="A654">
            <v>34669</v>
          </cell>
          <cell r="B654">
            <v>118190</v>
          </cell>
          <cell r="C654">
            <v>646085</v>
          </cell>
        </row>
        <row r="655">
          <cell r="A655" t="str">
            <v>Totals:</v>
          </cell>
          <cell r="B655" t="str">
            <v>__________</v>
          </cell>
          <cell r="C655" t="str">
            <v>__________</v>
          </cell>
        </row>
        <row r="656">
          <cell r="A656">
            <v>1994</v>
          </cell>
          <cell r="B656">
            <v>1446028</v>
          </cell>
          <cell r="C656">
            <v>8322659</v>
          </cell>
        </row>
        <row r="658">
          <cell r="A658">
            <v>34700</v>
          </cell>
          <cell r="B658">
            <v>111394</v>
          </cell>
          <cell r="C658">
            <v>616129</v>
          </cell>
        </row>
        <row r="659">
          <cell r="A659">
            <v>34731</v>
          </cell>
          <cell r="B659">
            <v>104653</v>
          </cell>
          <cell r="C659">
            <v>569362</v>
          </cell>
        </row>
        <row r="660">
          <cell r="A660">
            <v>34759</v>
          </cell>
          <cell r="B660">
            <v>115225</v>
          </cell>
          <cell r="C660">
            <v>608293</v>
          </cell>
        </row>
        <row r="661">
          <cell r="A661">
            <v>34790</v>
          </cell>
          <cell r="B661">
            <v>113131</v>
          </cell>
          <cell r="C661">
            <v>565823</v>
          </cell>
        </row>
        <row r="662">
          <cell r="A662">
            <v>34820</v>
          </cell>
          <cell r="B662">
            <v>113035</v>
          </cell>
          <cell r="C662">
            <v>554123</v>
          </cell>
        </row>
        <row r="663">
          <cell r="A663">
            <v>34851</v>
          </cell>
          <cell r="B663">
            <v>110435</v>
          </cell>
          <cell r="C663">
            <v>556881</v>
          </cell>
        </row>
        <row r="664">
          <cell r="A664">
            <v>34881</v>
          </cell>
          <cell r="B664">
            <v>111616</v>
          </cell>
          <cell r="C664">
            <v>580453</v>
          </cell>
        </row>
        <row r="665">
          <cell r="A665">
            <v>34912</v>
          </cell>
          <cell r="B665">
            <v>110321</v>
          </cell>
          <cell r="C665">
            <v>565783</v>
          </cell>
        </row>
        <row r="666">
          <cell r="A666">
            <v>34943</v>
          </cell>
          <cell r="B666">
            <v>108938</v>
          </cell>
          <cell r="C666">
            <v>562805</v>
          </cell>
        </row>
        <row r="667">
          <cell r="A667">
            <v>34973</v>
          </cell>
          <cell r="B667">
            <v>112301</v>
          </cell>
          <cell r="C667">
            <v>625589</v>
          </cell>
        </row>
        <row r="668">
          <cell r="A668">
            <v>35004</v>
          </cell>
          <cell r="B668">
            <v>108307</v>
          </cell>
          <cell r="C668">
            <v>555070</v>
          </cell>
        </row>
        <row r="669">
          <cell r="A669">
            <v>35034</v>
          </cell>
          <cell r="B669">
            <v>111915</v>
          </cell>
          <cell r="C669">
            <v>568261</v>
          </cell>
        </row>
        <row r="670">
          <cell r="A670" t="str">
            <v>Totals:</v>
          </cell>
          <cell r="B670" t="str">
            <v>__________</v>
          </cell>
          <cell r="C670" t="str">
            <v>__________</v>
          </cell>
        </row>
        <row r="671">
          <cell r="A671">
            <v>1995</v>
          </cell>
          <cell r="B671">
            <v>1331271</v>
          </cell>
          <cell r="C671">
            <v>6928572</v>
          </cell>
        </row>
        <row r="673">
          <cell r="A673">
            <v>35065</v>
          </cell>
          <cell r="B673">
            <v>111463</v>
          </cell>
          <cell r="C673">
            <v>545020</v>
          </cell>
        </row>
        <row r="674">
          <cell r="A674">
            <v>35096</v>
          </cell>
          <cell r="B674">
            <v>100932</v>
          </cell>
          <cell r="C674">
            <v>497344</v>
          </cell>
        </row>
        <row r="675">
          <cell r="A675">
            <v>35125</v>
          </cell>
          <cell r="B675">
            <v>113887</v>
          </cell>
          <cell r="C675">
            <v>560888</v>
          </cell>
        </row>
        <row r="676">
          <cell r="A676">
            <v>35156</v>
          </cell>
          <cell r="B676">
            <v>105590</v>
          </cell>
          <cell r="C676">
            <v>550394</v>
          </cell>
        </row>
        <row r="677">
          <cell r="A677">
            <v>35186</v>
          </cell>
          <cell r="B677">
            <v>111419</v>
          </cell>
          <cell r="C677">
            <v>547779</v>
          </cell>
        </row>
        <row r="678">
          <cell r="A678">
            <v>35217</v>
          </cell>
          <cell r="B678">
            <v>102836</v>
          </cell>
          <cell r="C678">
            <v>514680</v>
          </cell>
        </row>
        <row r="679">
          <cell r="A679">
            <v>35247</v>
          </cell>
          <cell r="B679">
            <v>111253</v>
          </cell>
          <cell r="C679">
            <v>529474</v>
          </cell>
        </row>
        <row r="680">
          <cell r="A680">
            <v>35278</v>
          </cell>
          <cell r="B680">
            <v>105049</v>
          </cell>
          <cell r="C680">
            <v>525250</v>
          </cell>
        </row>
        <row r="681">
          <cell r="A681">
            <v>35309</v>
          </cell>
          <cell r="B681">
            <v>98912</v>
          </cell>
          <cell r="C681">
            <v>499618</v>
          </cell>
        </row>
        <row r="682">
          <cell r="A682">
            <v>35339</v>
          </cell>
          <cell r="B682">
            <v>101737</v>
          </cell>
          <cell r="C682">
            <v>495344</v>
          </cell>
        </row>
        <row r="683">
          <cell r="A683">
            <v>35370</v>
          </cell>
          <cell r="B683">
            <v>99743</v>
          </cell>
          <cell r="C683">
            <v>404655</v>
          </cell>
        </row>
        <row r="684">
          <cell r="A684">
            <v>35400</v>
          </cell>
          <cell r="B684">
            <v>100101</v>
          </cell>
          <cell r="C684">
            <v>470563</v>
          </cell>
        </row>
        <row r="685">
          <cell r="A685" t="str">
            <v>Totals:</v>
          </cell>
          <cell r="B685" t="str">
            <v>__________</v>
          </cell>
          <cell r="C685" t="str">
            <v>__________</v>
          </cell>
        </row>
        <row r="686">
          <cell r="A686">
            <v>1996</v>
          </cell>
          <cell r="B686">
            <v>1262922</v>
          </cell>
          <cell r="C686">
            <v>6141009</v>
          </cell>
        </row>
        <row r="688">
          <cell r="A688">
            <v>35431</v>
          </cell>
          <cell r="B688">
            <v>97267</v>
          </cell>
          <cell r="C688">
            <v>406021</v>
          </cell>
        </row>
        <row r="689">
          <cell r="A689">
            <v>35462</v>
          </cell>
          <cell r="B689">
            <v>92212</v>
          </cell>
          <cell r="C689">
            <v>396383</v>
          </cell>
        </row>
        <row r="690">
          <cell r="A690">
            <v>35490</v>
          </cell>
          <cell r="B690">
            <v>101223</v>
          </cell>
          <cell r="C690">
            <v>424609</v>
          </cell>
        </row>
        <row r="691">
          <cell r="A691">
            <v>35521</v>
          </cell>
          <cell r="B691">
            <v>96158</v>
          </cell>
          <cell r="C691">
            <v>409941</v>
          </cell>
        </row>
        <row r="692">
          <cell r="A692">
            <v>35551</v>
          </cell>
          <cell r="B692">
            <v>103363</v>
          </cell>
          <cell r="C692">
            <v>456976</v>
          </cell>
        </row>
        <row r="693">
          <cell r="A693">
            <v>35582</v>
          </cell>
          <cell r="B693">
            <v>96681</v>
          </cell>
          <cell r="C693">
            <v>436266</v>
          </cell>
        </row>
        <row r="694">
          <cell r="A694">
            <v>35612</v>
          </cell>
          <cell r="B694">
            <v>98674</v>
          </cell>
          <cell r="C694">
            <v>445165</v>
          </cell>
        </row>
        <row r="695">
          <cell r="A695">
            <v>35643</v>
          </cell>
          <cell r="B695">
            <v>96442</v>
          </cell>
          <cell r="C695">
            <v>436963</v>
          </cell>
        </row>
        <row r="696">
          <cell r="A696">
            <v>35674</v>
          </cell>
          <cell r="B696">
            <v>94313</v>
          </cell>
          <cell r="C696">
            <v>417943</v>
          </cell>
        </row>
        <row r="697">
          <cell r="A697">
            <v>35704</v>
          </cell>
          <cell r="B697">
            <v>93463</v>
          </cell>
          <cell r="C697">
            <v>456445</v>
          </cell>
        </row>
        <row r="698">
          <cell r="A698">
            <v>35735</v>
          </cell>
          <cell r="B698">
            <v>91795</v>
          </cell>
          <cell r="C698">
            <v>420918</v>
          </cell>
        </row>
        <row r="699">
          <cell r="A699">
            <v>35765</v>
          </cell>
          <cell r="B699">
            <v>90938</v>
          </cell>
          <cell r="C699">
            <v>434864</v>
          </cell>
        </row>
        <row r="700">
          <cell r="A700" t="str">
            <v>Totals:</v>
          </cell>
          <cell r="B700" t="str">
            <v>__________</v>
          </cell>
          <cell r="C700" t="str">
            <v>__________</v>
          </cell>
        </row>
        <row r="701">
          <cell r="A701">
            <v>1997</v>
          </cell>
          <cell r="B701">
            <v>1152529</v>
          </cell>
          <cell r="C701">
            <v>5142494</v>
          </cell>
        </row>
        <row r="703">
          <cell r="A703">
            <v>35796</v>
          </cell>
          <cell r="B703">
            <v>91446</v>
          </cell>
          <cell r="C703">
            <v>402941</v>
          </cell>
        </row>
        <row r="704">
          <cell r="A704">
            <v>35827</v>
          </cell>
          <cell r="B704">
            <v>78757</v>
          </cell>
          <cell r="C704">
            <v>363540</v>
          </cell>
        </row>
        <row r="705">
          <cell r="A705">
            <v>35855</v>
          </cell>
          <cell r="B705">
            <v>82619</v>
          </cell>
          <cell r="C705">
            <v>381694</v>
          </cell>
        </row>
        <row r="706">
          <cell r="A706">
            <v>35886</v>
          </cell>
          <cell r="B706">
            <v>84693</v>
          </cell>
          <cell r="C706">
            <v>355386</v>
          </cell>
        </row>
        <row r="707">
          <cell r="A707">
            <v>35916</v>
          </cell>
          <cell r="B707">
            <v>88593</v>
          </cell>
          <cell r="C707">
            <v>363977</v>
          </cell>
        </row>
        <row r="708">
          <cell r="A708">
            <v>35947</v>
          </cell>
          <cell r="B708">
            <v>86160</v>
          </cell>
          <cell r="C708">
            <v>366067</v>
          </cell>
        </row>
        <row r="709">
          <cell r="A709">
            <v>35977</v>
          </cell>
          <cell r="B709">
            <v>84495</v>
          </cell>
          <cell r="C709">
            <v>374659</v>
          </cell>
        </row>
        <row r="710">
          <cell r="A710">
            <v>36008</v>
          </cell>
          <cell r="B710">
            <v>82463</v>
          </cell>
          <cell r="C710">
            <v>365587</v>
          </cell>
        </row>
        <row r="711">
          <cell r="A711">
            <v>36039</v>
          </cell>
          <cell r="B711">
            <v>79279</v>
          </cell>
          <cell r="C711">
            <v>320744</v>
          </cell>
        </row>
        <row r="712">
          <cell r="A712">
            <v>36069</v>
          </cell>
          <cell r="B712">
            <v>78061</v>
          </cell>
          <cell r="C712">
            <v>363706</v>
          </cell>
        </row>
        <row r="713">
          <cell r="A713">
            <v>36100</v>
          </cell>
          <cell r="B713">
            <v>75503</v>
          </cell>
          <cell r="C713">
            <v>327793</v>
          </cell>
        </row>
        <row r="714">
          <cell r="A714">
            <v>36130</v>
          </cell>
          <cell r="B714">
            <v>78743</v>
          </cell>
          <cell r="C714">
            <v>339040</v>
          </cell>
        </row>
        <row r="715">
          <cell r="A715" t="str">
            <v>Totals:</v>
          </cell>
          <cell r="B715" t="str">
            <v>__________</v>
          </cell>
          <cell r="C715" t="str">
            <v>__________</v>
          </cell>
        </row>
        <row r="716">
          <cell r="A716">
            <v>1998</v>
          </cell>
          <cell r="B716">
            <v>990812</v>
          </cell>
          <cell r="C716">
            <v>4325134</v>
          </cell>
        </row>
        <row r="718">
          <cell r="A718">
            <v>36161</v>
          </cell>
          <cell r="B718">
            <v>77874</v>
          </cell>
          <cell r="C718">
            <v>332643</v>
          </cell>
        </row>
        <row r="719">
          <cell r="A719">
            <v>36192</v>
          </cell>
          <cell r="B719">
            <v>68323</v>
          </cell>
          <cell r="C719">
            <v>302299</v>
          </cell>
        </row>
        <row r="720">
          <cell r="A720">
            <v>36220</v>
          </cell>
          <cell r="B720">
            <v>71694</v>
          </cell>
          <cell r="C720">
            <v>320516</v>
          </cell>
        </row>
        <row r="721">
          <cell r="A721">
            <v>36251</v>
          </cell>
          <cell r="B721">
            <v>67187</v>
          </cell>
          <cell r="C721">
            <v>330560</v>
          </cell>
        </row>
        <row r="722">
          <cell r="A722">
            <v>36281</v>
          </cell>
          <cell r="B722">
            <v>71996</v>
          </cell>
          <cell r="C722">
            <v>333444</v>
          </cell>
        </row>
        <row r="723">
          <cell r="A723">
            <v>36312</v>
          </cell>
          <cell r="B723">
            <v>68402</v>
          </cell>
          <cell r="C723">
            <v>337588</v>
          </cell>
        </row>
        <row r="724">
          <cell r="A724">
            <v>36342</v>
          </cell>
          <cell r="B724">
            <v>69224</v>
          </cell>
          <cell r="C724">
            <v>328396</v>
          </cell>
        </row>
        <row r="725">
          <cell r="A725">
            <v>36373</v>
          </cell>
          <cell r="B725">
            <v>67210</v>
          </cell>
          <cell r="C725">
            <v>307622</v>
          </cell>
        </row>
        <row r="726">
          <cell r="A726">
            <v>36404</v>
          </cell>
          <cell r="B726">
            <v>63202</v>
          </cell>
          <cell r="C726">
            <v>306456</v>
          </cell>
        </row>
        <row r="727">
          <cell r="A727">
            <v>36434</v>
          </cell>
          <cell r="B727">
            <v>69538</v>
          </cell>
          <cell r="C727">
            <v>313166</v>
          </cell>
        </row>
        <row r="728">
          <cell r="A728">
            <v>36465</v>
          </cell>
          <cell r="B728">
            <v>69232</v>
          </cell>
          <cell r="C728">
            <v>285176</v>
          </cell>
        </row>
        <row r="729">
          <cell r="A729">
            <v>36495</v>
          </cell>
          <cell r="B729">
            <v>69448</v>
          </cell>
          <cell r="C729">
            <v>307473</v>
          </cell>
        </row>
        <row r="730">
          <cell r="A730" t="str">
            <v>Totals:</v>
          </cell>
          <cell r="B730" t="str">
            <v>__________</v>
          </cell>
          <cell r="C730" t="str">
            <v>__________</v>
          </cell>
        </row>
        <row r="731">
          <cell r="A731">
            <v>1999</v>
          </cell>
          <cell r="B731">
            <v>833330</v>
          </cell>
          <cell r="C731">
            <v>3805339</v>
          </cell>
        </row>
        <row r="733">
          <cell r="A733">
            <v>36526</v>
          </cell>
          <cell r="B733">
            <v>67934</v>
          </cell>
          <cell r="C733">
            <v>294527</v>
          </cell>
        </row>
        <row r="734">
          <cell r="A734">
            <v>36557</v>
          </cell>
          <cell r="B734">
            <v>66532</v>
          </cell>
          <cell r="C734">
            <v>267095</v>
          </cell>
        </row>
        <row r="735">
          <cell r="A735">
            <v>36586</v>
          </cell>
          <cell r="B735">
            <v>73147</v>
          </cell>
          <cell r="C735">
            <v>277758</v>
          </cell>
        </row>
        <row r="736">
          <cell r="A736">
            <v>36617</v>
          </cell>
          <cell r="B736">
            <v>65646</v>
          </cell>
          <cell r="C736">
            <v>259114</v>
          </cell>
        </row>
        <row r="737">
          <cell r="A737">
            <v>36647</v>
          </cell>
          <cell r="B737">
            <v>69407</v>
          </cell>
          <cell r="C737">
            <v>263507</v>
          </cell>
        </row>
        <row r="738">
          <cell r="A738">
            <v>36678</v>
          </cell>
          <cell r="B738">
            <v>67594</v>
          </cell>
          <cell r="C738">
            <v>230129</v>
          </cell>
        </row>
        <row r="739">
          <cell r="A739">
            <v>36708</v>
          </cell>
          <cell r="B739">
            <v>64948</v>
          </cell>
          <cell r="C739">
            <v>300157</v>
          </cell>
        </row>
        <row r="740">
          <cell r="A740">
            <v>36739</v>
          </cell>
          <cell r="B740">
            <v>62401</v>
          </cell>
          <cell r="C740">
            <v>255366</v>
          </cell>
        </row>
        <row r="741">
          <cell r="A741">
            <v>36770</v>
          </cell>
          <cell r="B741">
            <v>62965</v>
          </cell>
          <cell r="C741">
            <v>259039</v>
          </cell>
        </row>
        <row r="742">
          <cell r="A742">
            <v>36800</v>
          </cell>
          <cell r="B742">
            <v>66181</v>
          </cell>
          <cell r="C742">
            <v>264729</v>
          </cell>
        </row>
        <row r="743">
          <cell r="A743">
            <v>36831</v>
          </cell>
          <cell r="B743">
            <v>63299</v>
          </cell>
          <cell r="C743">
            <v>249447</v>
          </cell>
        </row>
        <row r="744">
          <cell r="A744">
            <v>36861</v>
          </cell>
          <cell r="B744">
            <v>61624</v>
          </cell>
          <cell r="C744">
            <v>262824</v>
          </cell>
        </row>
        <row r="745">
          <cell r="A745" t="str">
            <v>Totals:</v>
          </cell>
          <cell r="B745" t="str">
            <v>__________</v>
          </cell>
          <cell r="C745" t="str">
            <v>__________</v>
          </cell>
        </row>
        <row r="746">
          <cell r="A746">
            <v>2000</v>
          </cell>
          <cell r="B746">
            <v>791678</v>
          </cell>
          <cell r="C746">
            <v>3183692</v>
          </cell>
        </row>
        <row r="748">
          <cell r="A748">
            <v>36892</v>
          </cell>
          <cell r="B748">
            <v>58165</v>
          </cell>
          <cell r="C748">
            <v>255967</v>
          </cell>
        </row>
        <row r="749">
          <cell r="A749">
            <v>36923</v>
          </cell>
          <cell r="B749">
            <v>54539</v>
          </cell>
          <cell r="C749">
            <v>229326</v>
          </cell>
        </row>
        <row r="750">
          <cell r="A750">
            <v>36951</v>
          </cell>
          <cell r="B750">
            <v>60323</v>
          </cell>
          <cell r="C750">
            <v>253364</v>
          </cell>
        </row>
        <row r="751">
          <cell r="A751">
            <v>36982</v>
          </cell>
          <cell r="B751">
            <v>58850</v>
          </cell>
          <cell r="C751">
            <v>290594</v>
          </cell>
        </row>
        <row r="752">
          <cell r="A752">
            <v>37012</v>
          </cell>
          <cell r="B752">
            <v>63551</v>
          </cell>
          <cell r="C752">
            <v>257391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1954-1956"/>
    </sheetNames>
    <sheetDataSet>
      <sheetData sheetId="0">
        <row r="643">
          <cell r="A643">
            <v>34335</v>
          </cell>
          <cell r="B643">
            <v>218580</v>
          </cell>
          <cell r="C643">
            <v>578840</v>
          </cell>
        </row>
        <row r="644">
          <cell r="A644">
            <v>34366</v>
          </cell>
          <cell r="B644">
            <v>200946</v>
          </cell>
          <cell r="C644">
            <v>531918</v>
          </cell>
        </row>
        <row r="645">
          <cell r="A645">
            <v>34394</v>
          </cell>
          <cell r="B645">
            <v>224014</v>
          </cell>
          <cell r="C645">
            <v>575123</v>
          </cell>
        </row>
        <row r="646">
          <cell r="A646">
            <v>34425</v>
          </cell>
          <cell r="B646">
            <v>214382</v>
          </cell>
          <cell r="C646">
            <v>535936</v>
          </cell>
        </row>
        <row r="647">
          <cell r="A647">
            <v>34455</v>
          </cell>
          <cell r="B647">
            <v>216753</v>
          </cell>
          <cell r="C647">
            <v>538171</v>
          </cell>
        </row>
        <row r="648">
          <cell r="A648">
            <v>34486</v>
          </cell>
          <cell r="B648">
            <v>204239</v>
          </cell>
          <cell r="C648">
            <v>542119</v>
          </cell>
        </row>
        <row r="649">
          <cell r="A649">
            <v>34516</v>
          </cell>
          <cell r="B649">
            <v>212670</v>
          </cell>
          <cell r="C649">
            <v>543472</v>
          </cell>
        </row>
        <row r="650">
          <cell r="A650">
            <v>34547</v>
          </cell>
          <cell r="B650">
            <v>210160</v>
          </cell>
          <cell r="C650">
            <v>535333</v>
          </cell>
        </row>
        <row r="651">
          <cell r="A651">
            <v>34578</v>
          </cell>
          <cell r="B651">
            <v>204611</v>
          </cell>
          <cell r="C651">
            <v>496357</v>
          </cell>
        </row>
        <row r="652">
          <cell r="A652">
            <v>34608</v>
          </cell>
          <cell r="B652">
            <v>199716</v>
          </cell>
          <cell r="C652">
            <v>497927</v>
          </cell>
        </row>
        <row r="653">
          <cell r="A653">
            <v>34639</v>
          </cell>
          <cell r="B653">
            <v>200373</v>
          </cell>
          <cell r="C653">
            <v>507857</v>
          </cell>
        </row>
        <row r="654">
          <cell r="A654">
            <v>34669</v>
          </cell>
          <cell r="B654">
            <v>204899</v>
          </cell>
          <cell r="C654">
            <v>510827</v>
          </cell>
        </row>
        <row r="655">
          <cell r="A655" t="str">
            <v>Totals:</v>
          </cell>
          <cell r="B655" t="str">
            <v>__________</v>
          </cell>
          <cell r="C655" t="str">
            <v>__________</v>
          </cell>
        </row>
        <row r="656">
          <cell r="A656">
            <v>1994</v>
          </cell>
          <cell r="B656">
            <v>2511343</v>
          </cell>
          <cell r="C656">
            <v>6393880</v>
          </cell>
        </row>
        <row r="658">
          <cell r="A658">
            <v>34700</v>
          </cell>
          <cell r="B658">
            <v>203041</v>
          </cell>
          <cell r="C658">
            <v>517996</v>
          </cell>
        </row>
        <row r="659">
          <cell r="A659">
            <v>34731</v>
          </cell>
          <cell r="B659">
            <v>191897</v>
          </cell>
          <cell r="C659">
            <v>472500</v>
          </cell>
        </row>
        <row r="660">
          <cell r="A660">
            <v>34759</v>
          </cell>
          <cell r="B660">
            <v>208699</v>
          </cell>
          <cell r="C660">
            <v>500625</v>
          </cell>
        </row>
        <row r="661">
          <cell r="A661">
            <v>34790</v>
          </cell>
          <cell r="B661">
            <v>206912</v>
          </cell>
          <cell r="C661">
            <v>474230</v>
          </cell>
        </row>
        <row r="662">
          <cell r="A662">
            <v>34820</v>
          </cell>
          <cell r="B662">
            <v>208773</v>
          </cell>
          <cell r="C662">
            <v>487560</v>
          </cell>
        </row>
        <row r="663">
          <cell r="A663">
            <v>34851</v>
          </cell>
          <cell r="B663">
            <v>205444</v>
          </cell>
          <cell r="C663">
            <v>455024</v>
          </cell>
        </row>
        <row r="664">
          <cell r="A664">
            <v>34881</v>
          </cell>
          <cell r="B664">
            <v>214057</v>
          </cell>
          <cell r="C664">
            <v>462786</v>
          </cell>
        </row>
        <row r="665">
          <cell r="A665">
            <v>34912</v>
          </cell>
          <cell r="B665">
            <v>207917</v>
          </cell>
          <cell r="C665">
            <v>469583</v>
          </cell>
        </row>
        <row r="666">
          <cell r="A666">
            <v>34943</v>
          </cell>
          <cell r="B666">
            <v>200208</v>
          </cell>
          <cell r="C666">
            <v>454525</v>
          </cell>
        </row>
        <row r="667">
          <cell r="A667">
            <v>34973</v>
          </cell>
          <cell r="B667">
            <v>209542</v>
          </cell>
          <cell r="C667">
            <v>426751</v>
          </cell>
        </row>
        <row r="668">
          <cell r="A668">
            <v>35004</v>
          </cell>
          <cell r="B668">
            <v>202130</v>
          </cell>
          <cell r="C668">
            <v>406912</v>
          </cell>
        </row>
        <row r="669">
          <cell r="A669">
            <v>35034</v>
          </cell>
          <cell r="B669">
            <v>207628</v>
          </cell>
          <cell r="C669">
            <v>461994</v>
          </cell>
        </row>
        <row r="670">
          <cell r="A670" t="str">
            <v>Totals:</v>
          </cell>
          <cell r="B670" t="str">
            <v>__________</v>
          </cell>
          <cell r="C670" t="str">
            <v>__________</v>
          </cell>
        </row>
        <row r="671">
          <cell r="A671">
            <v>1995</v>
          </cell>
          <cell r="B671">
            <v>2466248</v>
          </cell>
          <cell r="C671">
            <v>5590486</v>
          </cell>
        </row>
        <row r="673">
          <cell r="A673">
            <v>35065</v>
          </cell>
          <cell r="B673">
            <v>207599</v>
          </cell>
          <cell r="C673">
            <v>484710</v>
          </cell>
        </row>
        <row r="674">
          <cell r="A674">
            <v>35096</v>
          </cell>
          <cell r="B674">
            <v>199998</v>
          </cell>
          <cell r="C674">
            <v>521486</v>
          </cell>
        </row>
        <row r="675">
          <cell r="A675">
            <v>35125</v>
          </cell>
          <cell r="B675">
            <v>212498</v>
          </cell>
          <cell r="C675">
            <v>559060</v>
          </cell>
        </row>
        <row r="676">
          <cell r="A676">
            <v>35156</v>
          </cell>
          <cell r="B676">
            <v>205223</v>
          </cell>
          <cell r="C676">
            <v>518837</v>
          </cell>
        </row>
        <row r="677">
          <cell r="A677">
            <v>35186</v>
          </cell>
          <cell r="B677">
            <v>210141</v>
          </cell>
          <cell r="C677">
            <v>523745</v>
          </cell>
        </row>
        <row r="678">
          <cell r="A678">
            <v>35217</v>
          </cell>
          <cell r="B678">
            <v>196231</v>
          </cell>
          <cell r="C678">
            <v>494392</v>
          </cell>
        </row>
        <row r="679">
          <cell r="A679">
            <v>35247</v>
          </cell>
          <cell r="B679">
            <v>205799</v>
          </cell>
          <cell r="C679">
            <v>514615</v>
          </cell>
        </row>
        <row r="680">
          <cell r="A680">
            <v>35278</v>
          </cell>
          <cell r="B680">
            <v>200607</v>
          </cell>
          <cell r="C680">
            <v>488522</v>
          </cell>
        </row>
        <row r="681">
          <cell r="A681">
            <v>35309</v>
          </cell>
          <cell r="B681">
            <v>184780</v>
          </cell>
          <cell r="C681">
            <v>475030</v>
          </cell>
        </row>
        <row r="682">
          <cell r="A682">
            <v>35339</v>
          </cell>
          <cell r="B682">
            <v>203854</v>
          </cell>
          <cell r="C682">
            <v>519460</v>
          </cell>
        </row>
        <row r="683">
          <cell r="A683">
            <v>35370</v>
          </cell>
          <cell r="B683">
            <v>205997</v>
          </cell>
          <cell r="C683">
            <v>510286</v>
          </cell>
        </row>
        <row r="684">
          <cell r="A684">
            <v>35400</v>
          </cell>
          <cell r="B684">
            <v>215546</v>
          </cell>
          <cell r="C684">
            <v>537265</v>
          </cell>
        </row>
        <row r="685">
          <cell r="A685" t="str">
            <v>Totals:</v>
          </cell>
          <cell r="B685" t="str">
            <v>__________</v>
          </cell>
          <cell r="C685" t="str">
            <v>__________</v>
          </cell>
        </row>
        <row r="686">
          <cell r="A686">
            <v>1996</v>
          </cell>
          <cell r="B686">
            <v>2448273</v>
          </cell>
          <cell r="C686">
            <v>6147408</v>
          </cell>
        </row>
        <row r="688">
          <cell r="A688">
            <v>35431</v>
          </cell>
          <cell r="B688">
            <v>214830</v>
          </cell>
          <cell r="C688">
            <v>524733</v>
          </cell>
        </row>
        <row r="689">
          <cell r="A689">
            <v>35462</v>
          </cell>
          <cell r="B689">
            <v>202058</v>
          </cell>
          <cell r="C689">
            <v>481315</v>
          </cell>
        </row>
        <row r="690">
          <cell r="A690">
            <v>35490</v>
          </cell>
          <cell r="B690">
            <v>224013</v>
          </cell>
          <cell r="C690">
            <v>521216</v>
          </cell>
        </row>
        <row r="691">
          <cell r="A691">
            <v>35521</v>
          </cell>
          <cell r="B691">
            <v>221634</v>
          </cell>
          <cell r="C691">
            <v>528299</v>
          </cell>
        </row>
        <row r="692">
          <cell r="A692">
            <v>35551</v>
          </cell>
          <cell r="B692">
            <v>229076</v>
          </cell>
          <cell r="C692">
            <v>547930</v>
          </cell>
        </row>
        <row r="693">
          <cell r="A693">
            <v>35582</v>
          </cell>
          <cell r="B693">
            <v>224005</v>
          </cell>
          <cell r="C693">
            <v>504072</v>
          </cell>
        </row>
        <row r="694">
          <cell r="A694">
            <v>35612</v>
          </cell>
          <cell r="B694">
            <v>226639</v>
          </cell>
          <cell r="C694">
            <v>526369</v>
          </cell>
        </row>
        <row r="695">
          <cell r="A695">
            <v>35643</v>
          </cell>
          <cell r="B695">
            <v>221876</v>
          </cell>
          <cell r="C695">
            <v>494823</v>
          </cell>
        </row>
        <row r="696">
          <cell r="A696">
            <v>35674</v>
          </cell>
          <cell r="B696">
            <v>208133</v>
          </cell>
          <cell r="C696">
            <v>480971</v>
          </cell>
        </row>
        <row r="697">
          <cell r="A697">
            <v>35704</v>
          </cell>
          <cell r="B697">
            <v>212411</v>
          </cell>
          <cell r="C697">
            <v>499052</v>
          </cell>
        </row>
        <row r="698">
          <cell r="A698">
            <v>35735</v>
          </cell>
          <cell r="B698">
            <v>197269</v>
          </cell>
          <cell r="C698">
            <v>484664</v>
          </cell>
        </row>
        <row r="699">
          <cell r="A699">
            <v>35765</v>
          </cell>
          <cell r="B699">
            <v>194947</v>
          </cell>
          <cell r="C699">
            <v>486477</v>
          </cell>
        </row>
        <row r="700">
          <cell r="A700" t="str">
            <v>Totals:</v>
          </cell>
          <cell r="B700" t="str">
            <v>__________</v>
          </cell>
          <cell r="C700" t="str">
            <v>__________</v>
          </cell>
        </row>
        <row r="701">
          <cell r="A701">
            <v>1997</v>
          </cell>
          <cell r="B701">
            <v>2576891</v>
          </cell>
          <cell r="C701">
            <v>6079921</v>
          </cell>
        </row>
        <row r="703">
          <cell r="A703">
            <v>35796</v>
          </cell>
          <cell r="B703">
            <v>195449</v>
          </cell>
          <cell r="C703">
            <v>494964</v>
          </cell>
        </row>
        <row r="704">
          <cell r="A704">
            <v>35827</v>
          </cell>
          <cell r="B704">
            <v>171701</v>
          </cell>
          <cell r="C704">
            <v>441257</v>
          </cell>
        </row>
        <row r="705">
          <cell r="A705">
            <v>35855</v>
          </cell>
          <cell r="B705">
            <v>188893</v>
          </cell>
          <cell r="C705">
            <v>505803</v>
          </cell>
        </row>
        <row r="706">
          <cell r="A706">
            <v>35886</v>
          </cell>
          <cell r="B706">
            <v>190506</v>
          </cell>
          <cell r="C706">
            <v>496226</v>
          </cell>
        </row>
        <row r="707">
          <cell r="A707">
            <v>35916</v>
          </cell>
          <cell r="B707">
            <v>191514</v>
          </cell>
          <cell r="C707">
            <v>491766</v>
          </cell>
        </row>
        <row r="708">
          <cell r="A708">
            <v>35947</v>
          </cell>
          <cell r="B708">
            <v>186337</v>
          </cell>
          <cell r="C708">
            <v>465900</v>
          </cell>
        </row>
        <row r="709">
          <cell r="A709">
            <v>35977</v>
          </cell>
          <cell r="B709">
            <v>183825</v>
          </cell>
          <cell r="C709">
            <v>449936</v>
          </cell>
        </row>
        <row r="710">
          <cell r="A710">
            <v>36008</v>
          </cell>
          <cell r="B710">
            <v>179758</v>
          </cell>
          <cell r="C710">
            <v>418633</v>
          </cell>
        </row>
        <row r="711">
          <cell r="A711">
            <v>36039</v>
          </cell>
          <cell r="B711">
            <v>163408</v>
          </cell>
          <cell r="C711">
            <v>396762</v>
          </cell>
        </row>
        <row r="712">
          <cell r="A712">
            <v>36069</v>
          </cell>
          <cell r="B712">
            <v>159719</v>
          </cell>
          <cell r="C712">
            <v>421216</v>
          </cell>
        </row>
        <row r="713">
          <cell r="A713">
            <v>36100</v>
          </cell>
          <cell r="B713">
            <v>148748</v>
          </cell>
          <cell r="C713">
            <v>386418</v>
          </cell>
        </row>
        <row r="714">
          <cell r="A714">
            <v>36130</v>
          </cell>
          <cell r="B714">
            <v>160026</v>
          </cell>
          <cell r="C714">
            <v>407632</v>
          </cell>
        </row>
        <row r="715">
          <cell r="A715" t="str">
            <v>Totals:</v>
          </cell>
          <cell r="B715" t="str">
            <v>__________</v>
          </cell>
          <cell r="C715" t="str">
            <v>__________</v>
          </cell>
        </row>
        <row r="716">
          <cell r="A716">
            <v>1998</v>
          </cell>
          <cell r="B716">
            <v>2119884</v>
          </cell>
          <cell r="C716">
            <v>5376513</v>
          </cell>
        </row>
        <row r="718">
          <cell r="A718">
            <v>36161</v>
          </cell>
          <cell r="B718">
            <v>156823</v>
          </cell>
          <cell r="C718">
            <v>375528</v>
          </cell>
        </row>
        <row r="719">
          <cell r="A719">
            <v>36192</v>
          </cell>
          <cell r="B719">
            <v>137969</v>
          </cell>
          <cell r="C719">
            <v>343332</v>
          </cell>
        </row>
        <row r="720">
          <cell r="A720">
            <v>36220</v>
          </cell>
          <cell r="B720">
            <v>154217</v>
          </cell>
          <cell r="C720">
            <v>391189</v>
          </cell>
        </row>
        <row r="721">
          <cell r="A721">
            <v>36251</v>
          </cell>
          <cell r="B721">
            <v>153374</v>
          </cell>
          <cell r="C721">
            <v>366669</v>
          </cell>
        </row>
        <row r="722">
          <cell r="A722">
            <v>36281</v>
          </cell>
          <cell r="B722">
            <v>154926</v>
          </cell>
          <cell r="C722">
            <v>385486</v>
          </cell>
        </row>
        <row r="723">
          <cell r="A723">
            <v>36312</v>
          </cell>
          <cell r="B723">
            <v>150394</v>
          </cell>
          <cell r="C723">
            <v>354046</v>
          </cell>
        </row>
        <row r="724">
          <cell r="A724">
            <v>36342</v>
          </cell>
          <cell r="B724">
            <v>162614</v>
          </cell>
          <cell r="C724">
            <v>376962</v>
          </cell>
        </row>
        <row r="725">
          <cell r="A725">
            <v>36373</v>
          </cell>
          <cell r="B725">
            <v>158217</v>
          </cell>
          <cell r="C725">
            <v>351045</v>
          </cell>
        </row>
        <row r="726">
          <cell r="A726">
            <v>36404</v>
          </cell>
          <cell r="B726">
            <v>154154</v>
          </cell>
          <cell r="C726">
            <v>342228</v>
          </cell>
        </row>
        <row r="727">
          <cell r="A727">
            <v>36434</v>
          </cell>
          <cell r="B727">
            <v>154512</v>
          </cell>
          <cell r="C727">
            <v>369224</v>
          </cell>
        </row>
        <row r="728">
          <cell r="A728">
            <v>36465</v>
          </cell>
          <cell r="B728">
            <v>143359</v>
          </cell>
          <cell r="C728">
            <v>349236</v>
          </cell>
        </row>
        <row r="729">
          <cell r="A729">
            <v>36495</v>
          </cell>
          <cell r="B729">
            <v>148696</v>
          </cell>
          <cell r="C729">
            <v>364678</v>
          </cell>
        </row>
        <row r="730">
          <cell r="A730" t="str">
            <v>Totals:</v>
          </cell>
          <cell r="B730" t="str">
            <v>__________</v>
          </cell>
          <cell r="C730" t="str">
            <v>__________</v>
          </cell>
        </row>
        <row r="731">
          <cell r="A731">
            <v>1999</v>
          </cell>
          <cell r="B731">
            <v>1829255</v>
          </cell>
          <cell r="C731">
            <v>4369623</v>
          </cell>
        </row>
        <row r="733">
          <cell r="A733">
            <v>36526</v>
          </cell>
          <cell r="B733">
            <v>152408</v>
          </cell>
          <cell r="C733">
            <v>372841</v>
          </cell>
        </row>
        <row r="734">
          <cell r="A734">
            <v>36557</v>
          </cell>
          <cell r="B734">
            <v>142500</v>
          </cell>
          <cell r="C734">
            <v>331374</v>
          </cell>
        </row>
        <row r="735">
          <cell r="A735">
            <v>36586</v>
          </cell>
          <cell r="B735">
            <v>148912</v>
          </cell>
          <cell r="C735">
            <v>359371</v>
          </cell>
        </row>
        <row r="736">
          <cell r="A736">
            <v>36617</v>
          </cell>
          <cell r="B736">
            <v>142455</v>
          </cell>
          <cell r="C736">
            <v>336599</v>
          </cell>
        </row>
        <row r="737">
          <cell r="A737">
            <v>36647</v>
          </cell>
          <cell r="B737">
            <v>147420</v>
          </cell>
          <cell r="C737">
            <v>341905</v>
          </cell>
        </row>
        <row r="738">
          <cell r="A738">
            <v>36678</v>
          </cell>
          <cell r="B738">
            <v>141147</v>
          </cell>
          <cell r="C738">
            <v>346651</v>
          </cell>
        </row>
        <row r="739">
          <cell r="A739">
            <v>36708</v>
          </cell>
          <cell r="B739">
            <v>142550</v>
          </cell>
          <cell r="C739">
            <v>351228</v>
          </cell>
        </row>
        <row r="740">
          <cell r="A740">
            <v>36739</v>
          </cell>
          <cell r="B740">
            <v>146543</v>
          </cell>
          <cell r="C740">
            <v>338916</v>
          </cell>
        </row>
        <row r="741">
          <cell r="A741">
            <v>36770</v>
          </cell>
          <cell r="B741">
            <v>139636</v>
          </cell>
          <cell r="C741">
            <v>321554</v>
          </cell>
        </row>
        <row r="742">
          <cell r="A742">
            <v>36800</v>
          </cell>
          <cell r="B742">
            <v>145612</v>
          </cell>
          <cell r="C742">
            <v>335320</v>
          </cell>
        </row>
        <row r="743">
          <cell r="A743">
            <v>36831</v>
          </cell>
          <cell r="B743">
            <v>133798</v>
          </cell>
          <cell r="C743">
            <v>303603</v>
          </cell>
        </row>
        <row r="744">
          <cell r="A744">
            <v>36861</v>
          </cell>
          <cell r="B744">
            <v>135520</v>
          </cell>
          <cell r="C744">
            <v>305736</v>
          </cell>
        </row>
        <row r="745">
          <cell r="A745" t="str">
            <v>Totals:</v>
          </cell>
          <cell r="B745" t="str">
            <v>__________</v>
          </cell>
          <cell r="C745" t="str">
            <v>__________</v>
          </cell>
        </row>
        <row r="746">
          <cell r="A746">
            <v>2000</v>
          </cell>
          <cell r="B746">
            <v>1718501</v>
          </cell>
          <cell r="C746">
            <v>4045098</v>
          </cell>
        </row>
        <row r="748">
          <cell r="A748">
            <v>36892</v>
          </cell>
          <cell r="B748">
            <v>128210</v>
          </cell>
          <cell r="C748">
            <v>297008</v>
          </cell>
        </row>
        <row r="749">
          <cell r="A749">
            <v>36923</v>
          </cell>
          <cell r="B749">
            <v>118572</v>
          </cell>
          <cell r="C749">
            <v>270631</v>
          </cell>
        </row>
        <row r="750">
          <cell r="A750">
            <v>36951</v>
          </cell>
          <cell r="B750">
            <v>134841</v>
          </cell>
          <cell r="C750">
            <v>312644</v>
          </cell>
        </row>
        <row r="751">
          <cell r="A751">
            <v>36982</v>
          </cell>
          <cell r="B751">
            <v>134306</v>
          </cell>
          <cell r="C751">
            <v>300068</v>
          </cell>
        </row>
        <row r="752">
          <cell r="A752">
            <v>37012</v>
          </cell>
          <cell r="B752">
            <v>135428</v>
          </cell>
          <cell r="C752">
            <v>318307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1957-1959"/>
    </sheetNames>
    <sheetDataSet>
      <sheetData sheetId="0">
        <row r="643">
          <cell r="A643">
            <v>34335</v>
          </cell>
          <cell r="B643">
            <v>220230</v>
          </cell>
          <cell r="C643">
            <v>2222378</v>
          </cell>
        </row>
        <row r="644">
          <cell r="A644">
            <v>34366</v>
          </cell>
          <cell r="B644">
            <v>196934</v>
          </cell>
          <cell r="C644">
            <v>1892397</v>
          </cell>
        </row>
        <row r="645">
          <cell r="A645">
            <v>34394</v>
          </cell>
          <cell r="B645">
            <v>223595</v>
          </cell>
          <cell r="C645">
            <v>2149216</v>
          </cell>
        </row>
        <row r="646">
          <cell r="A646">
            <v>34425</v>
          </cell>
          <cell r="B646">
            <v>213090</v>
          </cell>
          <cell r="C646">
            <v>2019466</v>
          </cell>
        </row>
        <row r="647">
          <cell r="A647">
            <v>34455</v>
          </cell>
          <cell r="B647">
            <v>220196</v>
          </cell>
          <cell r="C647">
            <v>1960188</v>
          </cell>
        </row>
        <row r="648">
          <cell r="A648">
            <v>34486</v>
          </cell>
          <cell r="B648">
            <v>208891</v>
          </cell>
          <cell r="C648">
            <v>1902289</v>
          </cell>
        </row>
        <row r="649">
          <cell r="A649">
            <v>34516</v>
          </cell>
          <cell r="B649">
            <v>211841</v>
          </cell>
          <cell r="C649">
            <v>1995126</v>
          </cell>
        </row>
        <row r="650">
          <cell r="A650">
            <v>34547</v>
          </cell>
          <cell r="B650">
            <v>205177</v>
          </cell>
          <cell r="C650">
            <v>2048639</v>
          </cell>
        </row>
        <row r="651">
          <cell r="A651">
            <v>34578</v>
          </cell>
          <cell r="B651">
            <v>208398</v>
          </cell>
          <cell r="C651">
            <v>1948871</v>
          </cell>
        </row>
        <row r="652">
          <cell r="A652">
            <v>34608</v>
          </cell>
          <cell r="B652">
            <v>221321</v>
          </cell>
          <cell r="C652">
            <v>2096548</v>
          </cell>
        </row>
        <row r="653">
          <cell r="A653">
            <v>34639</v>
          </cell>
          <cell r="B653">
            <v>216183</v>
          </cell>
          <cell r="C653">
            <v>2062348</v>
          </cell>
        </row>
        <row r="654">
          <cell r="A654">
            <v>34669</v>
          </cell>
          <cell r="B654">
            <v>222608</v>
          </cell>
          <cell r="C654">
            <v>2093318</v>
          </cell>
        </row>
        <row r="655">
          <cell r="A655" t="str">
            <v>Totals:</v>
          </cell>
          <cell r="B655" t="str">
            <v>__________</v>
          </cell>
          <cell r="C655" t="str">
            <v>__________</v>
          </cell>
        </row>
        <row r="656">
          <cell r="A656">
            <v>1994</v>
          </cell>
          <cell r="B656">
            <v>2568464</v>
          </cell>
          <cell r="C656">
            <v>24390784</v>
          </cell>
        </row>
        <row r="658">
          <cell r="A658">
            <v>34700</v>
          </cell>
          <cell r="B658">
            <v>222278</v>
          </cell>
          <cell r="C658">
            <v>2137620</v>
          </cell>
        </row>
        <row r="659">
          <cell r="A659">
            <v>34731</v>
          </cell>
          <cell r="B659">
            <v>214334</v>
          </cell>
          <cell r="C659">
            <v>1880294</v>
          </cell>
        </row>
        <row r="660">
          <cell r="A660">
            <v>34759</v>
          </cell>
          <cell r="B660">
            <v>234048</v>
          </cell>
          <cell r="C660">
            <v>2027916</v>
          </cell>
        </row>
        <row r="661">
          <cell r="A661">
            <v>34790</v>
          </cell>
          <cell r="B661">
            <v>216595</v>
          </cell>
          <cell r="C661">
            <v>1960100</v>
          </cell>
        </row>
        <row r="662">
          <cell r="A662">
            <v>34820</v>
          </cell>
          <cell r="B662">
            <v>219636</v>
          </cell>
          <cell r="C662">
            <v>2028020</v>
          </cell>
        </row>
        <row r="663">
          <cell r="A663">
            <v>34851</v>
          </cell>
          <cell r="B663">
            <v>209625</v>
          </cell>
          <cell r="C663">
            <v>2045262</v>
          </cell>
        </row>
        <row r="664">
          <cell r="A664">
            <v>34881</v>
          </cell>
          <cell r="B664">
            <v>214424</v>
          </cell>
          <cell r="C664">
            <v>2008429</v>
          </cell>
        </row>
        <row r="665">
          <cell r="A665">
            <v>34912</v>
          </cell>
          <cell r="B665">
            <v>210334</v>
          </cell>
          <cell r="C665">
            <v>1963888</v>
          </cell>
        </row>
        <row r="666">
          <cell r="A666">
            <v>34943</v>
          </cell>
          <cell r="B666">
            <v>204994</v>
          </cell>
          <cell r="C666">
            <v>1907209</v>
          </cell>
        </row>
        <row r="667">
          <cell r="A667">
            <v>34973</v>
          </cell>
          <cell r="B667">
            <v>218096</v>
          </cell>
          <cell r="C667">
            <v>1998750</v>
          </cell>
        </row>
        <row r="668">
          <cell r="A668">
            <v>35004</v>
          </cell>
          <cell r="B668">
            <v>212930</v>
          </cell>
          <cell r="C668">
            <v>1887982</v>
          </cell>
        </row>
        <row r="669">
          <cell r="A669">
            <v>35034</v>
          </cell>
          <cell r="B669">
            <v>212029</v>
          </cell>
          <cell r="C669">
            <v>1955639</v>
          </cell>
        </row>
        <row r="670">
          <cell r="A670" t="str">
            <v>Totals:</v>
          </cell>
          <cell r="B670" t="str">
            <v>__________</v>
          </cell>
          <cell r="C670" t="str">
            <v>__________</v>
          </cell>
        </row>
        <row r="671">
          <cell r="A671">
            <v>1995</v>
          </cell>
          <cell r="B671">
            <v>2589323</v>
          </cell>
          <cell r="C671">
            <v>23801109</v>
          </cell>
        </row>
        <row r="673">
          <cell r="A673">
            <v>35065</v>
          </cell>
          <cell r="B673">
            <v>207657</v>
          </cell>
          <cell r="C673">
            <v>1949666</v>
          </cell>
        </row>
        <row r="674">
          <cell r="A674">
            <v>35096</v>
          </cell>
          <cell r="B674">
            <v>203286</v>
          </cell>
          <cell r="C674">
            <v>1819033</v>
          </cell>
        </row>
        <row r="675">
          <cell r="A675">
            <v>35125</v>
          </cell>
          <cell r="B675">
            <v>221055</v>
          </cell>
          <cell r="C675">
            <v>1931320</v>
          </cell>
        </row>
        <row r="676">
          <cell r="A676">
            <v>35156</v>
          </cell>
          <cell r="B676">
            <v>206007</v>
          </cell>
          <cell r="C676">
            <v>1851003</v>
          </cell>
        </row>
        <row r="677">
          <cell r="A677">
            <v>35186</v>
          </cell>
          <cell r="B677">
            <v>211415</v>
          </cell>
          <cell r="C677">
            <v>1854411</v>
          </cell>
        </row>
        <row r="678">
          <cell r="A678">
            <v>35217</v>
          </cell>
          <cell r="B678">
            <v>201593</v>
          </cell>
          <cell r="C678">
            <v>1789985</v>
          </cell>
        </row>
        <row r="679">
          <cell r="A679">
            <v>35247</v>
          </cell>
          <cell r="B679">
            <v>209407</v>
          </cell>
          <cell r="C679">
            <v>1878405</v>
          </cell>
        </row>
        <row r="680">
          <cell r="A680">
            <v>35278</v>
          </cell>
          <cell r="B680">
            <v>211017</v>
          </cell>
          <cell r="C680">
            <v>1787661</v>
          </cell>
        </row>
        <row r="681">
          <cell r="A681">
            <v>35309</v>
          </cell>
          <cell r="B681">
            <v>195980</v>
          </cell>
          <cell r="C681">
            <v>1792058</v>
          </cell>
        </row>
        <row r="682">
          <cell r="A682">
            <v>35339</v>
          </cell>
          <cell r="B682">
            <v>202705</v>
          </cell>
          <cell r="C682">
            <v>1968155</v>
          </cell>
        </row>
        <row r="683">
          <cell r="A683">
            <v>35370</v>
          </cell>
          <cell r="B683">
            <v>195443</v>
          </cell>
          <cell r="C683">
            <v>2020420</v>
          </cell>
        </row>
        <row r="684">
          <cell r="A684">
            <v>35400</v>
          </cell>
          <cell r="B684">
            <v>205965</v>
          </cell>
          <cell r="C684">
            <v>2104667</v>
          </cell>
        </row>
        <row r="685">
          <cell r="A685" t="str">
            <v>Totals:</v>
          </cell>
          <cell r="B685" t="str">
            <v>__________</v>
          </cell>
          <cell r="C685" t="str">
            <v>__________</v>
          </cell>
        </row>
        <row r="686">
          <cell r="A686">
            <v>1996</v>
          </cell>
          <cell r="B686">
            <v>2471530</v>
          </cell>
          <cell r="C686">
            <v>22746784</v>
          </cell>
        </row>
        <row r="688">
          <cell r="A688">
            <v>35431</v>
          </cell>
          <cell r="B688">
            <v>199404</v>
          </cell>
          <cell r="C688">
            <v>2051630</v>
          </cell>
        </row>
        <row r="689">
          <cell r="A689">
            <v>35462</v>
          </cell>
          <cell r="B689">
            <v>184367</v>
          </cell>
          <cell r="C689">
            <v>1789712</v>
          </cell>
        </row>
        <row r="690">
          <cell r="A690">
            <v>35490</v>
          </cell>
          <cell r="B690">
            <v>196559</v>
          </cell>
          <cell r="C690">
            <v>1996065</v>
          </cell>
        </row>
        <row r="691">
          <cell r="A691">
            <v>35521</v>
          </cell>
          <cell r="B691">
            <v>181045</v>
          </cell>
          <cell r="C691">
            <v>1848841</v>
          </cell>
        </row>
        <row r="692">
          <cell r="A692">
            <v>35551</v>
          </cell>
          <cell r="B692">
            <v>186984</v>
          </cell>
          <cell r="C692">
            <v>1907360</v>
          </cell>
        </row>
        <row r="693">
          <cell r="A693">
            <v>35582</v>
          </cell>
          <cell r="B693">
            <v>178533</v>
          </cell>
          <cell r="C693">
            <v>1812003</v>
          </cell>
        </row>
        <row r="694">
          <cell r="A694">
            <v>35612</v>
          </cell>
          <cell r="B694">
            <v>180740</v>
          </cell>
          <cell r="C694">
            <v>1846833</v>
          </cell>
        </row>
        <row r="695">
          <cell r="A695">
            <v>35643</v>
          </cell>
          <cell r="B695">
            <v>184122</v>
          </cell>
          <cell r="C695">
            <v>1829638</v>
          </cell>
        </row>
        <row r="696">
          <cell r="A696">
            <v>35674</v>
          </cell>
          <cell r="B696">
            <v>179710</v>
          </cell>
          <cell r="C696">
            <v>1761312</v>
          </cell>
        </row>
        <row r="697">
          <cell r="A697">
            <v>35704</v>
          </cell>
          <cell r="B697">
            <v>187828</v>
          </cell>
          <cell r="C697">
            <v>1890583</v>
          </cell>
        </row>
        <row r="698">
          <cell r="A698">
            <v>35735</v>
          </cell>
          <cell r="B698">
            <v>175459</v>
          </cell>
          <cell r="C698">
            <v>1838910</v>
          </cell>
        </row>
        <row r="699">
          <cell r="A699">
            <v>35765</v>
          </cell>
          <cell r="B699">
            <v>177705</v>
          </cell>
          <cell r="C699">
            <v>1843431</v>
          </cell>
        </row>
        <row r="700">
          <cell r="A700" t="str">
            <v>Totals:</v>
          </cell>
          <cell r="B700" t="str">
            <v>__________</v>
          </cell>
          <cell r="C700" t="str">
            <v>__________</v>
          </cell>
        </row>
        <row r="701">
          <cell r="A701">
            <v>1997</v>
          </cell>
          <cell r="B701">
            <v>2212456</v>
          </cell>
          <cell r="C701">
            <v>22416318</v>
          </cell>
        </row>
        <row r="703">
          <cell r="A703">
            <v>35796</v>
          </cell>
          <cell r="B703">
            <v>178777</v>
          </cell>
          <cell r="C703">
            <v>1787926</v>
          </cell>
        </row>
        <row r="704">
          <cell r="A704">
            <v>35827</v>
          </cell>
          <cell r="B704">
            <v>159414</v>
          </cell>
          <cell r="C704">
            <v>1589912</v>
          </cell>
        </row>
        <row r="705">
          <cell r="A705">
            <v>35855</v>
          </cell>
          <cell r="B705">
            <v>169562</v>
          </cell>
          <cell r="C705">
            <v>1782718</v>
          </cell>
        </row>
        <row r="706">
          <cell r="A706">
            <v>35886</v>
          </cell>
          <cell r="B706">
            <v>166616</v>
          </cell>
          <cell r="C706">
            <v>1703228</v>
          </cell>
        </row>
        <row r="707">
          <cell r="A707">
            <v>35916</v>
          </cell>
          <cell r="B707">
            <v>166194</v>
          </cell>
          <cell r="C707">
            <v>1744197</v>
          </cell>
        </row>
        <row r="708">
          <cell r="A708">
            <v>35947</v>
          </cell>
          <cell r="B708">
            <v>156716</v>
          </cell>
          <cell r="C708">
            <v>1692410</v>
          </cell>
        </row>
        <row r="709">
          <cell r="A709">
            <v>35977</v>
          </cell>
          <cell r="B709">
            <v>156222</v>
          </cell>
          <cell r="C709">
            <v>1784584</v>
          </cell>
        </row>
        <row r="710">
          <cell r="A710">
            <v>36008</v>
          </cell>
          <cell r="B710">
            <v>151578</v>
          </cell>
          <cell r="C710">
            <v>1688414</v>
          </cell>
        </row>
        <row r="711">
          <cell r="A711">
            <v>36039</v>
          </cell>
          <cell r="B711">
            <v>142312</v>
          </cell>
          <cell r="C711">
            <v>1563539</v>
          </cell>
        </row>
        <row r="712">
          <cell r="A712">
            <v>36069</v>
          </cell>
          <cell r="B712">
            <v>147683</v>
          </cell>
          <cell r="C712">
            <v>1716453</v>
          </cell>
        </row>
        <row r="713">
          <cell r="A713">
            <v>36100</v>
          </cell>
          <cell r="B713">
            <v>142511</v>
          </cell>
          <cell r="C713">
            <v>1627037</v>
          </cell>
        </row>
        <row r="714">
          <cell r="A714">
            <v>36130</v>
          </cell>
          <cell r="B714">
            <v>143688</v>
          </cell>
          <cell r="C714">
            <v>1650625</v>
          </cell>
        </row>
        <row r="715">
          <cell r="A715" t="str">
            <v>Totals:</v>
          </cell>
          <cell r="B715" t="str">
            <v>__________</v>
          </cell>
          <cell r="C715" t="str">
            <v>__________</v>
          </cell>
        </row>
        <row r="716">
          <cell r="A716">
            <v>1998</v>
          </cell>
          <cell r="B716">
            <v>1881273</v>
          </cell>
          <cell r="C716">
            <v>20331043</v>
          </cell>
        </row>
        <row r="718">
          <cell r="A718">
            <v>36161</v>
          </cell>
          <cell r="B718">
            <v>135881</v>
          </cell>
          <cell r="C718">
            <v>1623847</v>
          </cell>
        </row>
        <row r="719">
          <cell r="A719">
            <v>36192</v>
          </cell>
          <cell r="B719">
            <v>128925</v>
          </cell>
          <cell r="C719">
            <v>1457055</v>
          </cell>
        </row>
        <row r="720">
          <cell r="A720">
            <v>36220</v>
          </cell>
          <cell r="B720">
            <v>142189</v>
          </cell>
          <cell r="C720">
            <v>1626159</v>
          </cell>
        </row>
        <row r="721">
          <cell r="A721">
            <v>36251</v>
          </cell>
          <cell r="B721">
            <v>144204</v>
          </cell>
          <cell r="C721">
            <v>1583574</v>
          </cell>
        </row>
        <row r="722">
          <cell r="A722">
            <v>36281</v>
          </cell>
          <cell r="B722">
            <v>147052</v>
          </cell>
          <cell r="C722">
            <v>1633637</v>
          </cell>
        </row>
        <row r="723">
          <cell r="A723">
            <v>36312</v>
          </cell>
          <cell r="B723">
            <v>136262</v>
          </cell>
          <cell r="C723">
            <v>1563366</v>
          </cell>
        </row>
        <row r="724">
          <cell r="A724">
            <v>36342</v>
          </cell>
          <cell r="B724">
            <v>138616</v>
          </cell>
          <cell r="C724">
            <v>1585043</v>
          </cell>
        </row>
        <row r="725">
          <cell r="A725">
            <v>36373</v>
          </cell>
          <cell r="B725">
            <v>133345</v>
          </cell>
          <cell r="C725">
            <v>1487457</v>
          </cell>
        </row>
        <row r="726">
          <cell r="A726">
            <v>36404</v>
          </cell>
          <cell r="B726">
            <v>136297</v>
          </cell>
          <cell r="C726">
            <v>1431408</v>
          </cell>
        </row>
        <row r="727">
          <cell r="A727">
            <v>36434</v>
          </cell>
          <cell r="B727">
            <v>149486</v>
          </cell>
          <cell r="C727">
            <v>1430282</v>
          </cell>
        </row>
        <row r="728">
          <cell r="A728">
            <v>36465</v>
          </cell>
          <cell r="B728">
            <v>145125</v>
          </cell>
          <cell r="C728">
            <v>1464592</v>
          </cell>
        </row>
        <row r="729">
          <cell r="A729">
            <v>36495</v>
          </cell>
          <cell r="B729">
            <v>140654</v>
          </cell>
          <cell r="C729">
            <v>1495955</v>
          </cell>
        </row>
        <row r="730">
          <cell r="A730" t="str">
            <v>Totals:</v>
          </cell>
          <cell r="B730" t="str">
            <v>__________</v>
          </cell>
          <cell r="C730" t="str">
            <v>__________</v>
          </cell>
        </row>
        <row r="731">
          <cell r="A731">
            <v>1999</v>
          </cell>
          <cell r="B731">
            <v>1678036</v>
          </cell>
          <cell r="C731">
            <v>18382375</v>
          </cell>
        </row>
        <row r="733">
          <cell r="A733">
            <v>36526</v>
          </cell>
          <cell r="B733">
            <v>139571</v>
          </cell>
          <cell r="C733">
            <v>1484483</v>
          </cell>
        </row>
        <row r="734">
          <cell r="A734">
            <v>36557</v>
          </cell>
          <cell r="B734">
            <v>129182</v>
          </cell>
          <cell r="C734">
            <v>1381470</v>
          </cell>
        </row>
        <row r="735">
          <cell r="A735">
            <v>36586</v>
          </cell>
          <cell r="B735">
            <v>138486</v>
          </cell>
          <cell r="C735">
            <v>1471576</v>
          </cell>
        </row>
        <row r="736">
          <cell r="A736">
            <v>36617</v>
          </cell>
          <cell r="B736">
            <v>135095</v>
          </cell>
          <cell r="C736">
            <v>1407252</v>
          </cell>
        </row>
        <row r="737">
          <cell r="A737">
            <v>36647</v>
          </cell>
          <cell r="B737">
            <v>134114</v>
          </cell>
          <cell r="C737">
            <v>1446501</v>
          </cell>
        </row>
        <row r="738">
          <cell r="A738">
            <v>36678</v>
          </cell>
          <cell r="B738">
            <v>134282</v>
          </cell>
          <cell r="C738">
            <v>1413542</v>
          </cell>
        </row>
        <row r="739">
          <cell r="A739">
            <v>36708</v>
          </cell>
          <cell r="B739">
            <v>141872</v>
          </cell>
          <cell r="C739">
            <v>1474937</v>
          </cell>
        </row>
        <row r="740">
          <cell r="A740">
            <v>36739</v>
          </cell>
          <cell r="B740">
            <v>137312</v>
          </cell>
          <cell r="C740">
            <v>1414566</v>
          </cell>
        </row>
        <row r="741">
          <cell r="A741">
            <v>36770</v>
          </cell>
          <cell r="B741">
            <v>129521</v>
          </cell>
          <cell r="C741">
            <v>1379072</v>
          </cell>
        </row>
        <row r="742">
          <cell r="A742">
            <v>36800</v>
          </cell>
          <cell r="B742">
            <v>131132</v>
          </cell>
          <cell r="C742">
            <v>1404186</v>
          </cell>
        </row>
        <row r="743">
          <cell r="A743">
            <v>36831</v>
          </cell>
          <cell r="B743">
            <v>126276</v>
          </cell>
          <cell r="C743">
            <v>1325570</v>
          </cell>
        </row>
        <row r="744">
          <cell r="A744">
            <v>36861</v>
          </cell>
          <cell r="B744">
            <v>134326</v>
          </cell>
          <cell r="C744">
            <v>1390186</v>
          </cell>
        </row>
        <row r="745">
          <cell r="A745" t="str">
            <v>Totals:</v>
          </cell>
          <cell r="B745" t="str">
            <v>__________</v>
          </cell>
          <cell r="C745" t="str">
            <v>__________</v>
          </cell>
        </row>
        <row r="746">
          <cell r="A746">
            <v>2000</v>
          </cell>
          <cell r="B746">
            <v>1611169</v>
          </cell>
          <cell r="C746">
            <v>16993341</v>
          </cell>
        </row>
        <row r="748">
          <cell r="A748">
            <v>36892</v>
          </cell>
          <cell r="B748">
            <v>125795</v>
          </cell>
          <cell r="C748">
            <v>1361499</v>
          </cell>
        </row>
        <row r="749">
          <cell r="A749">
            <v>36923</v>
          </cell>
          <cell r="B749">
            <v>111572</v>
          </cell>
          <cell r="C749">
            <v>1211736</v>
          </cell>
        </row>
        <row r="750">
          <cell r="A750">
            <v>36951</v>
          </cell>
          <cell r="B750">
            <v>125398</v>
          </cell>
          <cell r="C750">
            <v>1393332</v>
          </cell>
        </row>
        <row r="751">
          <cell r="A751">
            <v>36982</v>
          </cell>
          <cell r="B751">
            <v>126063</v>
          </cell>
          <cell r="C751">
            <v>1387010</v>
          </cell>
        </row>
        <row r="752">
          <cell r="A752">
            <v>37012</v>
          </cell>
          <cell r="B752">
            <v>121190</v>
          </cell>
          <cell r="C752">
            <v>1358337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1960-1962"/>
    </sheetNames>
    <sheetDataSet>
      <sheetData sheetId="0">
        <row r="611">
          <cell r="A611">
            <v>34335</v>
          </cell>
          <cell r="B611">
            <v>69924</v>
          </cell>
          <cell r="C611">
            <v>1655952</v>
          </cell>
        </row>
        <row r="612">
          <cell r="A612">
            <v>34366</v>
          </cell>
          <cell r="B612">
            <v>64609</v>
          </cell>
          <cell r="C612">
            <v>1469868</v>
          </cell>
        </row>
        <row r="613">
          <cell r="A613">
            <v>34394</v>
          </cell>
          <cell r="B613">
            <v>69619</v>
          </cell>
          <cell r="C613">
            <v>1647802</v>
          </cell>
        </row>
        <row r="614">
          <cell r="A614">
            <v>34425</v>
          </cell>
          <cell r="B614">
            <v>63144</v>
          </cell>
          <cell r="C614">
            <v>1622903</v>
          </cell>
        </row>
        <row r="615">
          <cell r="A615">
            <v>34455</v>
          </cell>
          <cell r="B615">
            <v>64686</v>
          </cell>
          <cell r="C615">
            <v>1630553</v>
          </cell>
        </row>
        <row r="616">
          <cell r="A616">
            <v>34486</v>
          </cell>
          <cell r="B616">
            <v>63466</v>
          </cell>
          <cell r="C616">
            <v>1528100</v>
          </cell>
        </row>
        <row r="617">
          <cell r="A617">
            <v>34516</v>
          </cell>
          <cell r="B617">
            <v>63058</v>
          </cell>
          <cell r="C617">
            <v>1538976</v>
          </cell>
        </row>
        <row r="618">
          <cell r="A618">
            <v>34547</v>
          </cell>
          <cell r="B618">
            <v>63497</v>
          </cell>
          <cell r="C618">
            <v>1530361</v>
          </cell>
        </row>
        <row r="619">
          <cell r="A619">
            <v>34578</v>
          </cell>
          <cell r="B619">
            <v>58207</v>
          </cell>
          <cell r="C619">
            <v>1559777</v>
          </cell>
        </row>
        <row r="620">
          <cell r="A620">
            <v>34608</v>
          </cell>
          <cell r="B620">
            <v>59506</v>
          </cell>
          <cell r="C620">
            <v>1418165</v>
          </cell>
        </row>
        <row r="621">
          <cell r="A621">
            <v>34639</v>
          </cell>
          <cell r="B621">
            <v>58038</v>
          </cell>
          <cell r="C621">
            <v>1412167</v>
          </cell>
        </row>
        <row r="622">
          <cell r="A622">
            <v>34669</v>
          </cell>
          <cell r="B622">
            <v>61822</v>
          </cell>
          <cell r="C622">
            <v>1398198</v>
          </cell>
        </row>
        <row r="623">
          <cell r="A623" t="str">
            <v>Totals:</v>
          </cell>
          <cell r="B623" t="str">
            <v>__________</v>
          </cell>
          <cell r="C623" t="str">
            <v>__________</v>
          </cell>
        </row>
        <row r="624">
          <cell r="A624">
            <v>1994</v>
          </cell>
          <cell r="B624">
            <v>759576</v>
          </cell>
          <cell r="C624">
            <v>18412822</v>
          </cell>
        </row>
        <row r="626">
          <cell r="A626">
            <v>34700</v>
          </cell>
          <cell r="B626">
            <v>60121</v>
          </cell>
          <cell r="C626">
            <v>1369506</v>
          </cell>
        </row>
        <row r="627">
          <cell r="A627">
            <v>34731</v>
          </cell>
          <cell r="B627">
            <v>54000</v>
          </cell>
          <cell r="C627">
            <v>1380290</v>
          </cell>
        </row>
        <row r="628">
          <cell r="A628">
            <v>34759</v>
          </cell>
          <cell r="B628">
            <v>59930</v>
          </cell>
          <cell r="C628">
            <v>1527777</v>
          </cell>
        </row>
        <row r="629">
          <cell r="A629">
            <v>34790</v>
          </cell>
          <cell r="B629">
            <v>59544</v>
          </cell>
          <cell r="C629">
            <v>1437078</v>
          </cell>
        </row>
        <row r="630">
          <cell r="A630">
            <v>34820</v>
          </cell>
          <cell r="B630">
            <v>58856</v>
          </cell>
          <cell r="C630">
            <v>1517882</v>
          </cell>
        </row>
        <row r="631">
          <cell r="A631">
            <v>34851</v>
          </cell>
          <cell r="B631">
            <v>57979</v>
          </cell>
          <cell r="C631">
            <v>1480079</v>
          </cell>
        </row>
        <row r="632">
          <cell r="A632">
            <v>34881</v>
          </cell>
          <cell r="B632">
            <v>58853</v>
          </cell>
          <cell r="C632">
            <v>1527611</v>
          </cell>
        </row>
        <row r="633">
          <cell r="A633">
            <v>34912</v>
          </cell>
          <cell r="B633">
            <v>58691</v>
          </cell>
          <cell r="C633">
            <v>1492044</v>
          </cell>
        </row>
        <row r="634">
          <cell r="A634">
            <v>34943</v>
          </cell>
          <cell r="B634">
            <v>55605</v>
          </cell>
          <cell r="C634">
            <v>1424299</v>
          </cell>
        </row>
        <row r="635">
          <cell r="A635">
            <v>34973</v>
          </cell>
          <cell r="B635">
            <v>60381</v>
          </cell>
          <cell r="C635">
            <v>1417313</v>
          </cell>
        </row>
        <row r="636">
          <cell r="A636">
            <v>35004</v>
          </cell>
          <cell r="B636">
            <v>58177</v>
          </cell>
          <cell r="C636">
            <v>1371265</v>
          </cell>
        </row>
        <row r="637">
          <cell r="A637">
            <v>35034</v>
          </cell>
          <cell r="B637">
            <v>61570</v>
          </cell>
          <cell r="C637">
            <v>1418190</v>
          </cell>
        </row>
        <row r="638">
          <cell r="A638" t="str">
            <v>Totals:</v>
          </cell>
          <cell r="B638" t="str">
            <v>__________</v>
          </cell>
          <cell r="C638" t="str">
            <v>__________</v>
          </cell>
        </row>
        <row r="639">
          <cell r="A639">
            <v>1995</v>
          </cell>
          <cell r="B639">
            <v>703707</v>
          </cell>
          <cell r="C639">
            <v>17363334</v>
          </cell>
        </row>
        <row r="641">
          <cell r="A641">
            <v>35065</v>
          </cell>
          <cell r="B641">
            <v>62516</v>
          </cell>
          <cell r="C641">
            <v>1419686</v>
          </cell>
        </row>
        <row r="642">
          <cell r="A642">
            <v>35096</v>
          </cell>
          <cell r="B642">
            <v>58141</v>
          </cell>
          <cell r="C642">
            <v>1356075</v>
          </cell>
        </row>
        <row r="643">
          <cell r="A643">
            <v>35125</v>
          </cell>
          <cell r="B643">
            <v>61536</v>
          </cell>
          <cell r="C643">
            <v>1535528</v>
          </cell>
        </row>
        <row r="644">
          <cell r="A644">
            <v>35156</v>
          </cell>
          <cell r="B644">
            <v>57682</v>
          </cell>
          <cell r="C644">
            <v>1554433</v>
          </cell>
        </row>
        <row r="645">
          <cell r="A645">
            <v>35186</v>
          </cell>
          <cell r="B645">
            <v>56460</v>
          </cell>
          <cell r="C645">
            <v>1539992</v>
          </cell>
        </row>
        <row r="646">
          <cell r="A646">
            <v>35217</v>
          </cell>
          <cell r="B646">
            <v>57785</v>
          </cell>
          <cell r="C646">
            <v>1398469</v>
          </cell>
        </row>
        <row r="647">
          <cell r="A647">
            <v>35247</v>
          </cell>
          <cell r="B647">
            <v>58169</v>
          </cell>
          <cell r="C647">
            <v>1411278</v>
          </cell>
        </row>
        <row r="648">
          <cell r="A648">
            <v>35278</v>
          </cell>
          <cell r="B648">
            <v>59002</v>
          </cell>
          <cell r="C648">
            <v>1469249</v>
          </cell>
        </row>
        <row r="649">
          <cell r="A649">
            <v>35309</v>
          </cell>
          <cell r="B649">
            <v>56254</v>
          </cell>
          <cell r="C649">
            <v>1415269</v>
          </cell>
        </row>
        <row r="650">
          <cell r="A650">
            <v>35339</v>
          </cell>
          <cell r="B650">
            <v>56545</v>
          </cell>
          <cell r="C650">
            <v>1591144</v>
          </cell>
        </row>
        <row r="651">
          <cell r="A651">
            <v>35370</v>
          </cell>
          <cell r="B651">
            <v>55789</v>
          </cell>
          <cell r="C651">
            <v>1506293</v>
          </cell>
        </row>
        <row r="652">
          <cell r="A652">
            <v>35400</v>
          </cell>
          <cell r="B652">
            <v>56274</v>
          </cell>
          <cell r="C652">
            <v>1576139</v>
          </cell>
        </row>
        <row r="653">
          <cell r="A653" t="str">
            <v>Totals:</v>
          </cell>
          <cell r="B653" t="str">
            <v>__________</v>
          </cell>
          <cell r="C653" t="str">
            <v>__________</v>
          </cell>
        </row>
        <row r="654">
          <cell r="A654">
            <v>1996</v>
          </cell>
          <cell r="B654">
            <v>696153</v>
          </cell>
          <cell r="C654">
            <v>17773555</v>
          </cell>
        </row>
        <row r="656">
          <cell r="A656">
            <v>35431</v>
          </cell>
          <cell r="B656">
            <v>56941</v>
          </cell>
          <cell r="C656">
            <v>1454207</v>
          </cell>
        </row>
        <row r="657">
          <cell r="A657">
            <v>35462</v>
          </cell>
          <cell r="B657">
            <v>58757</v>
          </cell>
          <cell r="C657">
            <v>1317014</v>
          </cell>
        </row>
        <row r="658">
          <cell r="A658">
            <v>35490</v>
          </cell>
          <cell r="B658">
            <v>62077</v>
          </cell>
          <cell r="C658">
            <v>1433534</v>
          </cell>
        </row>
        <row r="659">
          <cell r="A659">
            <v>35521</v>
          </cell>
          <cell r="B659">
            <v>57845</v>
          </cell>
          <cell r="C659">
            <v>1345024</v>
          </cell>
        </row>
        <row r="660">
          <cell r="A660">
            <v>35551</v>
          </cell>
          <cell r="B660">
            <v>63229</v>
          </cell>
          <cell r="C660">
            <v>1436291</v>
          </cell>
        </row>
        <row r="661">
          <cell r="A661">
            <v>35582</v>
          </cell>
          <cell r="B661">
            <v>58308</v>
          </cell>
          <cell r="C661">
            <v>1244512</v>
          </cell>
        </row>
        <row r="662">
          <cell r="A662">
            <v>35612</v>
          </cell>
          <cell r="B662">
            <v>63884</v>
          </cell>
          <cell r="C662">
            <v>1394544</v>
          </cell>
        </row>
        <row r="663">
          <cell r="A663">
            <v>35643</v>
          </cell>
          <cell r="B663">
            <v>63048</v>
          </cell>
          <cell r="C663">
            <v>1418724</v>
          </cell>
        </row>
        <row r="664">
          <cell r="A664">
            <v>35674</v>
          </cell>
          <cell r="B664">
            <v>58356</v>
          </cell>
          <cell r="C664">
            <v>1333067</v>
          </cell>
        </row>
        <row r="665">
          <cell r="A665">
            <v>35704</v>
          </cell>
          <cell r="B665">
            <v>59204</v>
          </cell>
          <cell r="C665">
            <v>1342155</v>
          </cell>
        </row>
        <row r="666">
          <cell r="A666">
            <v>35735</v>
          </cell>
          <cell r="B666">
            <v>60252</v>
          </cell>
          <cell r="C666">
            <v>1273985</v>
          </cell>
        </row>
        <row r="667">
          <cell r="A667">
            <v>35765</v>
          </cell>
          <cell r="B667">
            <v>60025</v>
          </cell>
          <cell r="C667">
            <v>1286857</v>
          </cell>
        </row>
        <row r="668">
          <cell r="A668" t="str">
            <v>Totals:</v>
          </cell>
          <cell r="B668" t="str">
            <v>__________</v>
          </cell>
          <cell r="C668" t="str">
            <v>__________</v>
          </cell>
        </row>
        <row r="669">
          <cell r="A669">
            <v>1997</v>
          </cell>
          <cell r="B669">
            <v>721926</v>
          </cell>
          <cell r="C669">
            <v>16279914</v>
          </cell>
        </row>
        <row r="671">
          <cell r="A671">
            <v>35796</v>
          </cell>
          <cell r="B671">
            <v>56532</v>
          </cell>
          <cell r="C671">
            <v>1247089</v>
          </cell>
        </row>
        <row r="672">
          <cell r="A672">
            <v>35827</v>
          </cell>
          <cell r="B672">
            <v>51633</v>
          </cell>
          <cell r="C672">
            <v>1206189</v>
          </cell>
        </row>
        <row r="673">
          <cell r="A673">
            <v>35855</v>
          </cell>
          <cell r="B673">
            <v>58352</v>
          </cell>
          <cell r="C673">
            <v>1231875</v>
          </cell>
        </row>
        <row r="674">
          <cell r="A674">
            <v>35886</v>
          </cell>
          <cell r="B674">
            <v>55327</v>
          </cell>
          <cell r="C674">
            <v>1132741</v>
          </cell>
        </row>
        <row r="675">
          <cell r="A675">
            <v>35916</v>
          </cell>
          <cell r="B675">
            <v>56068</v>
          </cell>
          <cell r="C675">
            <v>1113261</v>
          </cell>
        </row>
        <row r="676">
          <cell r="A676">
            <v>35947</v>
          </cell>
          <cell r="B676">
            <v>50554</v>
          </cell>
          <cell r="C676">
            <v>1165072</v>
          </cell>
        </row>
        <row r="677">
          <cell r="A677">
            <v>35977</v>
          </cell>
          <cell r="B677">
            <v>48825</v>
          </cell>
          <cell r="C677">
            <v>1226345</v>
          </cell>
        </row>
        <row r="678">
          <cell r="A678">
            <v>36008</v>
          </cell>
          <cell r="B678">
            <v>48496</v>
          </cell>
          <cell r="C678">
            <v>1123653</v>
          </cell>
        </row>
        <row r="679">
          <cell r="A679">
            <v>36039</v>
          </cell>
          <cell r="B679">
            <v>44876</v>
          </cell>
          <cell r="C679">
            <v>1176751</v>
          </cell>
        </row>
        <row r="680">
          <cell r="A680">
            <v>36069</v>
          </cell>
          <cell r="B680">
            <v>43805</v>
          </cell>
          <cell r="C680">
            <v>1311976</v>
          </cell>
        </row>
        <row r="681">
          <cell r="A681">
            <v>36100</v>
          </cell>
          <cell r="B681">
            <v>43157</v>
          </cell>
          <cell r="C681">
            <v>1179294</v>
          </cell>
        </row>
        <row r="682">
          <cell r="A682">
            <v>36130</v>
          </cell>
          <cell r="B682">
            <v>45286</v>
          </cell>
          <cell r="C682">
            <v>1208592</v>
          </cell>
        </row>
        <row r="683">
          <cell r="A683" t="str">
            <v>Totals:</v>
          </cell>
          <cell r="B683" t="str">
            <v>__________</v>
          </cell>
          <cell r="C683" t="str">
            <v>__________</v>
          </cell>
        </row>
        <row r="684">
          <cell r="A684">
            <v>1998</v>
          </cell>
          <cell r="B684">
            <v>602911</v>
          </cell>
          <cell r="C684">
            <v>14322838</v>
          </cell>
        </row>
        <row r="686">
          <cell r="A686">
            <v>36161</v>
          </cell>
          <cell r="B686">
            <v>42791</v>
          </cell>
          <cell r="C686">
            <v>1215381</v>
          </cell>
        </row>
        <row r="687">
          <cell r="A687">
            <v>36192</v>
          </cell>
          <cell r="B687">
            <v>41680</v>
          </cell>
          <cell r="C687">
            <v>1049388</v>
          </cell>
        </row>
        <row r="688">
          <cell r="A688">
            <v>36220</v>
          </cell>
          <cell r="B688">
            <v>43873</v>
          </cell>
          <cell r="C688">
            <v>1129073</v>
          </cell>
        </row>
        <row r="689">
          <cell r="A689">
            <v>36251</v>
          </cell>
          <cell r="B689">
            <v>43134</v>
          </cell>
          <cell r="C689">
            <v>1043862</v>
          </cell>
        </row>
        <row r="690">
          <cell r="A690">
            <v>36281</v>
          </cell>
          <cell r="B690">
            <v>45699</v>
          </cell>
          <cell r="C690">
            <v>1049382</v>
          </cell>
        </row>
        <row r="691">
          <cell r="A691">
            <v>36312</v>
          </cell>
          <cell r="B691">
            <v>43045</v>
          </cell>
          <cell r="C691">
            <v>1043514</v>
          </cell>
        </row>
        <row r="692">
          <cell r="A692">
            <v>36342</v>
          </cell>
          <cell r="B692">
            <v>43649</v>
          </cell>
          <cell r="C692">
            <v>1084853</v>
          </cell>
        </row>
        <row r="693">
          <cell r="A693">
            <v>36373</v>
          </cell>
          <cell r="B693">
            <v>44900</v>
          </cell>
          <cell r="C693">
            <v>1127031</v>
          </cell>
        </row>
        <row r="694">
          <cell r="A694">
            <v>36404</v>
          </cell>
          <cell r="B694">
            <v>44056</v>
          </cell>
          <cell r="C694">
            <v>1112358</v>
          </cell>
        </row>
        <row r="695">
          <cell r="A695">
            <v>36434</v>
          </cell>
          <cell r="B695">
            <v>44403</v>
          </cell>
          <cell r="C695">
            <v>1059872</v>
          </cell>
        </row>
        <row r="696">
          <cell r="A696">
            <v>36465</v>
          </cell>
          <cell r="B696">
            <v>42494</v>
          </cell>
          <cell r="C696">
            <v>1061001</v>
          </cell>
        </row>
        <row r="697">
          <cell r="A697">
            <v>36495</v>
          </cell>
          <cell r="B697">
            <v>44546</v>
          </cell>
          <cell r="C697">
            <v>1077700</v>
          </cell>
        </row>
        <row r="698">
          <cell r="A698" t="str">
            <v>Totals:</v>
          </cell>
          <cell r="B698" t="str">
            <v>__________</v>
          </cell>
          <cell r="C698" t="str">
            <v>__________</v>
          </cell>
        </row>
        <row r="699">
          <cell r="A699">
            <v>1999</v>
          </cell>
          <cell r="B699">
            <v>524270</v>
          </cell>
          <cell r="C699">
            <v>13053415</v>
          </cell>
        </row>
        <row r="701">
          <cell r="A701">
            <v>36526</v>
          </cell>
          <cell r="B701">
            <v>44652</v>
          </cell>
          <cell r="C701">
            <v>1048184</v>
          </cell>
        </row>
        <row r="702">
          <cell r="A702">
            <v>36557</v>
          </cell>
          <cell r="B702">
            <v>44083</v>
          </cell>
          <cell r="C702">
            <v>1067325</v>
          </cell>
        </row>
        <row r="703">
          <cell r="A703">
            <v>36586</v>
          </cell>
          <cell r="B703">
            <v>47374</v>
          </cell>
          <cell r="C703">
            <v>1135847</v>
          </cell>
        </row>
        <row r="704">
          <cell r="A704">
            <v>36617</v>
          </cell>
          <cell r="B704">
            <v>46955</v>
          </cell>
          <cell r="C704">
            <v>1045298</v>
          </cell>
        </row>
        <row r="705">
          <cell r="A705">
            <v>36647</v>
          </cell>
          <cell r="B705">
            <v>47865</v>
          </cell>
          <cell r="C705">
            <v>1041696</v>
          </cell>
        </row>
        <row r="706">
          <cell r="A706">
            <v>36678</v>
          </cell>
          <cell r="B706">
            <v>48510</v>
          </cell>
          <cell r="C706">
            <v>1030632</v>
          </cell>
        </row>
        <row r="707">
          <cell r="A707">
            <v>36708</v>
          </cell>
          <cell r="B707">
            <v>47671</v>
          </cell>
          <cell r="C707">
            <v>1011609</v>
          </cell>
        </row>
        <row r="708">
          <cell r="A708">
            <v>36739</v>
          </cell>
          <cell r="B708">
            <v>47965</v>
          </cell>
          <cell r="C708">
            <v>1019673</v>
          </cell>
        </row>
        <row r="709">
          <cell r="A709">
            <v>36770</v>
          </cell>
          <cell r="B709">
            <v>47015</v>
          </cell>
          <cell r="C709">
            <v>987334</v>
          </cell>
        </row>
        <row r="710">
          <cell r="A710">
            <v>36800</v>
          </cell>
          <cell r="B710">
            <v>47231</v>
          </cell>
          <cell r="C710">
            <v>964964</v>
          </cell>
        </row>
        <row r="711">
          <cell r="A711">
            <v>36831</v>
          </cell>
          <cell r="B711">
            <v>45783</v>
          </cell>
          <cell r="C711">
            <v>917068</v>
          </cell>
        </row>
        <row r="712">
          <cell r="A712">
            <v>36861</v>
          </cell>
          <cell r="B712">
            <v>45909</v>
          </cell>
          <cell r="C712">
            <v>999609</v>
          </cell>
        </row>
        <row r="713">
          <cell r="A713" t="str">
            <v>Totals:</v>
          </cell>
          <cell r="B713" t="str">
            <v>__________</v>
          </cell>
          <cell r="C713" t="str">
            <v>__________</v>
          </cell>
        </row>
        <row r="714">
          <cell r="A714">
            <v>2000</v>
          </cell>
          <cell r="B714">
            <v>561013</v>
          </cell>
          <cell r="C714">
            <v>12269239</v>
          </cell>
        </row>
        <row r="716">
          <cell r="A716">
            <v>36892</v>
          </cell>
          <cell r="B716">
            <v>41353</v>
          </cell>
          <cell r="C716">
            <v>898988</v>
          </cell>
        </row>
        <row r="717">
          <cell r="A717">
            <v>36923</v>
          </cell>
          <cell r="B717">
            <v>37193</v>
          </cell>
          <cell r="C717">
            <v>811977</v>
          </cell>
        </row>
        <row r="718">
          <cell r="A718">
            <v>36951</v>
          </cell>
          <cell r="B718">
            <v>40067</v>
          </cell>
          <cell r="C718">
            <v>918561</v>
          </cell>
        </row>
        <row r="719">
          <cell r="A719">
            <v>36982</v>
          </cell>
          <cell r="B719">
            <v>39003</v>
          </cell>
          <cell r="C719">
            <v>881106</v>
          </cell>
        </row>
        <row r="720">
          <cell r="A720">
            <v>37012</v>
          </cell>
          <cell r="B720">
            <v>38348</v>
          </cell>
          <cell r="C720">
            <v>873519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1963-1965"/>
    </sheetNames>
    <sheetDataSet>
      <sheetData sheetId="0">
        <row r="563">
          <cell r="A563">
            <v>34335</v>
          </cell>
          <cell r="B563">
            <v>93091</v>
          </cell>
          <cell r="C563">
            <v>1429268</v>
          </cell>
        </row>
        <row r="564">
          <cell r="A564">
            <v>34366</v>
          </cell>
          <cell r="B564">
            <v>86263</v>
          </cell>
          <cell r="C564">
            <v>1294448</v>
          </cell>
        </row>
        <row r="565">
          <cell r="A565">
            <v>34394</v>
          </cell>
          <cell r="B565">
            <v>95439</v>
          </cell>
          <cell r="C565">
            <v>1406990</v>
          </cell>
        </row>
        <row r="566">
          <cell r="A566">
            <v>34425</v>
          </cell>
          <cell r="B566">
            <v>98862</v>
          </cell>
          <cell r="C566">
            <v>1405418</v>
          </cell>
        </row>
        <row r="567">
          <cell r="A567">
            <v>34455</v>
          </cell>
          <cell r="B567">
            <v>95001</v>
          </cell>
          <cell r="C567">
            <v>1409525</v>
          </cell>
        </row>
        <row r="568">
          <cell r="A568">
            <v>34486</v>
          </cell>
          <cell r="B568">
            <v>87638</v>
          </cell>
          <cell r="C568">
            <v>1334391</v>
          </cell>
        </row>
        <row r="569">
          <cell r="A569">
            <v>34516</v>
          </cell>
          <cell r="B569">
            <v>91645</v>
          </cell>
          <cell r="C569">
            <v>1371208</v>
          </cell>
        </row>
        <row r="570">
          <cell r="A570">
            <v>34547</v>
          </cell>
          <cell r="B570">
            <v>92948</v>
          </cell>
          <cell r="C570">
            <v>1480246</v>
          </cell>
        </row>
        <row r="571">
          <cell r="A571">
            <v>34578</v>
          </cell>
          <cell r="B571">
            <v>88807</v>
          </cell>
          <cell r="C571">
            <v>1406994</v>
          </cell>
        </row>
        <row r="572">
          <cell r="A572">
            <v>34608</v>
          </cell>
          <cell r="B572">
            <v>89544</v>
          </cell>
          <cell r="C572">
            <v>1408434</v>
          </cell>
        </row>
        <row r="573">
          <cell r="A573">
            <v>34639</v>
          </cell>
          <cell r="B573">
            <v>92184</v>
          </cell>
          <cell r="C573">
            <v>1384405</v>
          </cell>
        </row>
        <row r="574">
          <cell r="A574">
            <v>34669</v>
          </cell>
          <cell r="B574">
            <v>92820</v>
          </cell>
          <cell r="C574">
            <v>1439720</v>
          </cell>
        </row>
        <row r="575">
          <cell r="A575" t="str">
            <v>Totals:</v>
          </cell>
          <cell r="B575" t="str">
            <v>__________</v>
          </cell>
          <cell r="C575" t="str">
            <v>__________</v>
          </cell>
        </row>
        <row r="576">
          <cell r="A576">
            <v>1994</v>
          </cell>
          <cell r="B576">
            <v>1104242</v>
          </cell>
          <cell r="C576">
            <v>16771047</v>
          </cell>
        </row>
        <row r="578">
          <cell r="A578">
            <v>34700</v>
          </cell>
          <cell r="B578">
            <v>91031</v>
          </cell>
          <cell r="C578">
            <v>1379996</v>
          </cell>
        </row>
        <row r="579">
          <cell r="A579">
            <v>34731</v>
          </cell>
          <cell r="B579">
            <v>82148</v>
          </cell>
          <cell r="C579">
            <v>1283065</v>
          </cell>
        </row>
        <row r="580">
          <cell r="A580">
            <v>34759</v>
          </cell>
          <cell r="B580">
            <v>88952</v>
          </cell>
          <cell r="C580">
            <v>1539962</v>
          </cell>
        </row>
        <row r="581">
          <cell r="A581">
            <v>34790</v>
          </cell>
          <cell r="B581">
            <v>85550</v>
          </cell>
          <cell r="C581">
            <v>1445389</v>
          </cell>
        </row>
        <row r="582">
          <cell r="A582">
            <v>34820</v>
          </cell>
          <cell r="B582">
            <v>86526</v>
          </cell>
          <cell r="C582">
            <v>1487223</v>
          </cell>
        </row>
        <row r="583">
          <cell r="A583">
            <v>34851</v>
          </cell>
          <cell r="B583">
            <v>87019</v>
          </cell>
          <cell r="C583">
            <v>1400157</v>
          </cell>
        </row>
        <row r="584">
          <cell r="A584">
            <v>34881</v>
          </cell>
          <cell r="B584">
            <v>95354</v>
          </cell>
          <cell r="C584">
            <v>1412270</v>
          </cell>
        </row>
        <row r="585">
          <cell r="A585">
            <v>34912</v>
          </cell>
          <cell r="B585">
            <v>91685</v>
          </cell>
          <cell r="C585">
            <v>1367961</v>
          </cell>
        </row>
        <row r="586">
          <cell r="A586">
            <v>34943</v>
          </cell>
          <cell r="B586">
            <v>85436</v>
          </cell>
          <cell r="C586">
            <v>1294769</v>
          </cell>
        </row>
        <row r="587">
          <cell r="A587">
            <v>34973</v>
          </cell>
          <cell r="B587">
            <v>87226</v>
          </cell>
          <cell r="C587">
            <v>1321537</v>
          </cell>
        </row>
        <row r="588">
          <cell r="A588">
            <v>35004</v>
          </cell>
          <cell r="B588">
            <v>82280</v>
          </cell>
          <cell r="C588">
            <v>1243660</v>
          </cell>
        </row>
        <row r="589">
          <cell r="A589">
            <v>35034</v>
          </cell>
          <cell r="B589">
            <v>81565</v>
          </cell>
          <cell r="C589">
            <v>1265040</v>
          </cell>
        </row>
        <row r="590">
          <cell r="A590" t="str">
            <v>Totals:</v>
          </cell>
          <cell r="B590" t="str">
            <v>__________</v>
          </cell>
          <cell r="C590" t="str">
            <v>__________</v>
          </cell>
        </row>
        <row r="591">
          <cell r="A591">
            <v>1995</v>
          </cell>
          <cell r="B591">
            <v>1044772</v>
          </cell>
          <cell r="C591">
            <v>16441029</v>
          </cell>
        </row>
        <row r="593">
          <cell r="A593">
            <v>35065</v>
          </cell>
          <cell r="B593">
            <v>80832</v>
          </cell>
          <cell r="C593">
            <v>1228453</v>
          </cell>
        </row>
        <row r="594">
          <cell r="A594">
            <v>35096</v>
          </cell>
          <cell r="B594">
            <v>80195</v>
          </cell>
          <cell r="C594">
            <v>1167292</v>
          </cell>
        </row>
        <row r="595">
          <cell r="A595">
            <v>35125</v>
          </cell>
          <cell r="B595">
            <v>82669</v>
          </cell>
          <cell r="C595">
            <v>1308031</v>
          </cell>
        </row>
        <row r="596">
          <cell r="A596">
            <v>35156</v>
          </cell>
          <cell r="B596">
            <v>81681</v>
          </cell>
          <cell r="C596">
            <v>1224074</v>
          </cell>
        </row>
        <row r="597">
          <cell r="A597">
            <v>35186</v>
          </cell>
          <cell r="B597">
            <v>82255</v>
          </cell>
          <cell r="C597">
            <v>1228662</v>
          </cell>
        </row>
        <row r="598">
          <cell r="A598">
            <v>35217</v>
          </cell>
          <cell r="B598">
            <v>74618</v>
          </cell>
          <cell r="C598">
            <v>1208970</v>
          </cell>
        </row>
        <row r="599">
          <cell r="A599">
            <v>35247</v>
          </cell>
          <cell r="B599">
            <v>75972</v>
          </cell>
          <cell r="C599">
            <v>1199069</v>
          </cell>
        </row>
        <row r="600">
          <cell r="A600">
            <v>35278</v>
          </cell>
          <cell r="B600">
            <v>77293</v>
          </cell>
          <cell r="C600">
            <v>1264521</v>
          </cell>
        </row>
        <row r="601">
          <cell r="A601">
            <v>35309</v>
          </cell>
          <cell r="B601">
            <v>76481</v>
          </cell>
          <cell r="C601">
            <v>1235496</v>
          </cell>
        </row>
        <row r="602">
          <cell r="A602">
            <v>35339</v>
          </cell>
          <cell r="B602">
            <v>82237</v>
          </cell>
          <cell r="C602">
            <v>1319138</v>
          </cell>
        </row>
        <row r="603">
          <cell r="A603">
            <v>35370</v>
          </cell>
          <cell r="B603">
            <v>77612</v>
          </cell>
          <cell r="C603">
            <v>1213296</v>
          </cell>
        </row>
        <row r="604">
          <cell r="A604">
            <v>35400</v>
          </cell>
          <cell r="B604">
            <v>74403</v>
          </cell>
          <cell r="C604">
            <v>1126484</v>
          </cell>
        </row>
        <row r="605">
          <cell r="A605" t="str">
            <v>Totals:</v>
          </cell>
          <cell r="B605" t="str">
            <v>__________</v>
          </cell>
          <cell r="C605" t="str">
            <v>__________</v>
          </cell>
        </row>
        <row r="606">
          <cell r="A606">
            <v>1996</v>
          </cell>
          <cell r="B606">
            <v>946248</v>
          </cell>
          <cell r="C606">
            <v>14723486</v>
          </cell>
        </row>
        <row r="608">
          <cell r="A608">
            <v>35431</v>
          </cell>
          <cell r="B608">
            <v>71835</v>
          </cell>
          <cell r="C608">
            <v>1114440</v>
          </cell>
        </row>
        <row r="609">
          <cell r="A609">
            <v>35462</v>
          </cell>
          <cell r="B609">
            <v>69683</v>
          </cell>
          <cell r="C609">
            <v>1040194</v>
          </cell>
        </row>
        <row r="610">
          <cell r="A610">
            <v>35490</v>
          </cell>
          <cell r="B610">
            <v>76307</v>
          </cell>
          <cell r="C610">
            <v>1138549</v>
          </cell>
        </row>
        <row r="611">
          <cell r="A611">
            <v>35521</v>
          </cell>
          <cell r="B611">
            <v>72153</v>
          </cell>
          <cell r="C611">
            <v>1060621</v>
          </cell>
        </row>
        <row r="612">
          <cell r="A612">
            <v>35551</v>
          </cell>
          <cell r="B612">
            <v>71441</v>
          </cell>
          <cell r="C612">
            <v>1095887</v>
          </cell>
        </row>
        <row r="613">
          <cell r="A613">
            <v>35582</v>
          </cell>
          <cell r="B613">
            <v>70345</v>
          </cell>
          <cell r="C613">
            <v>1073595</v>
          </cell>
        </row>
        <row r="614">
          <cell r="A614">
            <v>35612</v>
          </cell>
          <cell r="B614">
            <v>71585</v>
          </cell>
          <cell r="C614">
            <v>1074108</v>
          </cell>
        </row>
        <row r="615">
          <cell r="A615">
            <v>35643</v>
          </cell>
          <cell r="B615">
            <v>69994</v>
          </cell>
          <cell r="C615">
            <v>1032446</v>
          </cell>
        </row>
        <row r="616">
          <cell r="A616">
            <v>35674</v>
          </cell>
          <cell r="B616">
            <v>65448</v>
          </cell>
          <cell r="C616">
            <v>963005</v>
          </cell>
        </row>
        <row r="617">
          <cell r="A617">
            <v>35704</v>
          </cell>
          <cell r="B617">
            <v>70616</v>
          </cell>
          <cell r="C617">
            <v>989461</v>
          </cell>
        </row>
        <row r="618">
          <cell r="A618">
            <v>35735</v>
          </cell>
          <cell r="B618">
            <v>69989</v>
          </cell>
          <cell r="C618">
            <v>961265</v>
          </cell>
        </row>
        <row r="619">
          <cell r="A619">
            <v>35765</v>
          </cell>
          <cell r="B619">
            <v>69533</v>
          </cell>
          <cell r="C619">
            <v>996654</v>
          </cell>
        </row>
        <row r="620">
          <cell r="A620" t="str">
            <v>Totals:</v>
          </cell>
          <cell r="B620" t="str">
            <v>__________</v>
          </cell>
          <cell r="C620" t="str">
            <v>__________</v>
          </cell>
        </row>
        <row r="621">
          <cell r="A621">
            <v>1997</v>
          </cell>
          <cell r="B621">
            <v>848929</v>
          </cell>
          <cell r="C621">
            <v>12540225</v>
          </cell>
        </row>
        <row r="623">
          <cell r="A623">
            <v>35796</v>
          </cell>
          <cell r="B623">
            <v>69916</v>
          </cell>
          <cell r="C623">
            <v>1001710</v>
          </cell>
        </row>
        <row r="624">
          <cell r="A624">
            <v>35827</v>
          </cell>
          <cell r="B624">
            <v>65451</v>
          </cell>
          <cell r="C624">
            <v>909308</v>
          </cell>
        </row>
        <row r="625">
          <cell r="A625">
            <v>35855</v>
          </cell>
          <cell r="B625">
            <v>70822</v>
          </cell>
          <cell r="C625">
            <v>1009386</v>
          </cell>
        </row>
        <row r="626">
          <cell r="A626">
            <v>35886</v>
          </cell>
          <cell r="B626">
            <v>69872</v>
          </cell>
          <cell r="C626">
            <v>946630</v>
          </cell>
        </row>
        <row r="627">
          <cell r="A627">
            <v>35916</v>
          </cell>
          <cell r="B627">
            <v>67394</v>
          </cell>
          <cell r="C627">
            <v>929936</v>
          </cell>
        </row>
        <row r="628">
          <cell r="A628">
            <v>35947</v>
          </cell>
          <cell r="B628">
            <v>66139</v>
          </cell>
          <cell r="C628">
            <v>948204</v>
          </cell>
        </row>
        <row r="629">
          <cell r="A629">
            <v>35977</v>
          </cell>
          <cell r="B629">
            <v>67226</v>
          </cell>
          <cell r="C629">
            <v>905709</v>
          </cell>
        </row>
        <row r="630">
          <cell r="A630">
            <v>36008</v>
          </cell>
          <cell r="B630">
            <v>68003</v>
          </cell>
          <cell r="C630">
            <v>881738</v>
          </cell>
        </row>
        <row r="631">
          <cell r="A631">
            <v>36039</v>
          </cell>
          <cell r="B631">
            <v>65225</v>
          </cell>
          <cell r="C631">
            <v>807558</v>
          </cell>
        </row>
        <row r="632">
          <cell r="A632">
            <v>36069</v>
          </cell>
          <cell r="B632">
            <v>67770</v>
          </cell>
          <cell r="C632">
            <v>834356</v>
          </cell>
        </row>
        <row r="633">
          <cell r="A633">
            <v>36100</v>
          </cell>
          <cell r="B633">
            <v>62340</v>
          </cell>
          <cell r="C633">
            <v>838007</v>
          </cell>
        </row>
        <row r="634">
          <cell r="A634">
            <v>36130</v>
          </cell>
          <cell r="B634">
            <v>65579</v>
          </cell>
          <cell r="C634">
            <v>849807</v>
          </cell>
        </row>
        <row r="635">
          <cell r="A635" t="str">
            <v>Totals:</v>
          </cell>
          <cell r="B635" t="str">
            <v>__________</v>
          </cell>
          <cell r="C635" t="str">
            <v>__________</v>
          </cell>
        </row>
        <row r="636">
          <cell r="A636">
            <v>1998</v>
          </cell>
          <cell r="B636">
            <v>805737</v>
          </cell>
          <cell r="C636">
            <v>10862349</v>
          </cell>
        </row>
        <row r="638">
          <cell r="A638">
            <v>36161</v>
          </cell>
          <cell r="B638">
            <v>62506</v>
          </cell>
          <cell r="C638">
            <v>868294</v>
          </cell>
        </row>
        <row r="639">
          <cell r="A639">
            <v>36192</v>
          </cell>
          <cell r="B639">
            <v>53648</v>
          </cell>
          <cell r="C639">
            <v>791181</v>
          </cell>
        </row>
        <row r="640">
          <cell r="A640">
            <v>36220</v>
          </cell>
          <cell r="B640">
            <v>57398</v>
          </cell>
          <cell r="C640">
            <v>839694</v>
          </cell>
        </row>
        <row r="641">
          <cell r="A641">
            <v>36251</v>
          </cell>
          <cell r="B641">
            <v>55167</v>
          </cell>
          <cell r="C641">
            <v>792457</v>
          </cell>
        </row>
        <row r="642">
          <cell r="A642">
            <v>36281</v>
          </cell>
          <cell r="B642">
            <v>55261</v>
          </cell>
          <cell r="C642">
            <v>819381</v>
          </cell>
        </row>
        <row r="643">
          <cell r="A643">
            <v>36312</v>
          </cell>
          <cell r="B643">
            <v>54674</v>
          </cell>
          <cell r="C643">
            <v>829936</v>
          </cell>
        </row>
        <row r="644">
          <cell r="A644">
            <v>36342</v>
          </cell>
          <cell r="B644">
            <v>55846</v>
          </cell>
          <cell r="C644">
            <v>861312</v>
          </cell>
        </row>
        <row r="645">
          <cell r="A645">
            <v>36373</v>
          </cell>
          <cell r="B645">
            <v>52273</v>
          </cell>
          <cell r="C645">
            <v>843161</v>
          </cell>
        </row>
        <row r="646">
          <cell r="A646">
            <v>36404</v>
          </cell>
          <cell r="B646">
            <v>51453</v>
          </cell>
          <cell r="C646">
            <v>856225</v>
          </cell>
        </row>
        <row r="647">
          <cell r="A647">
            <v>36434</v>
          </cell>
          <cell r="B647">
            <v>52761</v>
          </cell>
          <cell r="C647">
            <v>989130</v>
          </cell>
        </row>
        <row r="648">
          <cell r="A648">
            <v>36465</v>
          </cell>
          <cell r="B648">
            <v>53844</v>
          </cell>
          <cell r="C648">
            <v>918041</v>
          </cell>
        </row>
        <row r="649">
          <cell r="A649">
            <v>36495</v>
          </cell>
          <cell r="B649">
            <v>56962</v>
          </cell>
          <cell r="C649">
            <v>943812</v>
          </cell>
        </row>
        <row r="650">
          <cell r="A650" t="str">
            <v>Totals:</v>
          </cell>
          <cell r="B650" t="str">
            <v>__________</v>
          </cell>
          <cell r="C650" t="str">
            <v>__________</v>
          </cell>
        </row>
        <row r="651">
          <cell r="A651">
            <v>1999</v>
          </cell>
          <cell r="B651">
            <v>661793</v>
          </cell>
          <cell r="C651">
            <v>10352624</v>
          </cell>
        </row>
        <row r="653">
          <cell r="A653">
            <v>36526</v>
          </cell>
          <cell r="B653">
            <v>59187</v>
          </cell>
          <cell r="C653">
            <v>923209</v>
          </cell>
        </row>
        <row r="654">
          <cell r="A654">
            <v>36557</v>
          </cell>
          <cell r="B654">
            <v>56028</v>
          </cell>
          <cell r="C654">
            <v>881081</v>
          </cell>
        </row>
        <row r="655">
          <cell r="A655">
            <v>36586</v>
          </cell>
          <cell r="B655">
            <v>59764</v>
          </cell>
          <cell r="C655">
            <v>965227</v>
          </cell>
        </row>
        <row r="656">
          <cell r="A656">
            <v>36617</v>
          </cell>
          <cell r="B656">
            <v>55933</v>
          </cell>
          <cell r="C656">
            <v>940052</v>
          </cell>
        </row>
        <row r="657">
          <cell r="A657">
            <v>36647</v>
          </cell>
          <cell r="B657">
            <v>55690</v>
          </cell>
          <cell r="C657">
            <v>977768</v>
          </cell>
        </row>
        <row r="658">
          <cell r="A658">
            <v>36678</v>
          </cell>
          <cell r="B658">
            <v>54046</v>
          </cell>
          <cell r="C658">
            <v>905534</v>
          </cell>
        </row>
        <row r="659">
          <cell r="A659">
            <v>36708</v>
          </cell>
          <cell r="B659">
            <v>55832</v>
          </cell>
          <cell r="C659">
            <v>911080</v>
          </cell>
        </row>
        <row r="660">
          <cell r="A660">
            <v>36739</v>
          </cell>
          <cell r="B660">
            <v>53353</v>
          </cell>
          <cell r="C660">
            <v>904061</v>
          </cell>
        </row>
        <row r="661">
          <cell r="A661">
            <v>36770</v>
          </cell>
          <cell r="B661">
            <v>49885</v>
          </cell>
          <cell r="C661">
            <v>883036</v>
          </cell>
        </row>
        <row r="662">
          <cell r="A662">
            <v>36800</v>
          </cell>
          <cell r="B662">
            <v>55378</v>
          </cell>
          <cell r="C662">
            <v>891566</v>
          </cell>
        </row>
        <row r="663">
          <cell r="A663">
            <v>36831</v>
          </cell>
          <cell r="B663">
            <v>56189</v>
          </cell>
          <cell r="C663">
            <v>838959</v>
          </cell>
        </row>
        <row r="664">
          <cell r="A664">
            <v>36861</v>
          </cell>
          <cell r="B664">
            <v>56405</v>
          </cell>
          <cell r="C664">
            <v>847113</v>
          </cell>
        </row>
        <row r="665">
          <cell r="A665" t="str">
            <v>Totals:</v>
          </cell>
          <cell r="B665" t="str">
            <v>__________</v>
          </cell>
          <cell r="C665" t="str">
            <v>__________</v>
          </cell>
        </row>
        <row r="666">
          <cell r="A666">
            <v>2000</v>
          </cell>
          <cell r="B666">
            <v>667690</v>
          </cell>
          <cell r="C666">
            <v>10868686</v>
          </cell>
        </row>
        <row r="668">
          <cell r="A668">
            <v>36892</v>
          </cell>
          <cell r="B668">
            <v>53319</v>
          </cell>
          <cell r="C668">
            <v>873771</v>
          </cell>
        </row>
        <row r="669">
          <cell r="A669">
            <v>36923</v>
          </cell>
          <cell r="B669">
            <v>48862</v>
          </cell>
          <cell r="C669">
            <v>791094</v>
          </cell>
        </row>
        <row r="670">
          <cell r="A670">
            <v>36951</v>
          </cell>
          <cell r="B670">
            <v>51052</v>
          </cell>
          <cell r="C670">
            <v>840466</v>
          </cell>
        </row>
        <row r="671">
          <cell r="A671">
            <v>36982</v>
          </cell>
          <cell r="B671">
            <v>53404</v>
          </cell>
          <cell r="C671">
            <v>875317</v>
          </cell>
        </row>
        <row r="672">
          <cell r="A672">
            <v>37012</v>
          </cell>
          <cell r="B672">
            <v>50899</v>
          </cell>
          <cell r="C672">
            <v>921439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ep94"/>
    </sheetNames>
    <sheetDataSet>
      <sheetData sheetId="0">
        <row r="54">
          <cell r="A54">
            <v>34578</v>
          </cell>
          <cell r="B54">
            <v>190375</v>
          </cell>
          <cell r="C54">
            <v>4554920</v>
          </cell>
          <cell r="D54" t="str">
            <v>26,646     23927       12.28     237</v>
          </cell>
        </row>
        <row r="55">
          <cell r="A55">
            <v>34608</v>
          </cell>
          <cell r="B55">
            <v>337544</v>
          </cell>
          <cell r="C55">
            <v>8608578</v>
          </cell>
          <cell r="D55" t="str">
            <v>92,591     25504       21.53     218</v>
          </cell>
        </row>
        <row r="56">
          <cell r="A56">
            <v>34639</v>
          </cell>
          <cell r="B56">
            <v>274487</v>
          </cell>
          <cell r="C56">
            <v>8822429</v>
          </cell>
          <cell r="D56" t="str">
            <v>76,014     32142       21.69     212</v>
          </cell>
        </row>
        <row r="57">
          <cell r="A57">
            <v>34669</v>
          </cell>
          <cell r="B57">
            <v>245206</v>
          </cell>
          <cell r="C57">
            <v>8770249</v>
          </cell>
          <cell r="D57" t="str">
            <v>75,562     35767       23.56     211</v>
          </cell>
        </row>
        <row r="58">
          <cell r="A58" t="str">
            <v>Totals:</v>
          </cell>
          <cell r="B58" t="str">
            <v>__________</v>
          </cell>
          <cell r="C58" t="str">
            <v>__________</v>
          </cell>
          <cell r="D58" t="str">
            <v>__________</v>
          </cell>
        </row>
        <row r="59">
          <cell r="A59">
            <v>1994</v>
          </cell>
          <cell r="B59">
            <v>1047612</v>
          </cell>
          <cell r="C59">
            <v>30756176</v>
          </cell>
          <cell r="D59">
            <v>270813</v>
          </cell>
        </row>
        <row r="61">
          <cell r="A61">
            <v>34700</v>
          </cell>
          <cell r="B61">
            <v>246669</v>
          </cell>
          <cell r="C61">
            <v>8301323</v>
          </cell>
          <cell r="D61" t="str">
            <v>79,694     33654       24.42     208</v>
          </cell>
        </row>
        <row r="62">
          <cell r="A62">
            <v>34731</v>
          </cell>
          <cell r="B62">
            <v>190252</v>
          </cell>
          <cell r="C62">
            <v>6965798</v>
          </cell>
          <cell r="D62" t="str">
            <v>68,574     36614       26.49     215</v>
          </cell>
        </row>
        <row r="63">
          <cell r="A63">
            <v>34759</v>
          </cell>
          <cell r="B63">
            <v>186527</v>
          </cell>
          <cell r="C63">
            <v>6858455</v>
          </cell>
          <cell r="D63" t="str">
            <v>81,551     36770       30.42     209</v>
          </cell>
        </row>
        <row r="64">
          <cell r="A64">
            <v>34790</v>
          </cell>
          <cell r="B64">
            <v>170023</v>
          </cell>
          <cell r="C64">
            <v>6339255</v>
          </cell>
          <cell r="D64" t="str">
            <v>121,528     37285       41.68     209</v>
          </cell>
        </row>
        <row r="65">
          <cell r="A65">
            <v>34820</v>
          </cell>
          <cell r="B65">
            <v>159884</v>
          </cell>
          <cell r="C65">
            <v>6593963</v>
          </cell>
          <cell r="D65" t="str">
            <v>149,877     41243       48.38     204</v>
          </cell>
        </row>
        <row r="66">
          <cell r="A66">
            <v>34851</v>
          </cell>
          <cell r="B66">
            <v>145998</v>
          </cell>
          <cell r="C66">
            <v>5878552</v>
          </cell>
          <cell r="D66" t="str">
            <v>224,895     40265       60.64     199</v>
          </cell>
        </row>
        <row r="67">
          <cell r="A67">
            <v>34881</v>
          </cell>
          <cell r="B67">
            <v>127315</v>
          </cell>
          <cell r="C67">
            <v>5332516</v>
          </cell>
          <cell r="D67" t="str">
            <v>365,900     41885       74.19     196</v>
          </cell>
        </row>
        <row r="68">
          <cell r="A68">
            <v>34912</v>
          </cell>
          <cell r="B68">
            <v>118601</v>
          </cell>
          <cell r="C68">
            <v>4805884</v>
          </cell>
          <cell r="D68" t="str">
            <v>350,911     40522       74.74     193</v>
          </cell>
        </row>
        <row r="69">
          <cell r="A69">
            <v>34943</v>
          </cell>
          <cell r="B69">
            <v>109492</v>
          </cell>
          <cell r="C69">
            <v>4806876</v>
          </cell>
          <cell r="D69" t="str">
            <v>327,128     43902       74.92     189</v>
          </cell>
        </row>
        <row r="70">
          <cell r="A70">
            <v>34973</v>
          </cell>
          <cell r="B70">
            <v>112496</v>
          </cell>
          <cell r="C70">
            <v>4714823</v>
          </cell>
          <cell r="D70" t="str">
            <v>338,706     41912       75.07     188</v>
          </cell>
        </row>
        <row r="71">
          <cell r="A71">
            <v>35004</v>
          </cell>
          <cell r="B71">
            <v>102012</v>
          </cell>
          <cell r="C71">
            <v>4220220</v>
          </cell>
          <cell r="D71" t="str">
            <v>296,820     41370       74.42     186</v>
          </cell>
        </row>
        <row r="72">
          <cell r="A72">
            <v>35034</v>
          </cell>
          <cell r="B72">
            <v>100842</v>
          </cell>
          <cell r="C72">
            <v>4212489</v>
          </cell>
          <cell r="D72" t="str">
            <v>318,439     41774       75.95     184</v>
          </cell>
        </row>
        <row r="73">
          <cell r="A73" t="str">
            <v>Totals:</v>
          </cell>
          <cell r="B73" t="str">
            <v>__________</v>
          </cell>
          <cell r="C73" t="str">
            <v>__________</v>
          </cell>
          <cell r="D73" t="str">
            <v>__________</v>
          </cell>
        </row>
        <row r="74">
          <cell r="A74">
            <v>1995</v>
          </cell>
          <cell r="B74">
            <v>1770111</v>
          </cell>
          <cell r="C74">
            <v>69030154</v>
          </cell>
          <cell r="D74">
            <v>2724023</v>
          </cell>
        </row>
        <row r="76">
          <cell r="A76">
            <v>35065</v>
          </cell>
          <cell r="B76">
            <v>97632</v>
          </cell>
          <cell r="C76">
            <v>4115273</v>
          </cell>
          <cell r="D76" t="str">
            <v>306,177     42151       75.82     179</v>
          </cell>
        </row>
        <row r="77">
          <cell r="A77">
            <v>35096</v>
          </cell>
          <cell r="B77">
            <v>84244</v>
          </cell>
          <cell r="C77">
            <v>3727411</v>
          </cell>
          <cell r="D77" t="str">
            <v>293,655     44246       77.71     174</v>
          </cell>
        </row>
        <row r="78">
          <cell r="A78">
            <v>35125</v>
          </cell>
          <cell r="B78">
            <v>90534</v>
          </cell>
          <cell r="C78">
            <v>3951728</v>
          </cell>
          <cell r="D78" t="str">
            <v>177,637     43650       66.24     168</v>
          </cell>
        </row>
        <row r="79">
          <cell r="A79">
            <v>35156</v>
          </cell>
          <cell r="B79">
            <v>85982</v>
          </cell>
          <cell r="C79">
            <v>3657433</v>
          </cell>
          <cell r="D79" t="str">
            <v>172,772     42538       66.77     164</v>
          </cell>
        </row>
        <row r="80">
          <cell r="A80">
            <v>35186</v>
          </cell>
          <cell r="B80">
            <v>79282</v>
          </cell>
          <cell r="C80">
            <v>3729545</v>
          </cell>
          <cell r="D80" t="str">
            <v>170,377     47042       68.24     162</v>
          </cell>
        </row>
        <row r="81">
          <cell r="A81">
            <v>35217</v>
          </cell>
          <cell r="B81">
            <v>74895</v>
          </cell>
          <cell r="C81">
            <v>3321312</v>
          </cell>
          <cell r="D81" t="str">
            <v>139,810     44347       65.12     164</v>
          </cell>
        </row>
        <row r="82">
          <cell r="A82">
            <v>35247</v>
          </cell>
          <cell r="B82">
            <v>78154</v>
          </cell>
          <cell r="C82">
            <v>3362587</v>
          </cell>
          <cell r="D82" t="str">
            <v>165,298     43026       67.90     166</v>
          </cell>
        </row>
        <row r="83">
          <cell r="A83">
            <v>35278</v>
          </cell>
          <cell r="B83">
            <v>75349</v>
          </cell>
          <cell r="C83">
            <v>3227353</v>
          </cell>
          <cell r="D83" t="str">
            <v>175,281     42833       69.94     160</v>
          </cell>
        </row>
        <row r="84">
          <cell r="A84">
            <v>35309</v>
          </cell>
          <cell r="B84">
            <v>75185</v>
          </cell>
          <cell r="C84">
            <v>3079506</v>
          </cell>
          <cell r="D84" t="str">
            <v>170,418     40960       69.39     162</v>
          </cell>
        </row>
        <row r="85">
          <cell r="A85">
            <v>35339</v>
          </cell>
          <cell r="B85">
            <v>77605</v>
          </cell>
          <cell r="C85">
            <v>2992981</v>
          </cell>
          <cell r="D85" t="str">
            <v>161,282     38567       67.51     159</v>
          </cell>
        </row>
        <row r="86">
          <cell r="A86">
            <v>35370</v>
          </cell>
          <cell r="B86">
            <v>71243</v>
          </cell>
          <cell r="C86">
            <v>2787102</v>
          </cell>
          <cell r="D86" t="str">
            <v>150,076     39122       67.81     151</v>
          </cell>
        </row>
        <row r="87">
          <cell r="A87">
            <v>35400</v>
          </cell>
          <cell r="B87">
            <v>72694</v>
          </cell>
          <cell r="C87">
            <v>2671661</v>
          </cell>
          <cell r="D87" t="str">
            <v>159,135     36753       68.64     151</v>
          </cell>
        </row>
        <row r="88">
          <cell r="A88" t="str">
            <v>Totals:</v>
          </cell>
          <cell r="B88" t="str">
            <v>__________</v>
          </cell>
          <cell r="C88" t="str">
            <v>__________</v>
          </cell>
          <cell r="D88" t="str">
            <v>__________</v>
          </cell>
        </row>
        <row r="89">
          <cell r="A89">
            <v>1996</v>
          </cell>
          <cell r="B89">
            <v>962799</v>
          </cell>
          <cell r="C89">
            <v>40623892</v>
          </cell>
          <cell r="D89">
            <v>2241918</v>
          </cell>
        </row>
        <row r="91">
          <cell r="A91">
            <v>35431</v>
          </cell>
          <cell r="B91">
            <v>65774</v>
          </cell>
          <cell r="C91">
            <v>2573340</v>
          </cell>
          <cell r="D91" t="str">
            <v>147,113     39124       69.10     153</v>
          </cell>
        </row>
        <row r="92">
          <cell r="A92">
            <v>35462</v>
          </cell>
          <cell r="B92">
            <v>60791</v>
          </cell>
          <cell r="C92">
            <v>2279848</v>
          </cell>
          <cell r="D92" t="str">
            <v>130,796     37504       68.27     148</v>
          </cell>
        </row>
        <row r="93">
          <cell r="A93">
            <v>35490</v>
          </cell>
          <cell r="B93">
            <v>59616</v>
          </cell>
          <cell r="C93">
            <v>2364005</v>
          </cell>
          <cell r="D93" t="str">
            <v>130,451     39654       68.63     145</v>
          </cell>
        </row>
        <row r="94">
          <cell r="A94">
            <v>35521</v>
          </cell>
          <cell r="B94">
            <v>59892</v>
          </cell>
          <cell r="C94">
            <v>2234562</v>
          </cell>
          <cell r="D94" t="str">
            <v>142,574     37310       70.42     144</v>
          </cell>
        </row>
        <row r="95">
          <cell r="A95">
            <v>35551</v>
          </cell>
          <cell r="B95">
            <v>56802</v>
          </cell>
          <cell r="C95">
            <v>2185756</v>
          </cell>
          <cell r="D95" t="str">
            <v>135,553     38481       70.47     148</v>
          </cell>
        </row>
        <row r="96">
          <cell r="A96">
            <v>35582</v>
          </cell>
          <cell r="B96">
            <v>53384</v>
          </cell>
          <cell r="C96">
            <v>2022031</v>
          </cell>
          <cell r="D96" t="str">
            <v>148,371     37878       73.54     147</v>
          </cell>
        </row>
        <row r="97">
          <cell r="A97">
            <v>35612</v>
          </cell>
          <cell r="B97">
            <v>52131</v>
          </cell>
          <cell r="C97">
            <v>2019647</v>
          </cell>
          <cell r="D97" t="str">
            <v>140,711     38742       72.97     147</v>
          </cell>
        </row>
        <row r="98">
          <cell r="A98">
            <v>35643</v>
          </cell>
          <cell r="B98">
            <v>51969</v>
          </cell>
          <cell r="C98">
            <v>2029068</v>
          </cell>
          <cell r="D98" t="str">
            <v>143,526     39044       73.42     146</v>
          </cell>
        </row>
        <row r="99">
          <cell r="A99">
            <v>35674</v>
          </cell>
          <cell r="B99">
            <v>47828</v>
          </cell>
          <cell r="C99">
            <v>1868967</v>
          </cell>
          <cell r="D99" t="str">
            <v>137,481     39077       74.19     142</v>
          </cell>
        </row>
        <row r="100">
          <cell r="A100">
            <v>35704</v>
          </cell>
          <cell r="B100">
            <v>51144</v>
          </cell>
          <cell r="C100">
            <v>1862625</v>
          </cell>
          <cell r="D100" t="str">
            <v>133,561     36420       72.31     137</v>
          </cell>
        </row>
        <row r="101">
          <cell r="A101">
            <v>35735</v>
          </cell>
          <cell r="B101">
            <v>47869</v>
          </cell>
          <cell r="C101">
            <v>1806321</v>
          </cell>
          <cell r="D101" t="str">
            <v>176,558     37735       78.67     143</v>
          </cell>
        </row>
        <row r="102">
          <cell r="A102">
            <v>35765</v>
          </cell>
          <cell r="B102">
            <v>42050</v>
          </cell>
          <cell r="C102">
            <v>1817502</v>
          </cell>
          <cell r="D102" t="str">
            <v>92,809     43223       68.82     144</v>
          </cell>
        </row>
        <row r="103">
          <cell r="A103" t="str">
            <v>Totals:</v>
          </cell>
          <cell r="B103" t="str">
            <v>__________</v>
          </cell>
          <cell r="C103" t="str">
            <v>__________</v>
          </cell>
          <cell r="D103" t="str">
            <v>__________</v>
          </cell>
        </row>
        <row r="104">
          <cell r="A104">
            <v>1997</v>
          </cell>
          <cell r="B104">
            <v>649250</v>
          </cell>
          <cell r="C104">
            <v>25063672</v>
          </cell>
          <cell r="D104">
            <v>1659504</v>
          </cell>
        </row>
        <row r="106">
          <cell r="A106">
            <v>35796</v>
          </cell>
          <cell r="B106">
            <v>38588</v>
          </cell>
          <cell r="C106">
            <v>1876135</v>
          </cell>
          <cell r="D106" t="str">
            <v>145,546     48620       79.04     143</v>
          </cell>
        </row>
        <row r="107">
          <cell r="A107">
            <v>35827</v>
          </cell>
          <cell r="B107">
            <v>35988</v>
          </cell>
          <cell r="C107">
            <v>1647967</v>
          </cell>
          <cell r="D107" t="str">
            <v>138,704     45793       79.40     139</v>
          </cell>
        </row>
        <row r="108">
          <cell r="A108">
            <v>35855</v>
          </cell>
          <cell r="B108">
            <v>38440</v>
          </cell>
          <cell r="C108">
            <v>1804611</v>
          </cell>
          <cell r="D108" t="str">
            <v>141,311     46947       78.61     139</v>
          </cell>
        </row>
        <row r="109">
          <cell r="A109">
            <v>35886</v>
          </cell>
          <cell r="B109">
            <v>36519</v>
          </cell>
          <cell r="C109">
            <v>1775577</v>
          </cell>
          <cell r="D109" t="str">
            <v>137,474     48621       79.01     140</v>
          </cell>
        </row>
        <row r="110">
          <cell r="A110">
            <v>35916</v>
          </cell>
          <cell r="B110">
            <v>37420</v>
          </cell>
          <cell r="C110">
            <v>1765182</v>
          </cell>
          <cell r="D110" t="str">
            <v>131,785     47173       77.88     137</v>
          </cell>
        </row>
        <row r="111">
          <cell r="A111">
            <v>35947</v>
          </cell>
          <cell r="B111">
            <v>35903</v>
          </cell>
          <cell r="C111">
            <v>1791239</v>
          </cell>
          <cell r="D111" t="str">
            <v>101,479     49892       73.87     137</v>
          </cell>
        </row>
        <row r="112">
          <cell r="A112">
            <v>35977</v>
          </cell>
          <cell r="B112">
            <v>35130</v>
          </cell>
          <cell r="C112">
            <v>1745971</v>
          </cell>
          <cell r="D112" t="str">
            <v>121,530     49701       77.58     136</v>
          </cell>
        </row>
        <row r="113">
          <cell r="A113">
            <v>36008</v>
          </cell>
          <cell r="B113">
            <v>32533</v>
          </cell>
          <cell r="C113">
            <v>1666847</v>
          </cell>
          <cell r="D113" t="str">
            <v>108,642     51236       76.96     134</v>
          </cell>
        </row>
        <row r="114">
          <cell r="A114">
            <v>36039</v>
          </cell>
          <cell r="B114">
            <v>31033</v>
          </cell>
          <cell r="C114">
            <v>1593769</v>
          </cell>
          <cell r="D114" t="str">
            <v>122,077     51358       79.73     128</v>
          </cell>
        </row>
        <row r="115">
          <cell r="A115">
            <v>36069</v>
          </cell>
          <cell r="B115">
            <v>29620</v>
          </cell>
          <cell r="C115">
            <v>1540909</v>
          </cell>
          <cell r="D115" t="str">
            <v>118,006     52023       79.94     129</v>
          </cell>
        </row>
        <row r="116">
          <cell r="A116">
            <v>36100</v>
          </cell>
          <cell r="B116">
            <v>29866</v>
          </cell>
          <cell r="C116">
            <v>1432278</v>
          </cell>
          <cell r="D116" t="str">
            <v>116,777     47957       79.63     129</v>
          </cell>
        </row>
        <row r="117">
          <cell r="A117">
            <v>36130</v>
          </cell>
          <cell r="B117">
            <v>26923</v>
          </cell>
          <cell r="C117">
            <v>1468066</v>
          </cell>
          <cell r="D117" t="str">
            <v>109,165     54529       80.22     131</v>
          </cell>
        </row>
        <row r="118">
          <cell r="A118" t="str">
            <v>Totals:</v>
          </cell>
          <cell r="B118" t="str">
            <v>__________</v>
          </cell>
          <cell r="C118" t="str">
            <v>__________</v>
          </cell>
          <cell r="D118" t="str">
            <v>__________</v>
          </cell>
        </row>
        <row r="119">
          <cell r="A119">
            <v>1998</v>
          </cell>
          <cell r="B119">
            <v>407963</v>
          </cell>
          <cell r="C119">
            <v>20108551</v>
          </cell>
          <cell r="D119">
            <v>1492496</v>
          </cell>
        </row>
        <row r="121">
          <cell r="A121">
            <v>36161</v>
          </cell>
          <cell r="B121">
            <v>26072</v>
          </cell>
          <cell r="C121">
            <v>1443303</v>
          </cell>
          <cell r="D121" t="str">
            <v>115,129     55359       81.54     130</v>
          </cell>
        </row>
        <row r="122">
          <cell r="A122">
            <v>36192</v>
          </cell>
          <cell r="B122">
            <v>24242</v>
          </cell>
          <cell r="C122">
            <v>1272741</v>
          </cell>
          <cell r="D122" t="str">
            <v>100,126     52502       80.51     129</v>
          </cell>
        </row>
        <row r="123">
          <cell r="A123">
            <v>36220</v>
          </cell>
          <cell r="B123">
            <v>25834</v>
          </cell>
          <cell r="C123">
            <v>1350004</v>
          </cell>
          <cell r="D123" t="str">
            <v>114,817     52257       81.63     125</v>
          </cell>
        </row>
        <row r="124">
          <cell r="A124">
            <v>36251</v>
          </cell>
          <cell r="B124">
            <v>22925</v>
          </cell>
          <cell r="C124">
            <v>1251406</v>
          </cell>
          <cell r="D124" t="str">
            <v>95,341     54587       80.62     124</v>
          </cell>
        </row>
        <row r="125">
          <cell r="A125">
            <v>36281</v>
          </cell>
          <cell r="B125">
            <v>22805</v>
          </cell>
          <cell r="C125">
            <v>1203776</v>
          </cell>
          <cell r="D125" t="str">
            <v>109,438     52786       82.76     120</v>
          </cell>
        </row>
        <row r="126">
          <cell r="A126">
            <v>36312</v>
          </cell>
          <cell r="B126">
            <v>22225</v>
          </cell>
          <cell r="C126">
            <v>1158680</v>
          </cell>
          <cell r="D126" t="str">
            <v>95,106     52135       81.06     122</v>
          </cell>
        </row>
        <row r="127">
          <cell r="A127">
            <v>36342</v>
          </cell>
          <cell r="B127">
            <v>22408</v>
          </cell>
          <cell r="C127">
            <v>1173339</v>
          </cell>
          <cell r="D127" t="str">
            <v>105,978     52363       82.55     122</v>
          </cell>
        </row>
        <row r="128">
          <cell r="A128">
            <v>36373</v>
          </cell>
          <cell r="B128">
            <v>22148</v>
          </cell>
          <cell r="C128">
            <v>1125613</v>
          </cell>
          <cell r="D128" t="str">
            <v>78,481     50823       77.99     120</v>
          </cell>
        </row>
        <row r="129">
          <cell r="A129">
            <v>36404</v>
          </cell>
          <cell r="B129">
            <v>19018</v>
          </cell>
          <cell r="C129">
            <v>1065185</v>
          </cell>
          <cell r="D129" t="str">
            <v>96,605     56010       83.55     118</v>
          </cell>
        </row>
        <row r="130">
          <cell r="A130">
            <v>36434</v>
          </cell>
          <cell r="B130">
            <v>17447</v>
          </cell>
          <cell r="C130">
            <v>1064846</v>
          </cell>
          <cell r="D130" t="str">
            <v>69,222     61034       79.87     120</v>
          </cell>
        </row>
        <row r="131">
          <cell r="A131">
            <v>36465</v>
          </cell>
          <cell r="B131">
            <v>17226</v>
          </cell>
          <cell r="C131">
            <v>988520</v>
          </cell>
          <cell r="D131" t="str">
            <v>58,484     57386       77.25     117</v>
          </cell>
        </row>
        <row r="132">
          <cell r="A132">
            <v>36495</v>
          </cell>
          <cell r="B132">
            <v>16334</v>
          </cell>
          <cell r="C132">
            <v>966921</v>
          </cell>
          <cell r="D132" t="str">
            <v>44,677     59197       73.23     113</v>
          </cell>
        </row>
        <row r="133">
          <cell r="A133" t="str">
            <v>Totals:</v>
          </cell>
          <cell r="B133" t="str">
            <v>__________</v>
          </cell>
          <cell r="C133" t="str">
            <v>__________</v>
          </cell>
          <cell r="D133" t="str">
            <v>__________</v>
          </cell>
        </row>
        <row r="134">
          <cell r="A134">
            <v>1999</v>
          </cell>
          <cell r="B134">
            <v>258684</v>
          </cell>
          <cell r="C134">
            <v>14064334</v>
          </cell>
          <cell r="D134">
            <v>1083404</v>
          </cell>
        </row>
        <row r="136">
          <cell r="A136">
            <v>36526</v>
          </cell>
          <cell r="B136">
            <v>18402</v>
          </cell>
          <cell r="C136">
            <v>969157</v>
          </cell>
          <cell r="D136" t="str">
            <v>58,098     52666       75.95     117</v>
          </cell>
        </row>
        <row r="137">
          <cell r="A137">
            <v>36557</v>
          </cell>
          <cell r="B137">
            <v>18455</v>
          </cell>
          <cell r="C137">
            <v>955766</v>
          </cell>
          <cell r="D137" t="str">
            <v>59,278     51790       76.26     117</v>
          </cell>
        </row>
        <row r="138">
          <cell r="A138">
            <v>36586</v>
          </cell>
          <cell r="B138">
            <v>20739</v>
          </cell>
          <cell r="C138">
            <v>961620</v>
          </cell>
          <cell r="D138" t="str">
            <v>59,077     46368       74.02     114</v>
          </cell>
        </row>
        <row r="139">
          <cell r="A139">
            <v>36617</v>
          </cell>
          <cell r="B139">
            <v>17692</v>
          </cell>
          <cell r="C139">
            <v>868342</v>
          </cell>
          <cell r="D139" t="str">
            <v>61,026     49082       77.52     111</v>
          </cell>
        </row>
        <row r="140">
          <cell r="A140">
            <v>36647</v>
          </cell>
          <cell r="B140">
            <v>17263</v>
          </cell>
          <cell r="C140">
            <v>856793</v>
          </cell>
          <cell r="D140" t="str">
            <v>58,753     49632       77.29     111</v>
          </cell>
        </row>
        <row r="141">
          <cell r="A141">
            <v>36678</v>
          </cell>
          <cell r="B141">
            <v>16058</v>
          </cell>
          <cell r="C141">
            <v>740879</v>
          </cell>
          <cell r="D141" t="str">
            <v>55,854     46138       77.67     108</v>
          </cell>
        </row>
        <row r="142">
          <cell r="A142">
            <v>36708</v>
          </cell>
          <cell r="B142">
            <v>16130</v>
          </cell>
          <cell r="C142">
            <v>729632</v>
          </cell>
          <cell r="D142" t="str">
            <v>52,921     45235       76.64     108</v>
          </cell>
        </row>
        <row r="143">
          <cell r="A143">
            <v>36739</v>
          </cell>
          <cell r="B143">
            <v>15002</v>
          </cell>
          <cell r="C143">
            <v>716755</v>
          </cell>
          <cell r="D143" t="str">
            <v>47,895     47778       76.15     108</v>
          </cell>
        </row>
        <row r="144">
          <cell r="A144">
            <v>36770</v>
          </cell>
          <cell r="B144">
            <v>16651</v>
          </cell>
          <cell r="C144">
            <v>695693</v>
          </cell>
          <cell r="D144" t="str">
            <v>78,847     41781       82.56     110</v>
          </cell>
        </row>
        <row r="145">
          <cell r="A145">
            <v>36800</v>
          </cell>
          <cell r="B145">
            <v>18623</v>
          </cell>
          <cell r="C145">
            <v>726640</v>
          </cell>
          <cell r="D145" t="str">
            <v>77,208     39019       80.57     108</v>
          </cell>
        </row>
        <row r="146">
          <cell r="A146">
            <v>36831</v>
          </cell>
          <cell r="B146">
            <v>17410</v>
          </cell>
          <cell r="C146">
            <v>743305</v>
          </cell>
          <cell r="D146" t="str">
            <v>55,709     42695       76.19     111</v>
          </cell>
        </row>
        <row r="147">
          <cell r="A147">
            <v>36861</v>
          </cell>
          <cell r="B147">
            <v>19089</v>
          </cell>
          <cell r="C147">
            <v>748180</v>
          </cell>
          <cell r="D147" t="str">
            <v>65,894     39195       77.54     108</v>
          </cell>
        </row>
        <row r="148">
          <cell r="A148" t="str">
            <v>Totals:</v>
          </cell>
          <cell r="B148" t="str">
            <v>__________</v>
          </cell>
          <cell r="C148" t="str">
            <v>__________</v>
          </cell>
          <cell r="D148" t="str">
            <v>__________</v>
          </cell>
        </row>
        <row r="149">
          <cell r="A149">
            <v>2000</v>
          </cell>
          <cell r="B149">
            <v>211514</v>
          </cell>
          <cell r="C149">
            <v>9712762</v>
          </cell>
          <cell r="D149">
            <v>730560</v>
          </cell>
        </row>
        <row r="151">
          <cell r="A151">
            <v>36892</v>
          </cell>
          <cell r="B151">
            <v>17487</v>
          </cell>
          <cell r="C151">
            <v>662012</v>
          </cell>
          <cell r="D151" t="str">
            <v>90,676     37858       83.83     108</v>
          </cell>
        </row>
        <row r="152">
          <cell r="A152">
            <v>36923</v>
          </cell>
          <cell r="B152">
            <v>14660</v>
          </cell>
          <cell r="C152">
            <v>558100</v>
          </cell>
          <cell r="D152" t="str">
            <v>82,776     38070       84.95     106</v>
          </cell>
        </row>
        <row r="153">
          <cell r="A153">
            <v>36951</v>
          </cell>
          <cell r="B153">
            <v>16720</v>
          </cell>
          <cell r="C153">
            <v>676073</v>
          </cell>
          <cell r="D153" t="str">
            <v>110,711     40435       86.88     109</v>
          </cell>
        </row>
        <row r="154">
          <cell r="A154">
            <v>36982</v>
          </cell>
          <cell r="B154">
            <v>14622</v>
          </cell>
          <cell r="C154">
            <v>571832</v>
          </cell>
          <cell r="D154" t="str">
            <v>112,969     39108       88.54     107</v>
          </cell>
        </row>
        <row r="155">
          <cell r="A155">
            <v>37012</v>
          </cell>
          <cell r="B155">
            <v>16811</v>
          </cell>
          <cell r="C155">
            <v>698101</v>
          </cell>
          <cell r="D155" t="str">
            <v>102,117     41527       85.86     103</v>
          </cell>
        </row>
        <row r="156">
          <cell r="A156" t="str">
            <v>Totals:</v>
          </cell>
          <cell r="B156" t="str">
            <v>__________</v>
          </cell>
          <cell r="C156" t="str">
            <v>__________</v>
          </cell>
          <cell r="D156" t="str">
            <v>__________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1966-1968"/>
    </sheetNames>
    <sheetDataSet>
      <sheetData sheetId="0">
        <row r="515">
          <cell r="A515">
            <v>34335</v>
          </cell>
          <cell r="B515">
            <v>171402</v>
          </cell>
          <cell r="C515">
            <v>1910237</v>
          </cell>
          <cell r="D515" t="str">
            <v>3,472,518     11145       95.30    1348</v>
          </cell>
        </row>
        <row r="516">
          <cell r="A516">
            <v>34366</v>
          </cell>
          <cell r="B516">
            <v>157606</v>
          </cell>
          <cell r="C516">
            <v>1769317</v>
          </cell>
          <cell r="D516" t="str">
            <v>3,007,013     11227       95.02    1337</v>
          </cell>
        </row>
        <row r="517">
          <cell r="A517">
            <v>34394</v>
          </cell>
          <cell r="B517">
            <v>173553</v>
          </cell>
          <cell r="C517">
            <v>2029052</v>
          </cell>
          <cell r="D517" t="str">
            <v>3,041,475     11692       94.60    1310</v>
          </cell>
        </row>
        <row r="518">
          <cell r="A518">
            <v>34425</v>
          </cell>
          <cell r="B518">
            <v>162435</v>
          </cell>
          <cell r="C518">
            <v>1913630</v>
          </cell>
          <cell r="D518" t="str">
            <v>3,167,979     11781       95.12    1329</v>
          </cell>
        </row>
        <row r="519">
          <cell r="A519">
            <v>34455</v>
          </cell>
          <cell r="B519">
            <v>164309</v>
          </cell>
          <cell r="C519">
            <v>2003419</v>
          </cell>
          <cell r="D519" t="str">
            <v>2,855,567     12193       94.56    1349</v>
          </cell>
        </row>
        <row r="520">
          <cell r="A520">
            <v>34486</v>
          </cell>
          <cell r="B520">
            <v>153654</v>
          </cell>
          <cell r="C520">
            <v>1792847</v>
          </cell>
          <cell r="D520" t="str">
            <v>2,620,120     11669       94.46    1315</v>
          </cell>
        </row>
        <row r="521">
          <cell r="A521">
            <v>34516</v>
          </cell>
          <cell r="B521">
            <v>157135</v>
          </cell>
          <cell r="C521">
            <v>1802430</v>
          </cell>
          <cell r="D521" t="str">
            <v>3,082,584     11471       95.15    1343</v>
          </cell>
        </row>
        <row r="522">
          <cell r="A522">
            <v>34547</v>
          </cell>
          <cell r="B522">
            <v>159513</v>
          </cell>
          <cell r="C522">
            <v>1913044</v>
          </cell>
          <cell r="D522" t="str">
            <v>3,467,531     11994       95.60    1334</v>
          </cell>
        </row>
        <row r="523">
          <cell r="A523">
            <v>34578</v>
          </cell>
          <cell r="B523">
            <v>152719</v>
          </cell>
          <cell r="C523">
            <v>1803805</v>
          </cell>
          <cell r="D523" t="str">
            <v>3,909,927     11812       96.24    1308</v>
          </cell>
        </row>
        <row r="524">
          <cell r="A524">
            <v>34608</v>
          </cell>
          <cell r="B524">
            <v>156167</v>
          </cell>
          <cell r="C524">
            <v>1755529</v>
          </cell>
          <cell r="D524" t="str">
            <v>3,844,608     11242       96.10    1295</v>
          </cell>
        </row>
        <row r="525">
          <cell r="A525">
            <v>34639</v>
          </cell>
          <cell r="B525">
            <v>156251</v>
          </cell>
          <cell r="C525">
            <v>1804161</v>
          </cell>
          <cell r="D525" t="str">
            <v>4,214,864     11547       96.43    1213</v>
          </cell>
        </row>
        <row r="526">
          <cell r="A526">
            <v>34669</v>
          </cell>
          <cell r="B526">
            <v>154078</v>
          </cell>
          <cell r="C526">
            <v>1832960</v>
          </cell>
          <cell r="D526" t="str">
            <v>3,815,865     11897       96.12    1242</v>
          </cell>
        </row>
        <row r="527">
          <cell r="A527" t="str">
            <v>Totals:</v>
          </cell>
          <cell r="B527" t="str">
            <v>__________</v>
          </cell>
          <cell r="C527" t="str">
            <v>__________</v>
          </cell>
          <cell r="D527" t="str">
            <v>__________</v>
          </cell>
        </row>
        <row r="528">
          <cell r="A528">
            <v>1994</v>
          </cell>
          <cell r="B528">
            <v>1918822</v>
          </cell>
          <cell r="C528">
            <v>22330431</v>
          </cell>
          <cell r="D528">
            <v>40500051</v>
          </cell>
        </row>
        <row r="530">
          <cell r="A530">
            <v>34700</v>
          </cell>
          <cell r="B530">
            <v>151521</v>
          </cell>
          <cell r="C530">
            <v>1641295</v>
          </cell>
          <cell r="D530" t="str">
            <v>3,888,370     10833       96.25    1251</v>
          </cell>
        </row>
        <row r="531">
          <cell r="A531">
            <v>34731</v>
          </cell>
          <cell r="B531">
            <v>136533</v>
          </cell>
          <cell r="C531">
            <v>1593621</v>
          </cell>
          <cell r="D531" t="str">
            <v>3,669,504     11673       96.41    1194</v>
          </cell>
        </row>
        <row r="532">
          <cell r="A532">
            <v>34759</v>
          </cell>
          <cell r="B532">
            <v>150622</v>
          </cell>
          <cell r="C532">
            <v>1709247</v>
          </cell>
          <cell r="D532" t="str">
            <v>4,041,616     11348       96.41    1221</v>
          </cell>
        </row>
        <row r="533">
          <cell r="A533">
            <v>34790</v>
          </cell>
          <cell r="B533">
            <v>141491</v>
          </cell>
          <cell r="C533">
            <v>1574214</v>
          </cell>
          <cell r="D533" t="str">
            <v>3,595,247     11126       96.21    1200</v>
          </cell>
        </row>
        <row r="534">
          <cell r="A534">
            <v>34820</v>
          </cell>
          <cell r="B534">
            <v>141535</v>
          </cell>
          <cell r="C534">
            <v>1605777</v>
          </cell>
          <cell r="D534" t="str">
            <v>3,109,954     11346       95.65    1175</v>
          </cell>
        </row>
        <row r="535">
          <cell r="A535">
            <v>34851</v>
          </cell>
          <cell r="B535">
            <v>134519</v>
          </cell>
          <cell r="C535">
            <v>1592378</v>
          </cell>
          <cell r="D535" t="str">
            <v>3,311,851     11838       96.10    1276</v>
          </cell>
        </row>
        <row r="536">
          <cell r="A536">
            <v>34881</v>
          </cell>
          <cell r="B536">
            <v>137880</v>
          </cell>
          <cell r="C536">
            <v>1577939</v>
          </cell>
          <cell r="D536" t="str">
            <v>3,504,955     11445       96.22    1265</v>
          </cell>
        </row>
        <row r="537">
          <cell r="A537">
            <v>34912</v>
          </cell>
          <cell r="B537">
            <v>141815</v>
          </cell>
          <cell r="C537">
            <v>1647219</v>
          </cell>
          <cell r="D537" t="str">
            <v>3,716,401     11616       96.32    1213</v>
          </cell>
        </row>
        <row r="538">
          <cell r="A538">
            <v>34943</v>
          </cell>
          <cell r="B538">
            <v>134123</v>
          </cell>
          <cell r="C538">
            <v>1596660</v>
          </cell>
          <cell r="D538" t="str">
            <v>3,612,446     11905       96.42    1289</v>
          </cell>
        </row>
        <row r="539">
          <cell r="A539">
            <v>34973</v>
          </cell>
          <cell r="B539">
            <v>135998</v>
          </cell>
          <cell r="C539">
            <v>1532183</v>
          </cell>
          <cell r="D539" t="str">
            <v>3,544,794     11267       96.31    1250</v>
          </cell>
        </row>
        <row r="540">
          <cell r="A540">
            <v>35004</v>
          </cell>
          <cell r="B540">
            <v>127031</v>
          </cell>
          <cell r="C540">
            <v>1401941</v>
          </cell>
          <cell r="D540" t="str">
            <v>3,320,948     11037       96.32    1146</v>
          </cell>
        </row>
        <row r="541">
          <cell r="A541">
            <v>35034</v>
          </cell>
          <cell r="B541">
            <v>123581</v>
          </cell>
          <cell r="C541">
            <v>1438414</v>
          </cell>
          <cell r="D541" t="str">
            <v>3,047,425     11640       96.10    1130</v>
          </cell>
        </row>
        <row r="542">
          <cell r="A542" t="str">
            <v>Totals:</v>
          </cell>
          <cell r="B542" t="str">
            <v>__________</v>
          </cell>
          <cell r="C542" t="str">
            <v>__________</v>
          </cell>
          <cell r="D542" t="str">
            <v>__________</v>
          </cell>
        </row>
        <row r="543">
          <cell r="A543">
            <v>1995</v>
          </cell>
          <cell r="B543">
            <v>1656649</v>
          </cell>
          <cell r="C543">
            <v>18910888</v>
          </cell>
          <cell r="D543">
            <v>42363511</v>
          </cell>
        </row>
        <row r="545">
          <cell r="A545">
            <v>35065</v>
          </cell>
          <cell r="B545">
            <v>128027</v>
          </cell>
          <cell r="C545">
            <v>1432317</v>
          </cell>
          <cell r="D545" t="str">
            <v>3,830,770     11188       96.77    1105</v>
          </cell>
        </row>
        <row r="546">
          <cell r="A546">
            <v>35096</v>
          </cell>
          <cell r="B546">
            <v>116407</v>
          </cell>
          <cell r="C546">
            <v>1336188</v>
          </cell>
          <cell r="D546" t="str">
            <v>3,600,228     11479       96.87    1110</v>
          </cell>
        </row>
        <row r="547">
          <cell r="A547">
            <v>35125</v>
          </cell>
          <cell r="B547">
            <v>125921</v>
          </cell>
          <cell r="C547">
            <v>1488255</v>
          </cell>
          <cell r="D547" t="str">
            <v>3,684,651     11819       96.70    1092</v>
          </cell>
        </row>
        <row r="548">
          <cell r="A548">
            <v>35156</v>
          </cell>
          <cell r="B548">
            <v>120822</v>
          </cell>
          <cell r="C548">
            <v>1456669</v>
          </cell>
          <cell r="D548" t="str">
            <v>3,311,178     12057       96.48    1107</v>
          </cell>
        </row>
        <row r="549">
          <cell r="A549">
            <v>35186</v>
          </cell>
          <cell r="B549">
            <v>126673</v>
          </cell>
          <cell r="C549">
            <v>1501750</v>
          </cell>
          <cell r="D549" t="str">
            <v>4,119,400     11856       97.02    1096</v>
          </cell>
        </row>
        <row r="550">
          <cell r="A550">
            <v>35217</v>
          </cell>
          <cell r="B550">
            <v>118912</v>
          </cell>
          <cell r="C550">
            <v>1448042</v>
          </cell>
          <cell r="D550" t="str">
            <v>3,780,550     12178       96.95    1102</v>
          </cell>
        </row>
        <row r="551">
          <cell r="A551">
            <v>35247</v>
          </cell>
          <cell r="B551">
            <v>123919</v>
          </cell>
          <cell r="C551">
            <v>1537360</v>
          </cell>
          <cell r="D551" t="str">
            <v>3,694,619     12407       96.75    1067</v>
          </cell>
        </row>
        <row r="552">
          <cell r="A552">
            <v>35278</v>
          </cell>
          <cell r="B552">
            <v>120195</v>
          </cell>
          <cell r="C552">
            <v>1490670</v>
          </cell>
          <cell r="D552" t="str">
            <v>3,163,254     12403       96.34    1082</v>
          </cell>
        </row>
        <row r="553">
          <cell r="A553">
            <v>35309</v>
          </cell>
          <cell r="B553">
            <v>114705</v>
          </cell>
          <cell r="C553">
            <v>1443136</v>
          </cell>
          <cell r="D553" t="str">
            <v>3,520,049     12582       96.84    1084</v>
          </cell>
        </row>
        <row r="554">
          <cell r="A554">
            <v>35339</v>
          </cell>
          <cell r="B554">
            <v>117982</v>
          </cell>
          <cell r="C554">
            <v>1459215</v>
          </cell>
          <cell r="D554" t="str">
            <v>3,726,600     12369       96.93    1078</v>
          </cell>
        </row>
        <row r="555">
          <cell r="A555">
            <v>35370</v>
          </cell>
          <cell r="B555">
            <v>113905</v>
          </cell>
          <cell r="C555">
            <v>1387349</v>
          </cell>
          <cell r="D555" t="str">
            <v>3,566,237     12180       96.90    1064</v>
          </cell>
        </row>
        <row r="556">
          <cell r="A556">
            <v>35400</v>
          </cell>
          <cell r="B556">
            <v>111816</v>
          </cell>
          <cell r="C556">
            <v>1406805</v>
          </cell>
          <cell r="D556" t="str">
            <v>3,188,536     12582       96.61    1087</v>
          </cell>
        </row>
        <row r="557">
          <cell r="A557" t="str">
            <v>Totals:</v>
          </cell>
          <cell r="B557" t="str">
            <v>__________</v>
          </cell>
          <cell r="C557" t="str">
            <v>__________</v>
          </cell>
          <cell r="D557" t="str">
            <v>__________</v>
          </cell>
        </row>
        <row r="558">
          <cell r="A558">
            <v>1996</v>
          </cell>
          <cell r="B558">
            <v>1439284</v>
          </cell>
          <cell r="C558">
            <v>17387756</v>
          </cell>
          <cell r="D558">
            <v>43186072</v>
          </cell>
        </row>
        <row r="560">
          <cell r="A560">
            <v>35431</v>
          </cell>
          <cell r="B560">
            <v>107501</v>
          </cell>
          <cell r="C560">
            <v>1322303</v>
          </cell>
          <cell r="D560" t="str">
            <v>3,207,960     12301       96.76    1067</v>
          </cell>
        </row>
        <row r="561">
          <cell r="A561">
            <v>35462</v>
          </cell>
          <cell r="B561">
            <v>100976</v>
          </cell>
          <cell r="C561">
            <v>1230250</v>
          </cell>
          <cell r="D561" t="str">
            <v>3,346,399     12184       97.07    1079</v>
          </cell>
        </row>
        <row r="562">
          <cell r="A562">
            <v>35490</v>
          </cell>
          <cell r="B562">
            <v>112025</v>
          </cell>
          <cell r="C562">
            <v>1376829</v>
          </cell>
          <cell r="D562" t="str">
            <v>3,280,435     12291       96.70    1095</v>
          </cell>
        </row>
        <row r="563">
          <cell r="A563">
            <v>35521</v>
          </cell>
          <cell r="B563">
            <v>107603</v>
          </cell>
          <cell r="C563">
            <v>1417404</v>
          </cell>
          <cell r="D563" t="str">
            <v>3,130,613     13173       96.68    1085</v>
          </cell>
        </row>
        <row r="564">
          <cell r="A564">
            <v>35551</v>
          </cell>
          <cell r="B564">
            <v>108654</v>
          </cell>
          <cell r="C564">
            <v>1502430</v>
          </cell>
          <cell r="D564" t="str">
            <v>3,188,468     13828       96.70    1091</v>
          </cell>
        </row>
        <row r="565">
          <cell r="A565">
            <v>35582</v>
          </cell>
          <cell r="B565">
            <v>106202</v>
          </cell>
          <cell r="C565">
            <v>1310832</v>
          </cell>
          <cell r="D565" t="str">
            <v>3,135,100     12343       96.72    1103</v>
          </cell>
        </row>
        <row r="566">
          <cell r="A566">
            <v>35612</v>
          </cell>
          <cell r="B566">
            <v>99167</v>
          </cell>
          <cell r="C566">
            <v>1293641</v>
          </cell>
          <cell r="D566" t="str">
            <v>3,229,681     13046       97.02    1099</v>
          </cell>
        </row>
        <row r="567">
          <cell r="A567">
            <v>35643</v>
          </cell>
          <cell r="B567">
            <v>97153</v>
          </cell>
          <cell r="C567">
            <v>1297032</v>
          </cell>
          <cell r="D567" t="str">
            <v>2,943,269     13351       96.80    1082</v>
          </cell>
        </row>
        <row r="568">
          <cell r="A568">
            <v>35674</v>
          </cell>
          <cell r="B568">
            <v>92386</v>
          </cell>
          <cell r="C568">
            <v>1238894</v>
          </cell>
          <cell r="D568" t="str">
            <v>2,483,034     13410       96.41    1057</v>
          </cell>
        </row>
        <row r="569">
          <cell r="A569">
            <v>35704</v>
          </cell>
          <cell r="B569">
            <v>95406</v>
          </cell>
          <cell r="C569">
            <v>1344678</v>
          </cell>
          <cell r="D569" t="str">
            <v>2,527,908     14095       96.36    1001</v>
          </cell>
        </row>
        <row r="570">
          <cell r="A570">
            <v>35735</v>
          </cell>
          <cell r="B570">
            <v>92084</v>
          </cell>
          <cell r="C570">
            <v>1181993</v>
          </cell>
          <cell r="D570" t="str">
            <v>2,448,281     12837       96.38    1014</v>
          </cell>
        </row>
        <row r="571">
          <cell r="A571">
            <v>35765</v>
          </cell>
          <cell r="B571">
            <v>104594</v>
          </cell>
          <cell r="C571">
            <v>1279512</v>
          </cell>
          <cell r="D571" t="str">
            <v>2,662,043     12234       96.22    1017</v>
          </cell>
        </row>
        <row r="572">
          <cell r="A572" t="str">
            <v>Totals:</v>
          </cell>
          <cell r="B572" t="str">
            <v>__________</v>
          </cell>
          <cell r="C572" t="str">
            <v>__________</v>
          </cell>
          <cell r="D572" t="str">
            <v>__________</v>
          </cell>
        </row>
        <row r="573">
          <cell r="A573">
            <v>1997</v>
          </cell>
          <cell r="B573">
            <v>1223751</v>
          </cell>
          <cell r="C573">
            <v>15795798</v>
          </cell>
          <cell r="D573">
            <v>35583191</v>
          </cell>
        </row>
        <row r="575">
          <cell r="A575">
            <v>35796</v>
          </cell>
          <cell r="B575">
            <v>98227</v>
          </cell>
          <cell r="C575">
            <v>1273549</v>
          </cell>
          <cell r="D575" t="str">
            <v>2,444,750     12966       96.14    1020</v>
          </cell>
        </row>
        <row r="576">
          <cell r="A576">
            <v>35827</v>
          </cell>
          <cell r="B576">
            <v>92482</v>
          </cell>
          <cell r="C576">
            <v>1197789</v>
          </cell>
          <cell r="D576" t="str">
            <v>2,449,924     12952       96.36    1013</v>
          </cell>
        </row>
        <row r="577">
          <cell r="A577">
            <v>35855</v>
          </cell>
          <cell r="B577">
            <v>102150</v>
          </cell>
          <cell r="C577">
            <v>1352680</v>
          </cell>
          <cell r="D577" t="str">
            <v>1,908,021     13243       94.92     998</v>
          </cell>
        </row>
        <row r="578">
          <cell r="A578">
            <v>35886</v>
          </cell>
          <cell r="B578">
            <v>104475</v>
          </cell>
          <cell r="C578">
            <v>1371887</v>
          </cell>
          <cell r="D578" t="str">
            <v>2,216,155     13132       95.50    1011</v>
          </cell>
        </row>
        <row r="579">
          <cell r="A579">
            <v>35916</v>
          </cell>
          <cell r="B579">
            <v>96918</v>
          </cell>
          <cell r="C579">
            <v>1411681</v>
          </cell>
          <cell r="D579" t="str">
            <v>1,958,374     14566       95.28     995</v>
          </cell>
        </row>
        <row r="580">
          <cell r="A580">
            <v>35947</v>
          </cell>
          <cell r="B580">
            <v>95696</v>
          </cell>
          <cell r="C580">
            <v>1394963</v>
          </cell>
          <cell r="D580" t="str">
            <v>1,913,863     14578       95.24    1049</v>
          </cell>
        </row>
        <row r="581">
          <cell r="A581">
            <v>35977</v>
          </cell>
          <cell r="B581">
            <v>98065</v>
          </cell>
          <cell r="C581">
            <v>1392687</v>
          </cell>
          <cell r="D581" t="str">
            <v>1,879,405     14202       95.04     989</v>
          </cell>
        </row>
        <row r="582">
          <cell r="A582">
            <v>36008</v>
          </cell>
          <cell r="B582">
            <v>93949</v>
          </cell>
          <cell r="C582">
            <v>1309156</v>
          </cell>
          <cell r="D582" t="str">
            <v>1,792,439     13935       95.02     995</v>
          </cell>
        </row>
        <row r="583">
          <cell r="A583">
            <v>36039</v>
          </cell>
          <cell r="B583">
            <v>88310</v>
          </cell>
          <cell r="C583">
            <v>1322309</v>
          </cell>
          <cell r="D583" t="str">
            <v>1,708,173     14974       95.08     951</v>
          </cell>
        </row>
        <row r="584">
          <cell r="A584">
            <v>36069</v>
          </cell>
          <cell r="B584">
            <v>91388</v>
          </cell>
          <cell r="C584">
            <v>1513972</v>
          </cell>
          <cell r="D584" t="str">
            <v>1,831,433     16567       95.25     973</v>
          </cell>
        </row>
        <row r="585">
          <cell r="A585">
            <v>36100</v>
          </cell>
          <cell r="B585">
            <v>87638</v>
          </cell>
          <cell r="C585">
            <v>1321048</v>
          </cell>
          <cell r="D585" t="str">
            <v>2,008,680     15074       95.82     930</v>
          </cell>
        </row>
        <row r="586">
          <cell r="A586">
            <v>36130</v>
          </cell>
          <cell r="B586">
            <v>84621</v>
          </cell>
          <cell r="C586">
            <v>1350603</v>
          </cell>
          <cell r="D586" t="str">
            <v>1,955,480     15961       95.85     923</v>
          </cell>
        </row>
        <row r="587">
          <cell r="A587" t="str">
            <v>Totals:</v>
          </cell>
          <cell r="B587" t="str">
            <v>__________</v>
          </cell>
          <cell r="C587" t="str">
            <v>__________</v>
          </cell>
          <cell r="D587" t="str">
            <v>__________</v>
          </cell>
        </row>
        <row r="588">
          <cell r="A588">
            <v>1998</v>
          </cell>
          <cell r="B588">
            <v>1133919</v>
          </cell>
          <cell r="C588">
            <v>16212324</v>
          </cell>
          <cell r="D588">
            <v>24066697</v>
          </cell>
        </row>
        <row r="590">
          <cell r="A590">
            <v>36161</v>
          </cell>
          <cell r="B590">
            <v>80781</v>
          </cell>
          <cell r="C590">
            <v>1330106</v>
          </cell>
          <cell r="D590" t="str">
            <v>2,098,477     16466       96.29     913</v>
          </cell>
        </row>
        <row r="591">
          <cell r="A591">
            <v>36192</v>
          </cell>
          <cell r="B591">
            <v>78988</v>
          </cell>
          <cell r="C591">
            <v>1200265</v>
          </cell>
          <cell r="D591" t="str">
            <v>1,806,357     15196       95.81     924</v>
          </cell>
        </row>
        <row r="592">
          <cell r="A592">
            <v>36220</v>
          </cell>
          <cell r="B592">
            <v>80573</v>
          </cell>
          <cell r="C592">
            <v>1330293</v>
          </cell>
          <cell r="D592" t="str">
            <v>1,653,686     16511       95.35     895</v>
          </cell>
        </row>
        <row r="593">
          <cell r="A593">
            <v>36251</v>
          </cell>
          <cell r="B593">
            <v>80688</v>
          </cell>
          <cell r="C593">
            <v>1336384</v>
          </cell>
          <cell r="D593" t="str">
            <v>1,602,759     16563       95.21     907</v>
          </cell>
        </row>
        <row r="594">
          <cell r="A594">
            <v>36281</v>
          </cell>
          <cell r="B594">
            <v>79382</v>
          </cell>
          <cell r="C594">
            <v>1356823</v>
          </cell>
          <cell r="D594" t="str">
            <v>1,519,306     17093       95.03     910</v>
          </cell>
        </row>
        <row r="595">
          <cell r="A595">
            <v>36312</v>
          </cell>
          <cell r="B595">
            <v>77953</v>
          </cell>
          <cell r="C595">
            <v>1378504</v>
          </cell>
          <cell r="D595" t="str">
            <v>1,530,665     17684       95.15     888</v>
          </cell>
        </row>
        <row r="596">
          <cell r="A596">
            <v>36342</v>
          </cell>
          <cell r="B596">
            <v>77740</v>
          </cell>
          <cell r="C596">
            <v>1350728</v>
          </cell>
          <cell r="D596" t="str">
            <v>1,495,619     17375       95.06     931</v>
          </cell>
        </row>
        <row r="597">
          <cell r="A597">
            <v>36373</v>
          </cell>
          <cell r="B597">
            <v>79577</v>
          </cell>
          <cell r="C597">
            <v>1333233</v>
          </cell>
          <cell r="D597" t="str">
            <v>1,528,512     16754       95.05     908</v>
          </cell>
        </row>
        <row r="598">
          <cell r="A598">
            <v>36404</v>
          </cell>
          <cell r="B598">
            <v>75937</v>
          </cell>
          <cell r="C598">
            <v>1209445</v>
          </cell>
          <cell r="D598" t="str">
            <v>1,465,253     15927       95.07     911</v>
          </cell>
        </row>
        <row r="599">
          <cell r="A599">
            <v>36434</v>
          </cell>
          <cell r="B599">
            <v>76611</v>
          </cell>
          <cell r="C599">
            <v>1237900</v>
          </cell>
          <cell r="D599" t="str">
            <v>1,662,574     16159       95.60     891</v>
          </cell>
        </row>
        <row r="600">
          <cell r="A600">
            <v>36465</v>
          </cell>
          <cell r="B600">
            <v>76735</v>
          </cell>
          <cell r="C600">
            <v>1210624</v>
          </cell>
          <cell r="D600" t="str">
            <v>1,689,607     15777       95.66     872</v>
          </cell>
        </row>
        <row r="601">
          <cell r="A601">
            <v>36495</v>
          </cell>
          <cell r="B601">
            <v>74738</v>
          </cell>
          <cell r="C601">
            <v>1240588</v>
          </cell>
          <cell r="D601" t="str">
            <v>1,747,720     16600       95.90     891</v>
          </cell>
        </row>
        <row r="602">
          <cell r="A602" t="str">
            <v>Totals:</v>
          </cell>
          <cell r="B602" t="str">
            <v>__________</v>
          </cell>
          <cell r="C602" t="str">
            <v>__________</v>
          </cell>
          <cell r="D602" t="str">
            <v>__________</v>
          </cell>
        </row>
        <row r="603">
          <cell r="A603">
            <v>1999</v>
          </cell>
          <cell r="B603">
            <v>939703</v>
          </cell>
          <cell r="C603">
            <v>15514893</v>
          </cell>
          <cell r="D603">
            <v>19800535</v>
          </cell>
        </row>
        <row r="605">
          <cell r="A605">
            <v>36526</v>
          </cell>
          <cell r="B605">
            <v>76025</v>
          </cell>
          <cell r="C605">
            <v>1208262</v>
          </cell>
          <cell r="D605" t="str">
            <v>1,522,042     15893       95.24     890</v>
          </cell>
        </row>
        <row r="606">
          <cell r="A606">
            <v>36557</v>
          </cell>
          <cell r="B606">
            <v>70282</v>
          </cell>
          <cell r="C606">
            <v>1097879</v>
          </cell>
          <cell r="D606" t="str">
            <v>1,497,295     15622       95.52     891</v>
          </cell>
        </row>
        <row r="607">
          <cell r="A607">
            <v>36586</v>
          </cell>
          <cell r="B607">
            <v>76986</v>
          </cell>
          <cell r="C607">
            <v>1172721</v>
          </cell>
          <cell r="D607" t="str">
            <v>1,579,642     15233       95.35     895</v>
          </cell>
        </row>
        <row r="608">
          <cell r="A608">
            <v>36617</v>
          </cell>
          <cell r="B608">
            <v>75167</v>
          </cell>
          <cell r="C608">
            <v>1087064</v>
          </cell>
          <cell r="D608" t="str">
            <v>1,491,048     14462       95.20     887</v>
          </cell>
        </row>
        <row r="609">
          <cell r="A609">
            <v>36647</v>
          </cell>
          <cell r="B609">
            <v>74061</v>
          </cell>
          <cell r="C609">
            <v>1102675</v>
          </cell>
          <cell r="D609" t="str">
            <v>1,419,734     14889       95.04     874</v>
          </cell>
        </row>
        <row r="610">
          <cell r="A610">
            <v>36678</v>
          </cell>
          <cell r="B610">
            <v>73190</v>
          </cell>
          <cell r="C610">
            <v>1084618</v>
          </cell>
          <cell r="D610" t="str">
            <v>1,373,648     14820       94.94     864</v>
          </cell>
        </row>
        <row r="611">
          <cell r="A611">
            <v>36708</v>
          </cell>
          <cell r="B611">
            <v>69151</v>
          </cell>
          <cell r="C611">
            <v>1128431</v>
          </cell>
          <cell r="D611" t="str">
            <v>1,490,000     16319       95.56     861</v>
          </cell>
        </row>
        <row r="612">
          <cell r="A612">
            <v>36739</v>
          </cell>
          <cell r="B612">
            <v>70418</v>
          </cell>
          <cell r="C612">
            <v>1096800</v>
          </cell>
          <cell r="D612" t="str">
            <v>1,532,345     15576       95.61     869</v>
          </cell>
        </row>
        <row r="613">
          <cell r="A613">
            <v>36770</v>
          </cell>
          <cell r="B613">
            <v>68345</v>
          </cell>
          <cell r="C613">
            <v>988212</v>
          </cell>
          <cell r="D613" t="str">
            <v>1,237,523     14460       94.77     869</v>
          </cell>
        </row>
        <row r="614">
          <cell r="A614">
            <v>36800</v>
          </cell>
          <cell r="B614">
            <v>69644</v>
          </cell>
          <cell r="C614">
            <v>988670</v>
          </cell>
          <cell r="D614" t="str">
            <v>1,232,482     14197       94.65     873</v>
          </cell>
        </row>
        <row r="615">
          <cell r="A615">
            <v>36831</v>
          </cell>
          <cell r="B615">
            <v>69148</v>
          </cell>
          <cell r="C615">
            <v>981211</v>
          </cell>
          <cell r="D615" t="str">
            <v>1,200,014     14191       94.55     867</v>
          </cell>
        </row>
        <row r="616">
          <cell r="A616">
            <v>36861</v>
          </cell>
          <cell r="B616">
            <v>68629</v>
          </cell>
          <cell r="C616">
            <v>1005908</v>
          </cell>
          <cell r="D616" t="str">
            <v>1,193,113     14658       94.56     872</v>
          </cell>
        </row>
        <row r="617">
          <cell r="A617" t="str">
            <v>Totals:</v>
          </cell>
          <cell r="B617" t="str">
            <v>__________</v>
          </cell>
          <cell r="C617" t="str">
            <v>__________</v>
          </cell>
          <cell r="D617" t="str">
            <v>__________</v>
          </cell>
        </row>
        <row r="618">
          <cell r="A618">
            <v>2000</v>
          </cell>
          <cell r="B618">
            <v>861046</v>
          </cell>
          <cell r="C618">
            <v>12942451</v>
          </cell>
          <cell r="D618">
            <v>16768886</v>
          </cell>
        </row>
        <row r="620">
          <cell r="A620">
            <v>36892</v>
          </cell>
          <cell r="B620">
            <v>72058</v>
          </cell>
          <cell r="C620">
            <v>981015</v>
          </cell>
          <cell r="D620" t="str">
            <v>1,145,370     13615       94.08     865</v>
          </cell>
        </row>
        <row r="621">
          <cell r="A621">
            <v>36923</v>
          </cell>
          <cell r="B621">
            <v>69739</v>
          </cell>
          <cell r="C621">
            <v>943820</v>
          </cell>
          <cell r="D621" t="str">
            <v>1,234,678     13534       94.65     878</v>
          </cell>
        </row>
        <row r="622">
          <cell r="A622">
            <v>36951</v>
          </cell>
          <cell r="B622">
            <v>74432</v>
          </cell>
          <cell r="C622">
            <v>1013318</v>
          </cell>
          <cell r="D622" t="str">
            <v>1,232,208     13615       94.30     898</v>
          </cell>
        </row>
        <row r="623">
          <cell r="A623">
            <v>36982</v>
          </cell>
          <cell r="B623">
            <v>73875</v>
          </cell>
          <cell r="C623">
            <v>989376</v>
          </cell>
          <cell r="D623" t="str">
            <v>1,175,600     13393       94.09     866</v>
          </cell>
        </row>
        <row r="624">
          <cell r="A624">
            <v>37012</v>
          </cell>
          <cell r="B624">
            <v>71276</v>
          </cell>
          <cell r="C624">
            <v>969007</v>
          </cell>
          <cell r="D624" t="str">
            <v>1,250,537     13596       94.61     773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1969-1971"/>
    </sheetNames>
    <sheetDataSet>
      <sheetData sheetId="0">
        <row r="467">
          <cell r="A467">
            <v>34335</v>
          </cell>
          <cell r="B467">
            <v>128110</v>
          </cell>
          <cell r="C467">
            <v>1626958</v>
          </cell>
        </row>
        <row r="468">
          <cell r="A468">
            <v>34366</v>
          </cell>
          <cell r="B468">
            <v>112338</v>
          </cell>
          <cell r="C468">
            <v>1455963</v>
          </cell>
        </row>
        <row r="469">
          <cell r="A469">
            <v>34394</v>
          </cell>
          <cell r="B469">
            <v>123969</v>
          </cell>
          <cell r="C469">
            <v>1708153</v>
          </cell>
        </row>
        <row r="470">
          <cell r="A470">
            <v>34425</v>
          </cell>
          <cell r="B470">
            <v>118037</v>
          </cell>
          <cell r="C470">
            <v>1577828</v>
          </cell>
        </row>
        <row r="471">
          <cell r="A471">
            <v>34455</v>
          </cell>
          <cell r="B471">
            <v>121489</v>
          </cell>
          <cell r="C471">
            <v>1621014</v>
          </cell>
        </row>
        <row r="472">
          <cell r="A472">
            <v>34486</v>
          </cell>
          <cell r="B472">
            <v>116098</v>
          </cell>
          <cell r="C472">
            <v>1440262</v>
          </cell>
        </row>
        <row r="473">
          <cell r="A473">
            <v>34516</v>
          </cell>
          <cell r="B473">
            <v>121723</v>
          </cell>
          <cell r="C473">
            <v>1492329</v>
          </cell>
        </row>
        <row r="474">
          <cell r="A474">
            <v>34547</v>
          </cell>
          <cell r="B474">
            <v>122591</v>
          </cell>
          <cell r="C474">
            <v>1542596</v>
          </cell>
        </row>
        <row r="475">
          <cell r="A475">
            <v>34578</v>
          </cell>
          <cell r="B475">
            <v>112804</v>
          </cell>
          <cell r="C475">
            <v>1452832</v>
          </cell>
        </row>
        <row r="476">
          <cell r="A476">
            <v>34608</v>
          </cell>
          <cell r="B476">
            <v>115070</v>
          </cell>
          <cell r="C476">
            <v>1510857</v>
          </cell>
        </row>
        <row r="477">
          <cell r="A477">
            <v>34639</v>
          </cell>
          <cell r="B477">
            <v>112025</v>
          </cell>
          <cell r="C477">
            <v>1515375</v>
          </cell>
        </row>
        <row r="478">
          <cell r="A478">
            <v>34669</v>
          </cell>
          <cell r="B478">
            <v>112370</v>
          </cell>
          <cell r="C478">
            <v>1519169</v>
          </cell>
        </row>
        <row r="479">
          <cell r="A479" t="str">
            <v>Totals:</v>
          </cell>
          <cell r="B479" t="str">
            <v>__________</v>
          </cell>
          <cell r="C479" t="str">
            <v>__________</v>
          </cell>
        </row>
        <row r="480">
          <cell r="A480">
            <v>1994</v>
          </cell>
          <cell r="B480">
            <v>1416624</v>
          </cell>
          <cell r="C480">
            <v>18463336</v>
          </cell>
        </row>
        <row r="482">
          <cell r="A482">
            <v>34700</v>
          </cell>
          <cell r="B482">
            <v>109843</v>
          </cell>
          <cell r="C482">
            <v>1357167</v>
          </cell>
        </row>
        <row r="483">
          <cell r="A483">
            <v>34731</v>
          </cell>
          <cell r="B483">
            <v>104900</v>
          </cell>
          <cell r="C483">
            <v>1306150</v>
          </cell>
        </row>
        <row r="484">
          <cell r="A484">
            <v>34759</v>
          </cell>
          <cell r="B484">
            <v>115274</v>
          </cell>
          <cell r="C484">
            <v>1478618</v>
          </cell>
        </row>
        <row r="485">
          <cell r="A485">
            <v>34790</v>
          </cell>
          <cell r="B485">
            <v>111557</v>
          </cell>
          <cell r="C485">
            <v>1424707</v>
          </cell>
        </row>
        <row r="486">
          <cell r="A486">
            <v>34820</v>
          </cell>
          <cell r="B486">
            <v>115325</v>
          </cell>
          <cell r="C486">
            <v>1419425</v>
          </cell>
        </row>
        <row r="487">
          <cell r="A487">
            <v>34851</v>
          </cell>
          <cell r="B487">
            <v>107408</v>
          </cell>
          <cell r="C487">
            <v>1325945</v>
          </cell>
        </row>
        <row r="488">
          <cell r="A488">
            <v>34881</v>
          </cell>
          <cell r="B488">
            <v>113159</v>
          </cell>
          <cell r="C488">
            <v>1294623</v>
          </cell>
        </row>
        <row r="489">
          <cell r="A489">
            <v>34912</v>
          </cell>
          <cell r="B489">
            <v>111255</v>
          </cell>
          <cell r="C489">
            <v>1269740</v>
          </cell>
        </row>
        <row r="490">
          <cell r="A490">
            <v>34943</v>
          </cell>
          <cell r="B490">
            <v>104635</v>
          </cell>
          <cell r="C490">
            <v>1272900</v>
          </cell>
        </row>
        <row r="491">
          <cell r="A491">
            <v>34973</v>
          </cell>
          <cell r="B491">
            <v>109395</v>
          </cell>
          <cell r="C491">
            <v>1251264</v>
          </cell>
        </row>
        <row r="492">
          <cell r="A492">
            <v>35004</v>
          </cell>
          <cell r="B492">
            <v>102064</v>
          </cell>
          <cell r="C492">
            <v>1290662</v>
          </cell>
        </row>
        <row r="493">
          <cell r="A493">
            <v>35034</v>
          </cell>
          <cell r="B493">
            <v>109752</v>
          </cell>
          <cell r="C493">
            <v>1281307</v>
          </cell>
        </row>
        <row r="494">
          <cell r="A494" t="str">
            <v>Totals:</v>
          </cell>
          <cell r="B494" t="str">
            <v>__________</v>
          </cell>
          <cell r="C494" t="str">
            <v>__________</v>
          </cell>
        </row>
        <row r="495">
          <cell r="A495">
            <v>1995</v>
          </cell>
          <cell r="B495">
            <v>1314567</v>
          </cell>
          <cell r="C495">
            <v>15972508</v>
          </cell>
        </row>
        <row r="497">
          <cell r="A497">
            <v>35065</v>
          </cell>
          <cell r="B497">
            <v>103569</v>
          </cell>
          <cell r="C497">
            <v>1276650</v>
          </cell>
        </row>
        <row r="498">
          <cell r="A498">
            <v>35096</v>
          </cell>
          <cell r="B498">
            <v>94737</v>
          </cell>
          <cell r="C498">
            <v>1220359</v>
          </cell>
        </row>
        <row r="499">
          <cell r="A499">
            <v>35125</v>
          </cell>
          <cell r="B499">
            <v>103678</v>
          </cell>
          <cell r="C499">
            <v>1236576</v>
          </cell>
        </row>
        <row r="500">
          <cell r="A500">
            <v>35156</v>
          </cell>
          <cell r="B500">
            <v>98159</v>
          </cell>
          <cell r="C500">
            <v>1232120</v>
          </cell>
        </row>
        <row r="501">
          <cell r="A501">
            <v>35186</v>
          </cell>
          <cell r="B501">
            <v>99257</v>
          </cell>
          <cell r="C501">
            <v>1228572</v>
          </cell>
        </row>
        <row r="502">
          <cell r="A502">
            <v>35217</v>
          </cell>
          <cell r="B502">
            <v>95681</v>
          </cell>
          <cell r="C502">
            <v>1168870</v>
          </cell>
        </row>
        <row r="503">
          <cell r="A503">
            <v>35247</v>
          </cell>
          <cell r="B503">
            <v>98555</v>
          </cell>
          <cell r="C503">
            <v>1218237</v>
          </cell>
        </row>
        <row r="504">
          <cell r="A504">
            <v>35278</v>
          </cell>
          <cell r="B504">
            <v>97319</v>
          </cell>
          <cell r="C504">
            <v>1138602</v>
          </cell>
        </row>
        <row r="505">
          <cell r="A505">
            <v>35309</v>
          </cell>
          <cell r="B505">
            <v>93157</v>
          </cell>
          <cell r="C505">
            <v>1096846</v>
          </cell>
        </row>
        <row r="506">
          <cell r="A506">
            <v>35339</v>
          </cell>
          <cell r="B506">
            <v>97051</v>
          </cell>
          <cell r="C506">
            <v>1141055</v>
          </cell>
        </row>
        <row r="507">
          <cell r="A507">
            <v>35370</v>
          </cell>
          <cell r="B507">
            <v>93100</v>
          </cell>
          <cell r="C507">
            <v>1083655</v>
          </cell>
        </row>
        <row r="508">
          <cell r="A508">
            <v>35400</v>
          </cell>
          <cell r="B508">
            <v>94329</v>
          </cell>
          <cell r="C508">
            <v>1069231</v>
          </cell>
        </row>
        <row r="509">
          <cell r="A509" t="str">
            <v>Totals:</v>
          </cell>
          <cell r="B509" t="str">
            <v>__________</v>
          </cell>
          <cell r="C509" t="str">
            <v>__________</v>
          </cell>
        </row>
        <row r="510">
          <cell r="A510">
            <v>1996</v>
          </cell>
          <cell r="B510">
            <v>1168592</v>
          </cell>
          <cell r="C510">
            <v>14110773</v>
          </cell>
        </row>
        <row r="512">
          <cell r="A512">
            <v>35431</v>
          </cell>
          <cell r="B512">
            <v>89852</v>
          </cell>
          <cell r="C512">
            <v>1011789</v>
          </cell>
        </row>
        <row r="513">
          <cell r="A513">
            <v>35462</v>
          </cell>
          <cell r="B513">
            <v>85309</v>
          </cell>
          <cell r="C513">
            <v>963437</v>
          </cell>
        </row>
        <row r="514">
          <cell r="A514">
            <v>35490</v>
          </cell>
          <cell r="B514">
            <v>93836</v>
          </cell>
          <cell r="C514">
            <v>1026663</v>
          </cell>
        </row>
        <row r="515">
          <cell r="A515">
            <v>35521</v>
          </cell>
          <cell r="B515">
            <v>91321</v>
          </cell>
          <cell r="C515">
            <v>948230</v>
          </cell>
        </row>
        <row r="516">
          <cell r="A516">
            <v>35551</v>
          </cell>
          <cell r="B516">
            <v>93713</v>
          </cell>
          <cell r="C516">
            <v>1025747</v>
          </cell>
        </row>
        <row r="517">
          <cell r="A517">
            <v>35582</v>
          </cell>
          <cell r="B517">
            <v>89054</v>
          </cell>
          <cell r="C517">
            <v>1006722</v>
          </cell>
        </row>
        <row r="518">
          <cell r="A518">
            <v>35612</v>
          </cell>
          <cell r="B518">
            <v>92572</v>
          </cell>
          <cell r="C518">
            <v>1071851</v>
          </cell>
        </row>
        <row r="519">
          <cell r="A519">
            <v>35643</v>
          </cell>
          <cell r="B519">
            <v>89400</v>
          </cell>
          <cell r="C519">
            <v>1129333</v>
          </cell>
        </row>
        <row r="520">
          <cell r="A520">
            <v>35674</v>
          </cell>
          <cell r="B520">
            <v>90572</v>
          </cell>
          <cell r="C520">
            <v>1051222</v>
          </cell>
        </row>
        <row r="521">
          <cell r="A521">
            <v>35704</v>
          </cell>
          <cell r="B521">
            <v>90038</v>
          </cell>
          <cell r="C521">
            <v>1092719</v>
          </cell>
        </row>
        <row r="522">
          <cell r="A522">
            <v>35735</v>
          </cell>
          <cell r="B522">
            <v>85635</v>
          </cell>
          <cell r="C522">
            <v>954966</v>
          </cell>
        </row>
        <row r="523">
          <cell r="A523">
            <v>35765</v>
          </cell>
          <cell r="B523">
            <v>89181</v>
          </cell>
          <cell r="C523">
            <v>939684</v>
          </cell>
        </row>
        <row r="524">
          <cell r="A524" t="str">
            <v>Totals:</v>
          </cell>
          <cell r="B524" t="str">
            <v>__________</v>
          </cell>
          <cell r="C524" t="str">
            <v>__________</v>
          </cell>
        </row>
        <row r="525">
          <cell r="A525">
            <v>1997</v>
          </cell>
          <cell r="B525">
            <v>1080483</v>
          </cell>
          <cell r="C525">
            <v>12222363</v>
          </cell>
        </row>
        <row r="527">
          <cell r="A527">
            <v>35796</v>
          </cell>
          <cell r="B527">
            <v>87448</v>
          </cell>
          <cell r="C527">
            <v>1037611</v>
          </cell>
        </row>
        <row r="528">
          <cell r="A528">
            <v>35827</v>
          </cell>
          <cell r="B528">
            <v>76716</v>
          </cell>
          <cell r="C528">
            <v>907547</v>
          </cell>
        </row>
        <row r="529">
          <cell r="A529">
            <v>35855</v>
          </cell>
          <cell r="B529">
            <v>85134</v>
          </cell>
          <cell r="C529">
            <v>996167</v>
          </cell>
        </row>
        <row r="530">
          <cell r="A530">
            <v>35886</v>
          </cell>
          <cell r="B530">
            <v>84400</v>
          </cell>
          <cell r="C530">
            <v>949522</v>
          </cell>
        </row>
        <row r="531">
          <cell r="A531">
            <v>35916</v>
          </cell>
          <cell r="B531">
            <v>84721</v>
          </cell>
          <cell r="C531">
            <v>917025</v>
          </cell>
        </row>
        <row r="532">
          <cell r="A532">
            <v>35947</v>
          </cell>
          <cell r="B532">
            <v>81896</v>
          </cell>
          <cell r="C532">
            <v>873438</v>
          </cell>
        </row>
        <row r="533">
          <cell r="A533">
            <v>35977</v>
          </cell>
          <cell r="B533">
            <v>83758</v>
          </cell>
          <cell r="C533">
            <v>901003</v>
          </cell>
        </row>
        <row r="534">
          <cell r="A534">
            <v>36008</v>
          </cell>
          <cell r="B534">
            <v>79318</v>
          </cell>
          <cell r="C534">
            <v>867120</v>
          </cell>
        </row>
        <row r="535">
          <cell r="A535">
            <v>36039</v>
          </cell>
          <cell r="B535">
            <v>76414</v>
          </cell>
          <cell r="C535">
            <v>766634</v>
          </cell>
        </row>
        <row r="536">
          <cell r="A536">
            <v>36069</v>
          </cell>
          <cell r="B536">
            <v>75560</v>
          </cell>
          <cell r="C536">
            <v>839329</v>
          </cell>
        </row>
        <row r="537">
          <cell r="A537">
            <v>36100</v>
          </cell>
          <cell r="B537">
            <v>76729</v>
          </cell>
          <cell r="C537">
            <v>761601</v>
          </cell>
        </row>
        <row r="538">
          <cell r="A538">
            <v>36130</v>
          </cell>
          <cell r="B538">
            <v>74756</v>
          </cell>
          <cell r="C538">
            <v>767889</v>
          </cell>
        </row>
        <row r="539">
          <cell r="A539" t="str">
            <v>Totals:</v>
          </cell>
          <cell r="B539" t="str">
            <v>__________</v>
          </cell>
          <cell r="C539" t="str">
            <v>__________</v>
          </cell>
        </row>
        <row r="540">
          <cell r="A540">
            <v>1998</v>
          </cell>
          <cell r="B540">
            <v>966850</v>
          </cell>
          <cell r="C540">
            <v>10584886</v>
          </cell>
        </row>
        <row r="542">
          <cell r="A542">
            <v>36161</v>
          </cell>
          <cell r="B542">
            <v>76539</v>
          </cell>
          <cell r="C542">
            <v>840193</v>
          </cell>
        </row>
        <row r="543">
          <cell r="A543">
            <v>36192</v>
          </cell>
          <cell r="B543">
            <v>68375</v>
          </cell>
          <cell r="C543">
            <v>740758</v>
          </cell>
        </row>
        <row r="544">
          <cell r="A544">
            <v>36220</v>
          </cell>
          <cell r="B544">
            <v>76318</v>
          </cell>
          <cell r="C544">
            <v>777296</v>
          </cell>
        </row>
        <row r="545">
          <cell r="A545">
            <v>36251</v>
          </cell>
          <cell r="B545">
            <v>74165</v>
          </cell>
          <cell r="C545">
            <v>720760</v>
          </cell>
        </row>
        <row r="546">
          <cell r="A546">
            <v>36281</v>
          </cell>
          <cell r="B546">
            <v>72131</v>
          </cell>
          <cell r="C546">
            <v>747226</v>
          </cell>
        </row>
        <row r="547">
          <cell r="A547">
            <v>36312</v>
          </cell>
          <cell r="B547">
            <v>73202</v>
          </cell>
          <cell r="C547">
            <v>725643</v>
          </cell>
        </row>
        <row r="548">
          <cell r="A548">
            <v>36342</v>
          </cell>
          <cell r="B548">
            <v>76339</v>
          </cell>
          <cell r="C548">
            <v>761430</v>
          </cell>
        </row>
        <row r="549">
          <cell r="A549">
            <v>36373</v>
          </cell>
          <cell r="B549">
            <v>75093</v>
          </cell>
          <cell r="C549">
            <v>729138</v>
          </cell>
        </row>
        <row r="550">
          <cell r="A550">
            <v>36404</v>
          </cell>
          <cell r="B550">
            <v>72656</v>
          </cell>
          <cell r="C550">
            <v>731467</v>
          </cell>
        </row>
        <row r="551">
          <cell r="A551">
            <v>36434</v>
          </cell>
          <cell r="B551">
            <v>78247</v>
          </cell>
          <cell r="C551">
            <v>771691</v>
          </cell>
        </row>
        <row r="552">
          <cell r="A552">
            <v>36465</v>
          </cell>
          <cell r="B552">
            <v>79858</v>
          </cell>
          <cell r="C552">
            <v>769595</v>
          </cell>
        </row>
        <row r="553">
          <cell r="A553">
            <v>36495</v>
          </cell>
          <cell r="B553">
            <v>85028</v>
          </cell>
          <cell r="C553">
            <v>779353</v>
          </cell>
        </row>
        <row r="554">
          <cell r="A554" t="str">
            <v>Totals:</v>
          </cell>
          <cell r="B554" t="str">
            <v>__________</v>
          </cell>
          <cell r="C554" t="str">
            <v>__________</v>
          </cell>
        </row>
        <row r="555">
          <cell r="A555">
            <v>1999</v>
          </cell>
          <cell r="B555">
            <v>907951</v>
          </cell>
          <cell r="C555">
            <v>9094550</v>
          </cell>
        </row>
        <row r="557">
          <cell r="A557">
            <v>36526</v>
          </cell>
          <cell r="B557">
            <v>83943</v>
          </cell>
          <cell r="C557">
            <v>778371</v>
          </cell>
        </row>
        <row r="558">
          <cell r="A558">
            <v>36557</v>
          </cell>
          <cell r="B558">
            <v>75667</v>
          </cell>
          <cell r="C558">
            <v>720978</v>
          </cell>
        </row>
        <row r="559">
          <cell r="A559">
            <v>36586</v>
          </cell>
          <cell r="B559">
            <v>78846</v>
          </cell>
          <cell r="C559">
            <v>749907</v>
          </cell>
        </row>
        <row r="560">
          <cell r="A560">
            <v>36617</v>
          </cell>
          <cell r="B560">
            <v>75090</v>
          </cell>
          <cell r="C560">
            <v>784835</v>
          </cell>
        </row>
        <row r="561">
          <cell r="A561">
            <v>36647</v>
          </cell>
          <cell r="B561">
            <v>76246</v>
          </cell>
          <cell r="C561">
            <v>771926</v>
          </cell>
        </row>
        <row r="562">
          <cell r="A562">
            <v>36678</v>
          </cell>
          <cell r="B562">
            <v>78054</v>
          </cell>
          <cell r="C562">
            <v>746862</v>
          </cell>
        </row>
        <row r="563">
          <cell r="A563">
            <v>36708</v>
          </cell>
          <cell r="B563">
            <v>80022</v>
          </cell>
          <cell r="C563">
            <v>743602</v>
          </cell>
        </row>
        <row r="564">
          <cell r="A564">
            <v>36739</v>
          </cell>
          <cell r="B564">
            <v>78314</v>
          </cell>
          <cell r="C564">
            <v>707980</v>
          </cell>
        </row>
        <row r="565">
          <cell r="A565">
            <v>36770</v>
          </cell>
          <cell r="B565">
            <v>75376</v>
          </cell>
          <cell r="C565">
            <v>677753</v>
          </cell>
        </row>
        <row r="566">
          <cell r="A566">
            <v>36800</v>
          </cell>
          <cell r="B566">
            <v>76175</v>
          </cell>
          <cell r="C566">
            <v>728254</v>
          </cell>
        </row>
        <row r="567">
          <cell r="A567">
            <v>36831</v>
          </cell>
          <cell r="B567">
            <v>74096</v>
          </cell>
          <cell r="C567">
            <v>707592</v>
          </cell>
        </row>
        <row r="568">
          <cell r="A568">
            <v>36861</v>
          </cell>
          <cell r="B568">
            <v>70482</v>
          </cell>
          <cell r="C568">
            <v>716477</v>
          </cell>
        </row>
        <row r="569">
          <cell r="A569" t="str">
            <v>Totals:</v>
          </cell>
          <cell r="B569" t="str">
            <v>__________</v>
          </cell>
          <cell r="C569" t="str">
            <v>__________</v>
          </cell>
        </row>
        <row r="570">
          <cell r="A570">
            <v>2000</v>
          </cell>
          <cell r="B570">
            <v>922311</v>
          </cell>
          <cell r="C570">
            <v>8834537</v>
          </cell>
        </row>
        <row r="572">
          <cell r="A572">
            <v>36892</v>
          </cell>
          <cell r="B572">
            <v>69627</v>
          </cell>
          <cell r="C572">
            <v>714745</v>
          </cell>
        </row>
        <row r="573">
          <cell r="A573">
            <v>36923</v>
          </cell>
          <cell r="B573">
            <v>63907</v>
          </cell>
          <cell r="C573">
            <v>638791</v>
          </cell>
        </row>
        <row r="574">
          <cell r="A574">
            <v>36951</v>
          </cell>
          <cell r="B574">
            <v>67741</v>
          </cell>
          <cell r="C574">
            <v>675251</v>
          </cell>
        </row>
        <row r="575">
          <cell r="A575">
            <v>36982</v>
          </cell>
          <cell r="B575">
            <v>64117</v>
          </cell>
          <cell r="C575">
            <v>643000</v>
          </cell>
        </row>
        <row r="576">
          <cell r="A576">
            <v>37012</v>
          </cell>
          <cell r="B576">
            <v>60052</v>
          </cell>
          <cell r="C576">
            <v>620816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1972-1974"/>
    </sheetNames>
    <sheetDataSet>
      <sheetData sheetId="0">
        <row r="419">
          <cell r="A419">
            <v>34335</v>
          </cell>
          <cell r="B419">
            <v>330751</v>
          </cell>
          <cell r="C419">
            <v>5650590</v>
          </cell>
        </row>
        <row r="420">
          <cell r="A420">
            <v>34366</v>
          </cell>
          <cell r="B420">
            <v>293140</v>
          </cell>
          <cell r="C420">
            <v>5098326</v>
          </cell>
        </row>
        <row r="421">
          <cell r="A421">
            <v>34394</v>
          </cell>
          <cell r="B421">
            <v>320504</v>
          </cell>
          <cell r="C421">
            <v>5466459</v>
          </cell>
        </row>
        <row r="422">
          <cell r="A422">
            <v>34425</v>
          </cell>
          <cell r="B422">
            <v>297556</v>
          </cell>
          <cell r="C422">
            <v>5090355</v>
          </cell>
        </row>
        <row r="423">
          <cell r="A423">
            <v>34455</v>
          </cell>
          <cell r="B423">
            <v>294490</v>
          </cell>
          <cell r="C423">
            <v>4921919</v>
          </cell>
        </row>
        <row r="424">
          <cell r="A424">
            <v>34486</v>
          </cell>
          <cell r="B424">
            <v>285805</v>
          </cell>
          <cell r="C424">
            <v>4796024</v>
          </cell>
        </row>
        <row r="425">
          <cell r="A425">
            <v>34516</v>
          </cell>
          <cell r="B425">
            <v>293088</v>
          </cell>
          <cell r="C425">
            <v>4707797</v>
          </cell>
        </row>
        <row r="426">
          <cell r="A426">
            <v>34547</v>
          </cell>
          <cell r="B426">
            <v>294924</v>
          </cell>
          <cell r="C426">
            <v>5019807</v>
          </cell>
        </row>
        <row r="427">
          <cell r="A427">
            <v>34578</v>
          </cell>
          <cell r="B427">
            <v>294340</v>
          </cell>
          <cell r="C427">
            <v>5046782</v>
          </cell>
        </row>
        <row r="428">
          <cell r="A428">
            <v>34608</v>
          </cell>
          <cell r="B428">
            <v>302775</v>
          </cell>
          <cell r="C428">
            <v>5101091</v>
          </cell>
        </row>
        <row r="429">
          <cell r="A429">
            <v>34639</v>
          </cell>
          <cell r="B429">
            <v>288635</v>
          </cell>
          <cell r="C429">
            <v>5234404</v>
          </cell>
        </row>
        <row r="430">
          <cell r="A430">
            <v>34669</v>
          </cell>
          <cell r="B430">
            <v>290275</v>
          </cell>
          <cell r="C430">
            <v>5241734</v>
          </cell>
        </row>
        <row r="431">
          <cell r="A431" t="str">
            <v>Totals:</v>
          </cell>
          <cell r="B431" t="str">
            <v>__________</v>
          </cell>
          <cell r="C431" t="str">
            <v>__________</v>
          </cell>
        </row>
        <row r="432">
          <cell r="A432">
            <v>1994</v>
          </cell>
          <cell r="B432">
            <v>3586283</v>
          </cell>
          <cell r="C432">
            <v>61375288</v>
          </cell>
        </row>
        <row r="434">
          <cell r="A434">
            <v>34700</v>
          </cell>
          <cell r="B434">
            <v>294639</v>
          </cell>
          <cell r="C434">
            <v>5424726</v>
          </cell>
        </row>
        <row r="435">
          <cell r="A435">
            <v>34731</v>
          </cell>
          <cell r="B435">
            <v>245218</v>
          </cell>
          <cell r="C435">
            <v>4691591</v>
          </cell>
        </row>
        <row r="436">
          <cell r="A436">
            <v>34759</v>
          </cell>
          <cell r="B436">
            <v>283902</v>
          </cell>
          <cell r="C436">
            <v>5274233</v>
          </cell>
        </row>
        <row r="437">
          <cell r="A437">
            <v>34790</v>
          </cell>
          <cell r="B437">
            <v>276303</v>
          </cell>
          <cell r="C437">
            <v>5111722</v>
          </cell>
        </row>
        <row r="438">
          <cell r="A438">
            <v>34820</v>
          </cell>
          <cell r="B438">
            <v>284983</v>
          </cell>
          <cell r="C438">
            <v>5337738</v>
          </cell>
        </row>
        <row r="439">
          <cell r="A439">
            <v>34851</v>
          </cell>
          <cell r="B439">
            <v>272655</v>
          </cell>
          <cell r="C439">
            <v>4958657</v>
          </cell>
        </row>
        <row r="440">
          <cell r="A440">
            <v>34881</v>
          </cell>
          <cell r="B440">
            <v>282292</v>
          </cell>
          <cell r="C440">
            <v>5180514</v>
          </cell>
        </row>
        <row r="441">
          <cell r="A441">
            <v>34912</v>
          </cell>
          <cell r="B441">
            <v>276010</v>
          </cell>
          <cell r="C441">
            <v>5312099</v>
          </cell>
        </row>
        <row r="442">
          <cell r="A442">
            <v>34943</v>
          </cell>
          <cell r="B442">
            <v>262385</v>
          </cell>
          <cell r="C442">
            <v>5047595</v>
          </cell>
        </row>
        <row r="443">
          <cell r="A443">
            <v>34973</v>
          </cell>
          <cell r="B443">
            <v>280943</v>
          </cell>
          <cell r="C443">
            <v>5306859</v>
          </cell>
        </row>
        <row r="444">
          <cell r="A444">
            <v>35004</v>
          </cell>
          <cell r="B444">
            <v>277721</v>
          </cell>
          <cell r="C444">
            <v>5262486</v>
          </cell>
        </row>
        <row r="445">
          <cell r="A445">
            <v>35034</v>
          </cell>
          <cell r="B445">
            <v>267954</v>
          </cell>
          <cell r="C445">
            <v>5557577</v>
          </cell>
        </row>
        <row r="446">
          <cell r="A446" t="str">
            <v>Totals:</v>
          </cell>
          <cell r="B446" t="str">
            <v>__________</v>
          </cell>
          <cell r="C446" t="str">
            <v>__________</v>
          </cell>
        </row>
        <row r="447">
          <cell r="A447">
            <v>1995</v>
          </cell>
          <cell r="B447">
            <v>3305005</v>
          </cell>
          <cell r="C447">
            <v>62465797</v>
          </cell>
        </row>
        <row r="449">
          <cell r="A449">
            <v>35065</v>
          </cell>
          <cell r="B449">
            <v>274793</v>
          </cell>
          <cell r="C449">
            <v>5450299</v>
          </cell>
        </row>
        <row r="450">
          <cell r="A450">
            <v>35096</v>
          </cell>
          <cell r="B450">
            <v>247805</v>
          </cell>
          <cell r="C450">
            <v>5075366</v>
          </cell>
        </row>
        <row r="451">
          <cell r="A451">
            <v>35125</v>
          </cell>
          <cell r="B451">
            <v>271605</v>
          </cell>
          <cell r="C451">
            <v>5601330</v>
          </cell>
        </row>
        <row r="452">
          <cell r="A452">
            <v>35156</v>
          </cell>
          <cell r="B452">
            <v>269027</v>
          </cell>
          <cell r="C452">
            <v>5574144</v>
          </cell>
        </row>
        <row r="453">
          <cell r="A453">
            <v>35186</v>
          </cell>
          <cell r="B453">
            <v>266794</v>
          </cell>
          <cell r="C453">
            <v>5577620</v>
          </cell>
        </row>
        <row r="454">
          <cell r="A454">
            <v>35217</v>
          </cell>
          <cell r="B454">
            <v>247730</v>
          </cell>
          <cell r="C454">
            <v>5204288</v>
          </cell>
        </row>
        <row r="455">
          <cell r="A455">
            <v>35247</v>
          </cell>
          <cell r="B455">
            <v>255804</v>
          </cell>
          <cell r="C455">
            <v>5160358</v>
          </cell>
        </row>
        <row r="456">
          <cell r="A456">
            <v>35278</v>
          </cell>
          <cell r="B456">
            <v>256282</v>
          </cell>
          <cell r="C456">
            <v>5045883</v>
          </cell>
        </row>
        <row r="457">
          <cell r="A457">
            <v>35309</v>
          </cell>
          <cell r="B457">
            <v>241810</v>
          </cell>
          <cell r="C457">
            <v>4693210</v>
          </cell>
        </row>
        <row r="458">
          <cell r="A458">
            <v>35339</v>
          </cell>
          <cell r="B458">
            <v>243001</v>
          </cell>
          <cell r="C458">
            <v>5064392</v>
          </cell>
        </row>
        <row r="459">
          <cell r="A459">
            <v>35370</v>
          </cell>
          <cell r="B459">
            <v>241523</v>
          </cell>
          <cell r="C459">
            <v>5050587</v>
          </cell>
        </row>
        <row r="460">
          <cell r="A460">
            <v>35400</v>
          </cell>
          <cell r="B460">
            <v>237461</v>
          </cell>
          <cell r="C460">
            <v>5003302</v>
          </cell>
        </row>
        <row r="461">
          <cell r="A461" t="str">
            <v>Totals:</v>
          </cell>
          <cell r="B461" t="str">
            <v>__________</v>
          </cell>
          <cell r="C461" t="str">
            <v>__________</v>
          </cell>
        </row>
        <row r="462">
          <cell r="A462">
            <v>1996</v>
          </cell>
          <cell r="B462">
            <v>3053635</v>
          </cell>
          <cell r="C462">
            <v>62500779</v>
          </cell>
        </row>
        <row r="464">
          <cell r="A464">
            <v>35431</v>
          </cell>
          <cell r="B464">
            <v>246745</v>
          </cell>
          <cell r="C464">
            <v>5005781</v>
          </cell>
        </row>
        <row r="465">
          <cell r="A465">
            <v>35462</v>
          </cell>
          <cell r="B465">
            <v>219440</v>
          </cell>
          <cell r="C465">
            <v>4440155</v>
          </cell>
        </row>
        <row r="466">
          <cell r="A466">
            <v>35490</v>
          </cell>
          <cell r="B466">
            <v>255512</v>
          </cell>
          <cell r="C466">
            <v>4851313</v>
          </cell>
        </row>
        <row r="467">
          <cell r="A467">
            <v>35521</v>
          </cell>
          <cell r="B467">
            <v>256776</v>
          </cell>
          <cell r="C467">
            <v>4914710</v>
          </cell>
        </row>
        <row r="468">
          <cell r="A468">
            <v>35551</v>
          </cell>
          <cell r="B468">
            <v>272000</v>
          </cell>
          <cell r="C468">
            <v>4982014</v>
          </cell>
        </row>
        <row r="469">
          <cell r="A469">
            <v>35582</v>
          </cell>
          <cell r="B469">
            <v>270018</v>
          </cell>
          <cell r="C469">
            <v>4759299</v>
          </cell>
        </row>
        <row r="470">
          <cell r="A470">
            <v>35612</v>
          </cell>
          <cell r="B470">
            <v>262791</v>
          </cell>
          <cell r="C470">
            <v>4962795</v>
          </cell>
        </row>
        <row r="471">
          <cell r="A471">
            <v>35643</v>
          </cell>
          <cell r="B471">
            <v>253857</v>
          </cell>
          <cell r="C471">
            <v>4729109</v>
          </cell>
        </row>
        <row r="472">
          <cell r="A472">
            <v>35674</v>
          </cell>
          <cell r="B472">
            <v>253095</v>
          </cell>
          <cell r="C472">
            <v>4642324</v>
          </cell>
        </row>
        <row r="473">
          <cell r="A473">
            <v>35704</v>
          </cell>
          <cell r="B473">
            <v>260332</v>
          </cell>
          <cell r="C473">
            <v>4987623</v>
          </cell>
        </row>
        <row r="474">
          <cell r="A474">
            <v>35735</v>
          </cell>
          <cell r="B474">
            <v>261555</v>
          </cell>
          <cell r="C474">
            <v>4683487</v>
          </cell>
        </row>
        <row r="475">
          <cell r="A475">
            <v>35765</v>
          </cell>
          <cell r="B475">
            <v>264628</v>
          </cell>
          <cell r="C475">
            <v>4880619</v>
          </cell>
        </row>
        <row r="476">
          <cell r="A476" t="str">
            <v>Totals:</v>
          </cell>
          <cell r="B476" t="str">
            <v>__________</v>
          </cell>
          <cell r="C476" t="str">
            <v>__________</v>
          </cell>
        </row>
        <row r="477">
          <cell r="A477">
            <v>1997</v>
          </cell>
          <cell r="B477">
            <v>3076749</v>
          </cell>
          <cell r="C477">
            <v>57839229</v>
          </cell>
        </row>
        <row r="479">
          <cell r="A479">
            <v>35796</v>
          </cell>
          <cell r="B479">
            <v>271208</v>
          </cell>
          <cell r="C479">
            <v>4787902</v>
          </cell>
        </row>
        <row r="480">
          <cell r="A480">
            <v>35827</v>
          </cell>
          <cell r="B480">
            <v>247723</v>
          </cell>
          <cell r="C480">
            <v>4504545</v>
          </cell>
        </row>
        <row r="481">
          <cell r="A481">
            <v>35855</v>
          </cell>
          <cell r="B481">
            <v>270634</v>
          </cell>
          <cell r="C481">
            <v>5051492</v>
          </cell>
        </row>
        <row r="482">
          <cell r="A482">
            <v>35886</v>
          </cell>
          <cell r="B482">
            <v>243467</v>
          </cell>
          <cell r="C482">
            <v>4650400</v>
          </cell>
        </row>
        <row r="483">
          <cell r="A483">
            <v>35916</v>
          </cell>
          <cell r="B483">
            <v>251797</v>
          </cell>
          <cell r="C483">
            <v>4696399</v>
          </cell>
        </row>
        <row r="484">
          <cell r="A484">
            <v>35947</v>
          </cell>
          <cell r="B484">
            <v>244646</v>
          </cell>
          <cell r="C484">
            <v>4381436</v>
          </cell>
        </row>
        <row r="485">
          <cell r="A485">
            <v>35977</v>
          </cell>
          <cell r="B485">
            <v>248834</v>
          </cell>
          <cell r="C485">
            <v>4506514</v>
          </cell>
        </row>
        <row r="486">
          <cell r="A486">
            <v>36008</v>
          </cell>
          <cell r="B486">
            <v>236404</v>
          </cell>
          <cell r="C486">
            <v>4149157</v>
          </cell>
        </row>
        <row r="487">
          <cell r="A487">
            <v>36039</v>
          </cell>
          <cell r="B487">
            <v>205296</v>
          </cell>
          <cell r="C487">
            <v>3771641</v>
          </cell>
        </row>
        <row r="488">
          <cell r="A488">
            <v>36069</v>
          </cell>
          <cell r="B488">
            <v>219092</v>
          </cell>
          <cell r="C488">
            <v>3797942</v>
          </cell>
        </row>
        <row r="489">
          <cell r="A489">
            <v>36100</v>
          </cell>
          <cell r="B489">
            <v>203858</v>
          </cell>
          <cell r="C489">
            <v>3682258</v>
          </cell>
        </row>
        <row r="490">
          <cell r="A490">
            <v>36130</v>
          </cell>
          <cell r="B490">
            <v>200783</v>
          </cell>
          <cell r="C490">
            <v>3662234</v>
          </cell>
        </row>
        <row r="491">
          <cell r="A491" t="str">
            <v>Totals:</v>
          </cell>
          <cell r="B491" t="str">
            <v>__________</v>
          </cell>
          <cell r="C491" t="str">
            <v>__________</v>
          </cell>
        </row>
        <row r="492">
          <cell r="A492">
            <v>1998</v>
          </cell>
          <cell r="B492">
            <v>2843742</v>
          </cell>
          <cell r="C492">
            <v>51641920</v>
          </cell>
        </row>
        <row r="494">
          <cell r="A494">
            <v>36161</v>
          </cell>
          <cell r="B494">
            <v>189076</v>
          </cell>
          <cell r="C494">
            <v>3422288</v>
          </cell>
        </row>
        <row r="495">
          <cell r="A495">
            <v>36192</v>
          </cell>
          <cell r="B495">
            <v>172439</v>
          </cell>
          <cell r="C495">
            <v>2937574</v>
          </cell>
        </row>
        <row r="496">
          <cell r="A496">
            <v>36220</v>
          </cell>
          <cell r="B496">
            <v>185961</v>
          </cell>
          <cell r="C496">
            <v>3326433</v>
          </cell>
        </row>
        <row r="497">
          <cell r="A497">
            <v>36251</v>
          </cell>
          <cell r="B497">
            <v>175624</v>
          </cell>
          <cell r="C497">
            <v>3098019</v>
          </cell>
        </row>
        <row r="498">
          <cell r="A498">
            <v>36281</v>
          </cell>
          <cell r="B498">
            <v>172351</v>
          </cell>
          <cell r="C498">
            <v>3346855</v>
          </cell>
        </row>
        <row r="499">
          <cell r="A499">
            <v>36312</v>
          </cell>
          <cell r="B499">
            <v>168375</v>
          </cell>
          <cell r="C499">
            <v>2914760</v>
          </cell>
        </row>
        <row r="500">
          <cell r="A500">
            <v>36342</v>
          </cell>
          <cell r="B500">
            <v>170365</v>
          </cell>
          <cell r="C500">
            <v>2926281</v>
          </cell>
        </row>
        <row r="501">
          <cell r="A501">
            <v>36373</v>
          </cell>
          <cell r="B501">
            <v>166118</v>
          </cell>
          <cell r="C501">
            <v>2850569</v>
          </cell>
        </row>
        <row r="502">
          <cell r="A502">
            <v>36404</v>
          </cell>
          <cell r="B502">
            <v>157839</v>
          </cell>
          <cell r="C502">
            <v>2660698</v>
          </cell>
        </row>
        <row r="503">
          <cell r="A503">
            <v>36434</v>
          </cell>
          <cell r="B503">
            <v>160353</v>
          </cell>
          <cell r="C503">
            <v>2660164</v>
          </cell>
        </row>
        <row r="504">
          <cell r="A504">
            <v>36465</v>
          </cell>
          <cell r="B504">
            <v>162386</v>
          </cell>
          <cell r="C504">
            <v>2375998</v>
          </cell>
        </row>
        <row r="505">
          <cell r="A505">
            <v>36495</v>
          </cell>
          <cell r="B505">
            <v>168125</v>
          </cell>
          <cell r="C505">
            <v>2371369</v>
          </cell>
        </row>
        <row r="506">
          <cell r="A506" t="str">
            <v>Totals:</v>
          </cell>
          <cell r="B506" t="str">
            <v>__________</v>
          </cell>
          <cell r="C506" t="str">
            <v>__________</v>
          </cell>
        </row>
        <row r="507">
          <cell r="A507">
            <v>1999</v>
          </cell>
          <cell r="B507">
            <v>2049012</v>
          </cell>
          <cell r="C507">
            <v>34891008</v>
          </cell>
        </row>
        <row r="509">
          <cell r="A509">
            <v>36526</v>
          </cell>
          <cell r="B509">
            <v>169569</v>
          </cell>
          <cell r="C509">
            <v>2291510</v>
          </cell>
        </row>
        <row r="510">
          <cell r="A510">
            <v>36557</v>
          </cell>
          <cell r="B510">
            <v>161069</v>
          </cell>
          <cell r="C510">
            <v>2061972</v>
          </cell>
        </row>
        <row r="511">
          <cell r="A511">
            <v>36586</v>
          </cell>
          <cell r="B511">
            <v>163268</v>
          </cell>
          <cell r="C511">
            <v>2057414</v>
          </cell>
        </row>
        <row r="512">
          <cell r="A512">
            <v>36617</v>
          </cell>
          <cell r="B512">
            <v>155532</v>
          </cell>
          <cell r="C512">
            <v>1889658</v>
          </cell>
        </row>
        <row r="513">
          <cell r="A513">
            <v>36647</v>
          </cell>
          <cell r="B513">
            <v>166144</v>
          </cell>
          <cell r="C513">
            <v>1793046</v>
          </cell>
        </row>
        <row r="514">
          <cell r="A514">
            <v>36678</v>
          </cell>
          <cell r="B514">
            <v>149326</v>
          </cell>
          <cell r="C514">
            <v>1672917</v>
          </cell>
        </row>
        <row r="515">
          <cell r="A515">
            <v>36708</v>
          </cell>
          <cell r="B515">
            <v>142607</v>
          </cell>
          <cell r="C515">
            <v>1741231</v>
          </cell>
        </row>
        <row r="516">
          <cell r="A516">
            <v>36739</v>
          </cell>
          <cell r="B516">
            <v>136775</v>
          </cell>
          <cell r="C516">
            <v>1524927</v>
          </cell>
        </row>
        <row r="517">
          <cell r="A517">
            <v>36770</v>
          </cell>
          <cell r="B517">
            <v>98474</v>
          </cell>
          <cell r="C517">
            <v>1248092</v>
          </cell>
        </row>
        <row r="518">
          <cell r="A518">
            <v>36800</v>
          </cell>
          <cell r="B518">
            <v>121433</v>
          </cell>
          <cell r="C518">
            <v>1321461</v>
          </cell>
        </row>
        <row r="519">
          <cell r="A519">
            <v>36831</v>
          </cell>
          <cell r="B519">
            <v>109569</v>
          </cell>
          <cell r="C519">
            <v>1448673</v>
          </cell>
        </row>
        <row r="520">
          <cell r="A520">
            <v>36861</v>
          </cell>
          <cell r="B520">
            <v>111169</v>
          </cell>
          <cell r="C520">
            <v>1333380</v>
          </cell>
        </row>
        <row r="521">
          <cell r="A521" t="str">
            <v>Totals:</v>
          </cell>
          <cell r="B521" t="str">
            <v>__________</v>
          </cell>
          <cell r="C521" t="str">
            <v>__________</v>
          </cell>
        </row>
        <row r="522">
          <cell r="A522">
            <v>2000</v>
          </cell>
          <cell r="B522">
            <v>1684935</v>
          </cell>
          <cell r="C522">
            <v>20384281</v>
          </cell>
        </row>
        <row r="524">
          <cell r="A524">
            <v>36892</v>
          </cell>
          <cell r="B524">
            <v>109251</v>
          </cell>
          <cell r="C524">
            <v>1289204</v>
          </cell>
        </row>
        <row r="525">
          <cell r="A525">
            <v>36923</v>
          </cell>
          <cell r="B525">
            <v>101760</v>
          </cell>
          <cell r="C525">
            <v>1137610</v>
          </cell>
        </row>
        <row r="526">
          <cell r="A526">
            <v>36951</v>
          </cell>
          <cell r="B526">
            <v>106098</v>
          </cell>
          <cell r="C526">
            <v>1250816</v>
          </cell>
        </row>
        <row r="527">
          <cell r="A527">
            <v>36982</v>
          </cell>
          <cell r="B527">
            <v>100152</v>
          </cell>
          <cell r="C527">
            <v>1208090</v>
          </cell>
        </row>
        <row r="528">
          <cell r="A528">
            <v>37012</v>
          </cell>
          <cell r="B528">
            <v>99785</v>
          </cell>
          <cell r="C528">
            <v>1209451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1975-1977"/>
    </sheetNames>
    <sheetDataSet>
      <sheetData sheetId="0">
        <row r="371">
          <cell r="A371">
            <v>34335</v>
          </cell>
          <cell r="B371">
            <v>428511</v>
          </cell>
          <cell r="C371">
            <v>5883312</v>
          </cell>
        </row>
        <row r="372">
          <cell r="A372">
            <v>34366</v>
          </cell>
          <cell r="B372">
            <v>375587</v>
          </cell>
          <cell r="C372">
            <v>5408452</v>
          </cell>
        </row>
        <row r="373">
          <cell r="A373">
            <v>34394</v>
          </cell>
          <cell r="B373">
            <v>426558</v>
          </cell>
          <cell r="C373">
            <v>6097596</v>
          </cell>
        </row>
        <row r="374">
          <cell r="A374">
            <v>34425</v>
          </cell>
          <cell r="B374">
            <v>391166</v>
          </cell>
          <cell r="C374">
            <v>5804301</v>
          </cell>
        </row>
        <row r="375">
          <cell r="A375">
            <v>34455</v>
          </cell>
          <cell r="B375">
            <v>401551</v>
          </cell>
          <cell r="C375">
            <v>5857698</v>
          </cell>
        </row>
        <row r="376">
          <cell r="A376">
            <v>34486</v>
          </cell>
          <cell r="B376">
            <v>379688</v>
          </cell>
          <cell r="C376">
            <v>5510235</v>
          </cell>
        </row>
        <row r="377">
          <cell r="A377">
            <v>34516</v>
          </cell>
          <cell r="B377">
            <v>379873</v>
          </cell>
          <cell r="C377">
            <v>5646567</v>
          </cell>
        </row>
        <row r="378">
          <cell r="A378">
            <v>34547</v>
          </cell>
          <cell r="B378">
            <v>374391</v>
          </cell>
          <cell r="C378">
            <v>5617346</v>
          </cell>
        </row>
        <row r="379">
          <cell r="A379">
            <v>34578</v>
          </cell>
          <cell r="B379">
            <v>357855</v>
          </cell>
          <cell r="C379">
            <v>5023729</v>
          </cell>
        </row>
        <row r="380">
          <cell r="A380">
            <v>34608</v>
          </cell>
          <cell r="B380">
            <v>351720</v>
          </cell>
          <cell r="C380">
            <v>5258139</v>
          </cell>
        </row>
        <row r="381">
          <cell r="A381">
            <v>34639</v>
          </cell>
          <cell r="B381">
            <v>347705</v>
          </cell>
          <cell r="C381">
            <v>5348686</v>
          </cell>
        </row>
        <row r="382">
          <cell r="A382">
            <v>34669</v>
          </cell>
          <cell r="B382">
            <v>345650</v>
          </cell>
          <cell r="C382">
            <v>5372020</v>
          </cell>
        </row>
        <row r="383">
          <cell r="A383" t="str">
            <v>Totals:</v>
          </cell>
          <cell r="B383" t="str">
            <v>__________</v>
          </cell>
          <cell r="C383" t="str">
            <v>__________</v>
          </cell>
        </row>
        <row r="384">
          <cell r="A384">
            <v>1994</v>
          </cell>
          <cell r="B384">
            <v>4560255</v>
          </cell>
          <cell r="C384">
            <v>66828081</v>
          </cell>
        </row>
        <row r="386">
          <cell r="A386">
            <v>34700</v>
          </cell>
          <cell r="B386">
            <v>348857</v>
          </cell>
          <cell r="C386">
            <v>5161548</v>
          </cell>
        </row>
        <row r="387">
          <cell r="A387">
            <v>34731</v>
          </cell>
          <cell r="B387">
            <v>316609</v>
          </cell>
          <cell r="C387">
            <v>4452496</v>
          </cell>
        </row>
        <row r="388">
          <cell r="A388">
            <v>34759</v>
          </cell>
          <cell r="B388">
            <v>334021</v>
          </cell>
          <cell r="C388">
            <v>4752387</v>
          </cell>
        </row>
        <row r="389">
          <cell r="A389">
            <v>34790</v>
          </cell>
          <cell r="B389">
            <v>329468</v>
          </cell>
          <cell r="C389">
            <v>4653995</v>
          </cell>
        </row>
        <row r="390">
          <cell r="A390">
            <v>34820</v>
          </cell>
          <cell r="B390">
            <v>333787</v>
          </cell>
          <cell r="C390">
            <v>4756803</v>
          </cell>
        </row>
        <row r="391">
          <cell r="A391">
            <v>34851</v>
          </cell>
          <cell r="B391">
            <v>311402</v>
          </cell>
          <cell r="C391">
            <v>4582946</v>
          </cell>
        </row>
        <row r="392">
          <cell r="A392">
            <v>34881</v>
          </cell>
          <cell r="B392">
            <v>322770</v>
          </cell>
          <cell r="C392">
            <v>4703019</v>
          </cell>
        </row>
        <row r="393">
          <cell r="A393">
            <v>34912</v>
          </cell>
          <cell r="B393">
            <v>312915</v>
          </cell>
          <cell r="C393">
            <v>4512692</v>
          </cell>
        </row>
        <row r="394">
          <cell r="A394">
            <v>34943</v>
          </cell>
          <cell r="B394">
            <v>309541</v>
          </cell>
          <cell r="C394">
            <v>4465516</v>
          </cell>
        </row>
        <row r="395">
          <cell r="A395">
            <v>34973</v>
          </cell>
          <cell r="B395">
            <v>315905</v>
          </cell>
          <cell r="C395">
            <v>4749863</v>
          </cell>
        </row>
        <row r="396">
          <cell r="A396">
            <v>35004</v>
          </cell>
          <cell r="B396">
            <v>304264</v>
          </cell>
          <cell r="C396">
            <v>4885686</v>
          </cell>
        </row>
        <row r="397">
          <cell r="A397">
            <v>35034</v>
          </cell>
          <cell r="B397">
            <v>315662</v>
          </cell>
          <cell r="C397">
            <v>5004041</v>
          </cell>
        </row>
        <row r="398">
          <cell r="A398" t="str">
            <v>Totals:</v>
          </cell>
          <cell r="B398" t="str">
            <v>__________</v>
          </cell>
          <cell r="C398" t="str">
            <v>__________</v>
          </cell>
        </row>
        <row r="399">
          <cell r="A399">
            <v>1995</v>
          </cell>
          <cell r="B399">
            <v>3855201</v>
          </cell>
          <cell r="C399">
            <v>56680992</v>
          </cell>
        </row>
        <row r="401">
          <cell r="A401">
            <v>35065</v>
          </cell>
          <cell r="B401">
            <v>303943</v>
          </cell>
          <cell r="C401">
            <v>4935822</v>
          </cell>
        </row>
        <row r="402">
          <cell r="A402">
            <v>35096</v>
          </cell>
          <cell r="B402">
            <v>281824</v>
          </cell>
          <cell r="C402">
            <v>4586487</v>
          </cell>
        </row>
        <row r="403">
          <cell r="A403">
            <v>35125</v>
          </cell>
          <cell r="B403">
            <v>310388</v>
          </cell>
          <cell r="C403">
            <v>4823728</v>
          </cell>
        </row>
        <row r="404">
          <cell r="A404">
            <v>35156</v>
          </cell>
          <cell r="B404">
            <v>296392</v>
          </cell>
          <cell r="C404">
            <v>4750768</v>
          </cell>
        </row>
        <row r="405">
          <cell r="A405">
            <v>35186</v>
          </cell>
          <cell r="B405">
            <v>308161</v>
          </cell>
          <cell r="C405">
            <v>4869582</v>
          </cell>
        </row>
        <row r="406">
          <cell r="A406">
            <v>35217</v>
          </cell>
          <cell r="B406">
            <v>299448</v>
          </cell>
          <cell r="C406">
            <v>4700059</v>
          </cell>
        </row>
        <row r="407">
          <cell r="A407">
            <v>35247</v>
          </cell>
          <cell r="B407">
            <v>300532</v>
          </cell>
          <cell r="C407">
            <v>4952061</v>
          </cell>
        </row>
        <row r="408">
          <cell r="A408">
            <v>35278</v>
          </cell>
          <cell r="B408">
            <v>290613</v>
          </cell>
          <cell r="C408">
            <v>4583891</v>
          </cell>
        </row>
        <row r="409">
          <cell r="A409">
            <v>35309</v>
          </cell>
          <cell r="B409">
            <v>281462</v>
          </cell>
          <cell r="C409">
            <v>4373002</v>
          </cell>
        </row>
        <row r="410">
          <cell r="A410">
            <v>35339</v>
          </cell>
          <cell r="B410">
            <v>284249</v>
          </cell>
          <cell r="C410">
            <v>4605578</v>
          </cell>
        </row>
        <row r="411">
          <cell r="A411">
            <v>35370</v>
          </cell>
          <cell r="B411">
            <v>265725</v>
          </cell>
          <cell r="C411">
            <v>4506551</v>
          </cell>
        </row>
        <row r="412">
          <cell r="A412">
            <v>35400</v>
          </cell>
          <cell r="B412">
            <v>263922</v>
          </cell>
          <cell r="C412">
            <v>4636097</v>
          </cell>
        </row>
        <row r="413">
          <cell r="A413" t="str">
            <v>Totals:</v>
          </cell>
          <cell r="B413" t="str">
            <v>__________</v>
          </cell>
          <cell r="C413" t="str">
            <v>__________</v>
          </cell>
        </row>
        <row r="414">
          <cell r="A414">
            <v>1996</v>
          </cell>
          <cell r="B414">
            <v>3486659</v>
          </cell>
          <cell r="C414">
            <v>56323626</v>
          </cell>
        </row>
        <row r="416">
          <cell r="A416">
            <v>35431</v>
          </cell>
          <cell r="B416">
            <v>267067</v>
          </cell>
          <cell r="C416">
            <v>4445419</v>
          </cell>
        </row>
        <row r="417">
          <cell r="A417">
            <v>35462</v>
          </cell>
          <cell r="B417">
            <v>251451</v>
          </cell>
          <cell r="C417">
            <v>4051411</v>
          </cell>
        </row>
        <row r="418">
          <cell r="A418">
            <v>35490</v>
          </cell>
          <cell r="B418">
            <v>271755</v>
          </cell>
          <cell r="C418">
            <v>4439543</v>
          </cell>
        </row>
        <row r="419">
          <cell r="A419">
            <v>35521</v>
          </cell>
          <cell r="B419">
            <v>262011</v>
          </cell>
          <cell r="C419">
            <v>4212848</v>
          </cell>
        </row>
        <row r="420">
          <cell r="A420">
            <v>35551</v>
          </cell>
          <cell r="B420">
            <v>266981</v>
          </cell>
          <cell r="C420">
            <v>4355571</v>
          </cell>
        </row>
        <row r="421">
          <cell r="A421">
            <v>35582</v>
          </cell>
          <cell r="B421">
            <v>250063</v>
          </cell>
          <cell r="C421">
            <v>4051879</v>
          </cell>
        </row>
        <row r="422">
          <cell r="A422">
            <v>35612</v>
          </cell>
          <cell r="B422">
            <v>253522</v>
          </cell>
          <cell r="C422">
            <v>4218363</v>
          </cell>
        </row>
        <row r="423">
          <cell r="A423">
            <v>35643</v>
          </cell>
          <cell r="B423">
            <v>238155</v>
          </cell>
          <cell r="C423">
            <v>4131496</v>
          </cell>
        </row>
        <row r="424">
          <cell r="A424">
            <v>35674</v>
          </cell>
          <cell r="B424">
            <v>227266</v>
          </cell>
          <cell r="C424">
            <v>3994529</v>
          </cell>
        </row>
        <row r="425">
          <cell r="A425">
            <v>35704</v>
          </cell>
          <cell r="B425">
            <v>238247</v>
          </cell>
          <cell r="C425">
            <v>4216939</v>
          </cell>
        </row>
        <row r="426">
          <cell r="A426">
            <v>35735</v>
          </cell>
          <cell r="B426">
            <v>235319</v>
          </cell>
          <cell r="C426">
            <v>4018919</v>
          </cell>
        </row>
        <row r="427">
          <cell r="A427">
            <v>35765</v>
          </cell>
          <cell r="B427">
            <v>239261</v>
          </cell>
          <cell r="C427">
            <v>4032870</v>
          </cell>
        </row>
        <row r="428">
          <cell r="A428" t="str">
            <v>Totals:</v>
          </cell>
          <cell r="B428" t="str">
            <v>__________</v>
          </cell>
          <cell r="C428" t="str">
            <v>__________</v>
          </cell>
        </row>
        <row r="429">
          <cell r="A429">
            <v>1997</v>
          </cell>
          <cell r="B429">
            <v>3001098</v>
          </cell>
          <cell r="C429">
            <v>50169787</v>
          </cell>
        </row>
        <row r="431">
          <cell r="A431">
            <v>35796</v>
          </cell>
          <cell r="B431">
            <v>230038</v>
          </cell>
          <cell r="C431">
            <v>4052295</v>
          </cell>
        </row>
        <row r="432">
          <cell r="A432">
            <v>35827</v>
          </cell>
          <cell r="B432">
            <v>210474</v>
          </cell>
          <cell r="C432">
            <v>3608495</v>
          </cell>
        </row>
        <row r="433">
          <cell r="A433">
            <v>35855</v>
          </cell>
          <cell r="B433">
            <v>240501</v>
          </cell>
          <cell r="C433">
            <v>3898355</v>
          </cell>
        </row>
        <row r="434">
          <cell r="A434">
            <v>35886</v>
          </cell>
          <cell r="B434">
            <v>226636</v>
          </cell>
          <cell r="C434">
            <v>3782355</v>
          </cell>
        </row>
        <row r="435">
          <cell r="A435">
            <v>35916</v>
          </cell>
          <cell r="B435">
            <v>225252</v>
          </cell>
          <cell r="C435">
            <v>3731097</v>
          </cell>
        </row>
        <row r="436">
          <cell r="A436">
            <v>35947</v>
          </cell>
          <cell r="B436">
            <v>212978</v>
          </cell>
          <cell r="C436">
            <v>3729137</v>
          </cell>
        </row>
        <row r="437">
          <cell r="A437">
            <v>35977</v>
          </cell>
          <cell r="B437">
            <v>211617</v>
          </cell>
          <cell r="C437">
            <v>3748672</v>
          </cell>
        </row>
        <row r="438">
          <cell r="A438">
            <v>36008</v>
          </cell>
          <cell r="B438">
            <v>205914</v>
          </cell>
          <cell r="C438">
            <v>3556939</v>
          </cell>
        </row>
        <row r="439">
          <cell r="A439">
            <v>36039</v>
          </cell>
          <cell r="B439">
            <v>201875</v>
          </cell>
          <cell r="C439">
            <v>3364904</v>
          </cell>
        </row>
        <row r="440">
          <cell r="A440">
            <v>36069</v>
          </cell>
          <cell r="B440">
            <v>211316</v>
          </cell>
          <cell r="C440">
            <v>3513876</v>
          </cell>
        </row>
        <row r="441">
          <cell r="A441">
            <v>36100</v>
          </cell>
          <cell r="B441">
            <v>199057</v>
          </cell>
          <cell r="C441">
            <v>3435664</v>
          </cell>
        </row>
        <row r="442">
          <cell r="A442">
            <v>36130</v>
          </cell>
          <cell r="B442">
            <v>195579</v>
          </cell>
          <cell r="C442">
            <v>3469340</v>
          </cell>
        </row>
        <row r="443">
          <cell r="A443" t="str">
            <v>Totals:</v>
          </cell>
          <cell r="B443" t="str">
            <v>__________</v>
          </cell>
          <cell r="C443" t="str">
            <v>__________</v>
          </cell>
        </row>
        <row r="444">
          <cell r="A444">
            <v>1998</v>
          </cell>
          <cell r="B444">
            <v>2571237</v>
          </cell>
          <cell r="C444">
            <v>43891129</v>
          </cell>
        </row>
        <row r="446">
          <cell r="A446">
            <v>36161</v>
          </cell>
          <cell r="B446">
            <v>190204</v>
          </cell>
          <cell r="C446">
            <v>3342857</v>
          </cell>
        </row>
        <row r="447">
          <cell r="A447">
            <v>36192</v>
          </cell>
          <cell r="B447">
            <v>177443</v>
          </cell>
          <cell r="C447">
            <v>3103655</v>
          </cell>
        </row>
        <row r="448">
          <cell r="A448">
            <v>36220</v>
          </cell>
          <cell r="B448">
            <v>197983</v>
          </cell>
          <cell r="C448">
            <v>3332504</v>
          </cell>
        </row>
        <row r="449">
          <cell r="A449">
            <v>36251</v>
          </cell>
          <cell r="B449">
            <v>194792</v>
          </cell>
          <cell r="C449">
            <v>3181038</v>
          </cell>
        </row>
        <row r="450">
          <cell r="A450">
            <v>36281</v>
          </cell>
          <cell r="B450">
            <v>194003</v>
          </cell>
          <cell r="C450">
            <v>3308933</v>
          </cell>
        </row>
        <row r="451">
          <cell r="A451">
            <v>36312</v>
          </cell>
          <cell r="B451">
            <v>196928</v>
          </cell>
          <cell r="C451">
            <v>3132012</v>
          </cell>
        </row>
        <row r="452">
          <cell r="A452">
            <v>36342</v>
          </cell>
          <cell r="B452">
            <v>199540</v>
          </cell>
          <cell r="C452">
            <v>3423874</v>
          </cell>
        </row>
        <row r="453">
          <cell r="A453">
            <v>36373</v>
          </cell>
          <cell r="B453">
            <v>192789</v>
          </cell>
          <cell r="C453">
            <v>3424317</v>
          </cell>
        </row>
        <row r="454">
          <cell r="A454">
            <v>36404</v>
          </cell>
          <cell r="B454">
            <v>190881</v>
          </cell>
          <cell r="C454">
            <v>3305110</v>
          </cell>
        </row>
        <row r="455">
          <cell r="A455">
            <v>36434</v>
          </cell>
          <cell r="B455">
            <v>198875</v>
          </cell>
          <cell r="C455">
            <v>3424495</v>
          </cell>
        </row>
        <row r="456">
          <cell r="A456">
            <v>36465</v>
          </cell>
          <cell r="B456">
            <v>182203</v>
          </cell>
          <cell r="C456">
            <v>3307729</v>
          </cell>
        </row>
        <row r="457">
          <cell r="A457">
            <v>36495</v>
          </cell>
          <cell r="B457">
            <v>192899</v>
          </cell>
          <cell r="C457">
            <v>3494050</v>
          </cell>
        </row>
        <row r="458">
          <cell r="A458" t="str">
            <v>Totals:</v>
          </cell>
          <cell r="B458" t="str">
            <v>__________</v>
          </cell>
          <cell r="C458" t="str">
            <v>__________</v>
          </cell>
        </row>
        <row r="459">
          <cell r="A459">
            <v>1999</v>
          </cell>
          <cell r="B459">
            <v>2308540</v>
          </cell>
          <cell r="C459">
            <v>39780574</v>
          </cell>
        </row>
        <row r="461">
          <cell r="A461">
            <v>36526</v>
          </cell>
          <cell r="B461">
            <v>184478</v>
          </cell>
          <cell r="C461">
            <v>3479426</v>
          </cell>
        </row>
        <row r="462">
          <cell r="A462">
            <v>36557</v>
          </cell>
          <cell r="B462">
            <v>166953</v>
          </cell>
          <cell r="C462">
            <v>3245622</v>
          </cell>
        </row>
        <row r="463">
          <cell r="A463">
            <v>36586</v>
          </cell>
          <cell r="B463">
            <v>186795</v>
          </cell>
          <cell r="C463">
            <v>3306626</v>
          </cell>
        </row>
        <row r="464">
          <cell r="A464">
            <v>36617</v>
          </cell>
          <cell r="B464">
            <v>183162</v>
          </cell>
          <cell r="C464">
            <v>3325216</v>
          </cell>
        </row>
        <row r="465">
          <cell r="A465">
            <v>36647</v>
          </cell>
          <cell r="B465">
            <v>184273</v>
          </cell>
          <cell r="C465">
            <v>3435333</v>
          </cell>
        </row>
        <row r="466">
          <cell r="A466">
            <v>36678</v>
          </cell>
          <cell r="B466">
            <v>187241</v>
          </cell>
          <cell r="C466">
            <v>3305318</v>
          </cell>
        </row>
        <row r="467">
          <cell r="A467">
            <v>36708</v>
          </cell>
          <cell r="B467">
            <v>191602</v>
          </cell>
          <cell r="C467">
            <v>3375970</v>
          </cell>
        </row>
        <row r="468">
          <cell r="A468">
            <v>36739</v>
          </cell>
          <cell r="B468">
            <v>191696</v>
          </cell>
          <cell r="C468">
            <v>3378666</v>
          </cell>
        </row>
        <row r="469">
          <cell r="A469">
            <v>36770</v>
          </cell>
          <cell r="B469">
            <v>186335</v>
          </cell>
          <cell r="C469">
            <v>3247340</v>
          </cell>
        </row>
        <row r="470">
          <cell r="A470">
            <v>36800</v>
          </cell>
          <cell r="B470">
            <v>190476</v>
          </cell>
          <cell r="C470">
            <v>3375431</v>
          </cell>
        </row>
        <row r="471">
          <cell r="A471">
            <v>36831</v>
          </cell>
          <cell r="B471">
            <v>183300</v>
          </cell>
          <cell r="C471">
            <v>3293492</v>
          </cell>
        </row>
        <row r="472">
          <cell r="A472">
            <v>36861</v>
          </cell>
          <cell r="B472">
            <v>188704</v>
          </cell>
          <cell r="C472">
            <v>3482052</v>
          </cell>
        </row>
        <row r="473">
          <cell r="A473" t="str">
            <v>Totals:</v>
          </cell>
          <cell r="B473" t="str">
            <v>__________</v>
          </cell>
          <cell r="C473" t="str">
            <v>__________</v>
          </cell>
        </row>
        <row r="474">
          <cell r="A474">
            <v>2000</v>
          </cell>
          <cell r="B474">
            <v>2225015</v>
          </cell>
          <cell r="C474">
            <v>40250492</v>
          </cell>
        </row>
        <row r="476">
          <cell r="A476">
            <v>36892</v>
          </cell>
          <cell r="B476">
            <v>175405</v>
          </cell>
          <cell r="C476">
            <v>3413725</v>
          </cell>
        </row>
        <row r="477">
          <cell r="A477">
            <v>36923</v>
          </cell>
          <cell r="B477">
            <v>159207</v>
          </cell>
          <cell r="C477">
            <v>3170703</v>
          </cell>
        </row>
        <row r="478">
          <cell r="A478">
            <v>36951</v>
          </cell>
          <cell r="B478">
            <v>169172</v>
          </cell>
          <cell r="C478">
            <v>3380876</v>
          </cell>
        </row>
        <row r="479">
          <cell r="A479">
            <v>36982</v>
          </cell>
          <cell r="B479">
            <v>161860</v>
          </cell>
          <cell r="C479">
            <v>3229101</v>
          </cell>
        </row>
        <row r="480">
          <cell r="A480">
            <v>37012</v>
          </cell>
          <cell r="B480">
            <v>161706</v>
          </cell>
          <cell r="C480">
            <v>3437321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1978-1980"/>
    </sheetNames>
    <sheetDataSet>
      <sheetData sheetId="0">
        <row r="323">
          <cell r="A323">
            <v>34335</v>
          </cell>
          <cell r="B323">
            <v>500536</v>
          </cell>
          <cell r="C323">
            <v>9359467</v>
          </cell>
        </row>
        <row r="324">
          <cell r="A324">
            <v>34366</v>
          </cell>
          <cell r="B324">
            <v>456659</v>
          </cell>
          <cell r="C324">
            <v>8324850</v>
          </cell>
        </row>
        <row r="325">
          <cell r="A325">
            <v>34394</v>
          </cell>
          <cell r="B325">
            <v>490880</v>
          </cell>
          <cell r="C325">
            <v>9185074</v>
          </cell>
        </row>
        <row r="326">
          <cell r="A326">
            <v>34425</v>
          </cell>
          <cell r="B326">
            <v>457780</v>
          </cell>
          <cell r="C326">
            <v>8924994</v>
          </cell>
        </row>
        <row r="327">
          <cell r="A327">
            <v>34455</v>
          </cell>
          <cell r="B327">
            <v>462774</v>
          </cell>
          <cell r="C327">
            <v>9426839</v>
          </cell>
        </row>
        <row r="328">
          <cell r="A328">
            <v>34486</v>
          </cell>
          <cell r="B328">
            <v>425770</v>
          </cell>
          <cell r="C328">
            <v>8959295</v>
          </cell>
        </row>
        <row r="329">
          <cell r="A329">
            <v>34516</v>
          </cell>
          <cell r="B329">
            <v>440910</v>
          </cell>
          <cell r="C329">
            <v>9077589</v>
          </cell>
        </row>
        <row r="330">
          <cell r="A330">
            <v>34547</v>
          </cell>
          <cell r="B330">
            <v>444886</v>
          </cell>
          <cell r="C330">
            <v>9082927</v>
          </cell>
        </row>
        <row r="331">
          <cell r="A331">
            <v>34578</v>
          </cell>
          <cell r="B331">
            <v>420461</v>
          </cell>
          <cell r="C331">
            <v>8375552</v>
          </cell>
        </row>
        <row r="332">
          <cell r="A332">
            <v>34608</v>
          </cell>
          <cell r="B332">
            <v>444518</v>
          </cell>
          <cell r="C332">
            <v>8762952</v>
          </cell>
        </row>
        <row r="333">
          <cell r="A333">
            <v>34639</v>
          </cell>
          <cell r="B333">
            <v>467733</v>
          </cell>
          <cell r="C333">
            <v>8279685</v>
          </cell>
        </row>
        <row r="334">
          <cell r="A334">
            <v>34669</v>
          </cell>
          <cell r="B334">
            <v>458326</v>
          </cell>
          <cell r="C334">
            <v>8492344</v>
          </cell>
        </row>
        <row r="335">
          <cell r="A335" t="str">
            <v>Totals:</v>
          </cell>
          <cell r="B335" t="str">
            <v>__________</v>
          </cell>
          <cell r="C335" t="str">
            <v>__________</v>
          </cell>
        </row>
        <row r="336">
          <cell r="A336">
            <v>1994</v>
          </cell>
          <cell r="B336">
            <v>5471233</v>
          </cell>
          <cell r="C336">
            <v>106251568</v>
          </cell>
        </row>
        <row r="338">
          <cell r="A338">
            <v>34700</v>
          </cell>
          <cell r="B338">
            <v>472632</v>
          </cell>
          <cell r="C338">
            <v>8604284</v>
          </cell>
        </row>
        <row r="339">
          <cell r="A339">
            <v>34731</v>
          </cell>
          <cell r="B339">
            <v>434123</v>
          </cell>
          <cell r="C339">
            <v>7940025</v>
          </cell>
        </row>
        <row r="340">
          <cell r="A340">
            <v>34759</v>
          </cell>
          <cell r="B340">
            <v>481661</v>
          </cell>
          <cell r="C340">
            <v>8854648</v>
          </cell>
        </row>
        <row r="341">
          <cell r="A341">
            <v>34790</v>
          </cell>
          <cell r="B341">
            <v>453613</v>
          </cell>
          <cell r="C341">
            <v>8706073</v>
          </cell>
        </row>
        <row r="342">
          <cell r="A342">
            <v>34820</v>
          </cell>
          <cell r="B342">
            <v>444603</v>
          </cell>
          <cell r="C342">
            <v>8683696</v>
          </cell>
        </row>
        <row r="343">
          <cell r="A343">
            <v>34851</v>
          </cell>
          <cell r="B343">
            <v>433454</v>
          </cell>
          <cell r="C343">
            <v>8459408</v>
          </cell>
        </row>
        <row r="344">
          <cell r="A344">
            <v>34881</v>
          </cell>
          <cell r="B344">
            <v>437421</v>
          </cell>
          <cell r="C344">
            <v>8706531</v>
          </cell>
        </row>
        <row r="345">
          <cell r="A345">
            <v>34912</v>
          </cell>
          <cell r="B345">
            <v>434686</v>
          </cell>
          <cell r="C345">
            <v>8469121</v>
          </cell>
        </row>
        <row r="346">
          <cell r="A346">
            <v>34943</v>
          </cell>
          <cell r="B346">
            <v>416372</v>
          </cell>
          <cell r="C346">
            <v>8089139</v>
          </cell>
        </row>
        <row r="347">
          <cell r="A347">
            <v>34973</v>
          </cell>
          <cell r="B347">
            <v>444816</v>
          </cell>
          <cell r="C347">
            <v>8315573</v>
          </cell>
        </row>
        <row r="348">
          <cell r="A348">
            <v>35004</v>
          </cell>
          <cell r="B348">
            <v>422358</v>
          </cell>
          <cell r="C348">
            <v>7892315</v>
          </cell>
        </row>
        <row r="349">
          <cell r="A349">
            <v>35034</v>
          </cell>
          <cell r="B349">
            <v>424838</v>
          </cell>
          <cell r="C349">
            <v>7957059</v>
          </cell>
        </row>
        <row r="350">
          <cell r="A350" t="str">
            <v>Totals:</v>
          </cell>
          <cell r="B350" t="str">
            <v>__________</v>
          </cell>
          <cell r="C350" t="str">
            <v>__________</v>
          </cell>
        </row>
        <row r="351">
          <cell r="A351">
            <v>1995</v>
          </cell>
          <cell r="B351">
            <v>5300577</v>
          </cell>
          <cell r="C351">
            <v>100677872</v>
          </cell>
        </row>
        <row r="353">
          <cell r="A353">
            <v>35065</v>
          </cell>
          <cell r="B353">
            <v>460421</v>
          </cell>
          <cell r="C353">
            <v>7900901</v>
          </cell>
        </row>
        <row r="354">
          <cell r="A354">
            <v>35096</v>
          </cell>
          <cell r="B354">
            <v>432352</v>
          </cell>
          <cell r="C354">
            <v>7209541</v>
          </cell>
        </row>
        <row r="355">
          <cell r="A355">
            <v>35125</v>
          </cell>
          <cell r="B355">
            <v>454548</v>
          </cell>
          <cell r="C355">
            <v>7732429</v>
          </cell>
        </row>
        <row r="356">
          <cell r="A356">
            <v>35156</v>
          </cell>
          <cell r="B356">
            <v>445319</v>
          </cell>
          <cell r="C356">
            <v>7400964</v>
          </cell>
        </row>
        <row r="357">
          <cell r="A357">
            <v>35186</v>
          </cell>
          <cell r="B357">
            <v>441820</v>
          </cell>
          <cell r="C357">
            <v>7658583</v>
          </cell>
        </row>
        <row r="358">
          <cell r="A358">
            <v>35217</v>
          </cell>
          <cell r="B358">
            <v>416250</v>
          </cell>
          <cell r="C358">
            <v>7200242</v>
          </cell>
        </row>
        <row r="359">
          <cell r="A359">
            <v>35247</v>
          </cell>
          <cell r="B359">
            <v>406712</v>
          </cell>
          <cell r="C359">
            <v>7479636</v>
          </cell>
        </row>
        <row r="360">
          <cell r="A360">
            <v>35278</v>
          </cell>
          <cell r="B360">
            <v>390725</v>
          </cell>
          <cell r="C360">
            <v>7329580</v>
          </cell>
        </row>
        <row r="361">
          <cell r="A361">
            <v>35309</v>
          </cell>
          <cell r="B361">
            <v>372773</v>
          </cell>
          <cell r="C361">
            <v>7047431</v>
          </cell>
        </row>
        <row r="362">
          <cell r="A362">
            <v>35339</v>
          </cell>
          <cell r="B362">
            <v>396668</v>
          </cell>
          <cell r="C362">
            <v>7357696</v>
          </cell>
        </row>
        <row r="363">
          <cell r="A363">
            <v>35370</v>
          </cell>
          <cell r="B363">
            <v>369242</v>
          </cell>
          <cell r="C363">
            <v>7052349</v>
          </cell>
        </row>
        <row r="364">
          <cell r="A364">
            <v>35400</v>
          </cell>
          <cell r="B364">
            <v>377347</v>
          </cell>
          <cell r="C364">
            <v>7078505</v>
          </cell>
        </row>
        <row r="365">
          <cell r="A365" t="str">
            <v>Totals:</v>
          </cell>
          <cell r="B365" t="str">
            <v>__________</v>
          </cell>
          <cell r="C365" t="str">
            <v>__________</v>
          </cell>
        </row>
        <row r="366">
          <cell r="A366">
            <v>1996</v>
          </cell>
          <cell r="B366">
            <v>4964177</v>
          </cell>
          <cell r="C366">
            <v>88447857</v>
          </cell>
        </row>
        <row r="368">
          <cell r="A368">
            <v>35431</v>
          </cell>
          <cell r="B368">
            <v>362459</v>
          </cell>
          <cell r="C368">
            <v>6751751</v>
          </cell>
        </row>
        <row r="369">
          <cell r="A369">
            <v>35462</v>
          </cell>
          <cell r="B369">
            <v>341829</v>
          </cell>
          <cell r="C369">
            <v>6328653</v>
          </cell>
        </row>
        <row r="370">
          <cell r="A370">
            <v>35490</v>
          </cell>
          <cell r="B370">
            <v>366174</v>
          </cell>
          <cell r="C370">
            <v>6794530</v>
          </cell>
        </row>
        <row r="371">
          <cell r="A371">
            <v>35521</v>
          </cell>
          <cell r="B371">
            <v>348578</v>
          </cell>
          <cell r="C371">
            <v>6516251</v>
          </cell>
        </row>
        <row r="372">
          <cell r="A372">
            <v>35551</v>
          </cell>
          <cell r="B372">
            <v>347738</v>
          </cell>
          <cell r="C372">
            <v>6685693</v>
          </cell>
        </row>
        <row r="373">
          <cell r="A373">
            <v>35582</v>
          </cell>
          <cell r="B373">
            <v>326899</v>
          </cell>
          <cell r="C373">
            <v>6317522</v>
          </cell>
        </row>
        <row r="374">
          <cell r="A374">
            <v>35612</v>
          </cell>
          <cell r="B374">
            <v>327309</v>
          </cell>
          <cell r="C374">
            <v>6524420</v>
          </cell>
        </row>
        <row r="375">
          <cell r="A375">
            <v>35643</v>
          </cell>
          <cell r="B375">
            <v>318270</v>
          </cell>
          <cell r="C375">
            <v>6530209</v>
          </cell>
        </row>
        <row r="376">
          <cell r="A376">
            <v>35674</v>
          </cell>
          <cell r="B376">
            <v>312602</v>
          </cell>
          <cell r="C376">
            <v>6018787</v>
          </cell>
        </row>
        <row r="377">
          <cell r="A377">
            <v>35704</v>
          </cell>
          <cell r="B377">
            <v>338678</v>
          </cell>
          <cell r="C377">
            <v>6001490</v>
          </cell>
        </row>
        <row r="378">
          <cell r="A378">
            <v>35735</v>
          </cell>
          <cell r="B378">
            <v>318523</v>
          </cell>
          <cell r="C378">
            <v>5955712</v>
          </cell>
        </row>
        <row r="379">
          <cell r="A379">
            <v>35765</v>
          </cell>
          <cell r="B379">
            <v>315360</v>
          </cell>
          <cell r="C379">
            <v>5961400</v>
          </cell>
        </row>
        <row r="380">
          <cell r="A380" t="str">
            <v>Totals:</v>
          </cell>
          <cell r="B380" t="str">
            <v>__________</v>
          </cell>
          <cell r="C380" t="str">
            <v>__________</v>
          </cell>
        </row>
        <row r="381">
          <cell r="A381">
            <v>1997</v>
          </cell>
          <cell r="B381">
            <v>4024419</v>
          </cell>
          <cell r="C381">
            <v>76386418</v>
          </cell>
        </row>
        <row r="383">
          <cell r="A383">
            <v>35796</v>
          </cell>
          <cell r="B383">
            <v>336437</v>
          </cell>
          <cell r="C383">
            <v>5930327</v>
          </cell>
        </row>
        <row r="384">
          <cell r="A384">
            <v>35827</v>
          </cell>
          <cell r="B384">
            <v>297910</v>
          </cell>
          <cell r="C384">
            <v>5268058</v>
          </cell>
        </row>
        <row r="385">
          <cell r="A385">
            <v>35855</v>
          </cell>
          <cell r="B385">
            <v>322539</v>
          </cell>
          <cell r="C385">
            <v>5612874</v>
          </cell>
        </row>
        <row r="386">
          <cell r="A386">
            <v>35886</v>
          </cell>
          <cell r="B386">
            <v>301294</v>
          </cell>
          <cell r="C386">
            <v>5481282</v>
          </cell>
        </row>
        <row r="387">
          <cell r="A387">
            <v>35916</v>
          </cell>
          <cell r="B387">
            <v>307300</v>
          </cell>
          <cell r="C387">
            <v>5523000</v>
          </cell>
        </row>
        <row r="388">
          <cell r="A388">
            <v>35947</v>
          </cell>
          <cell r="B388">
            <v>282104</v>
          </cell>
          <cell r="C388">
            <v>5248928</v>
          </cell>
        </row>
        <row r="389">
          <cell r="A389">
            <v>35977</v>
          </cell>
          <cell r="B389">
            <v>292992</v>
          </cell>
          <cell r="C389">
            <v>5335788</v>
          </cell>
        </row>
        <row r="390">
          <cell r="A390">
            <v>36008</v>
          </cell>
          <cell r="B390">
            <v>286996</v>
          </cell>
          <cell r="C390">
            <v>5184411</v>
          </cell>
        </row>
        <row r="391">
          <cell r="A391">
            <v>36039</v>
          </cell>
          <cell r="B391">
            <v>268227</v>
          </cell>
          <cell r="C391">
            <v>4899269</v>
          </cell>
        </row>
        <row r="392">
          <cell r="A392">
            <v>36069</v>
          </cell>
          <cell r="B392">
            <v>276884</v>
          </cell>
          <cell r="C392">
            <v>5046620</v>
          </cell>
        </row>
        <row r="393">
          <cell r="A393">
            <v>36100</v>
          </cell>
          <cell r="B393">
            <v>267109</v>
          </cell>
          <cell r="C393">
            <v>4818170</v>
          </cell>
        </row>
        <row r="394">
          <cell r="A394">
            <v>36130</v>
          </cell>
          <cell r="B394">
            <v>271257</v>
          </cell>
          <cell r="C394">
            <v>4840643</v>
          </cell>
        </row>
        <row r="395">
          <cell r="A395" t="str">
            <v>Totals:</v>
          </cell>
          <cell r="B395" t="str">
            <v>__________</v>
          </cell>
          <cell r="C395" t="str">
            <v>__________</v>
          </cell>
        </row>
        <row r="396">
          <cell r="A396">
            <v>1998</v>
          </cell>
          <cell r="B396">
            <v>3511049</v>
          </cell>
          <cell r="C396">
            <v>63189370</v>
          </cell>
        </row>
        <row r="398">
          <cell r="A398">
            <v>36161</v>
          </cell>
          <cell r="B398">
            <v>261031</v>
          </cell>
          <cell r="C398">
            <v>4767735</v>
          </cell>
        </row>
        <row r="399">
          <cell r="A399">
            <v>36192</v>
          </cell>
          <cell r="B399">
            <v>233042</v>
          </cell>
          <cell r="C399">
            <v>4313309</v>
          </cell>
        </row>
        <row r="400">
          <cell r="A400">
            <v>36220</v>
          </cell>
          <cell r="B400">
            <v>259562</v>
          </cell>
          <cell r="C400">
            <v>4791765</v>
          </cell>
        </row>
        <row r="401">
          <cell r="A401">
            <v>36251</v>
          </cell>
          <cell r="B401">
            <v>248623</v>
          </cell>
          <cell r="C401">
            <v>4576528</v>
          </cell>
        </row>
        <row r="402">
          <cell r="A402">
            <v>36281</v>
          </cell>
          <cell r="B402">
            <v>247181</v>
          </cell>
          <cell r="C402">
            <v>4666095</v>
          </cell>
        </row>
        <row r="403">
          <cell r="A403">
            <v>36312</v>
          </cell>
          <cell r="B403">
            <v>231392</v>
          </cell>
          <cell r="C403">
            <v>4553884</v>
          </cell>
        </row>
        <row r="404">
          <cell r="A404">
            <v>36342</v>
          </cell>
          <cell r="B404">
            <v>237566</v>
          </cell>
          <cell r="C404">
            <v>4548980</v>
          </cell>
        </row>
        <row r="405">
          <cell r="A405">
            <v>36373</v>
          </cell>
          <cell r="B405">
            <v>232364</v>
          </cell>
          <cell r="C405">
            <v>4472197</v>
          </cell>
        </row>
        <row r="406">
          <cell r="A406">
            <v>36404</v>
          </cell>
          <cell r="B406">
            <v>233599</v>
          </cell>
          <cell r="C406">
            <v>4336484</v>
          </cell>
        </row>
        <row r="407">
          <cell r="A407">
            <v>36434</v>
          </cell>
          <cell r="B407">
            <v>241934</v>
          </cell>
          <cell r="C407">
            <v>4517354</v>
          </cell>
        </row>
        <row r="408">
          <cell r="A408">
            <v>36465</v>
          </cell>
          <cell r="B408">
            <v>232634</v>
          </cell>
          <cell r="C408">
            <v>4349197</v>
          </cell>
        </row>
        <row r="409">
          <cell r="A409">
            <v>36495</v>
          </cell>
          <cell r="B409">
            <v>247512</v>
          </cell>
          <cell r="C409">
            <v>4379921</v>
          </cell>
        </row>
        <row r="410">
          <cell r="A410" t="str">
            <v>Totals:</v>
          </cell>
          <cell r="B410" t="str">
            <v>__________</v>
          </cell>
          <cell r="C410" t="str">
            <v>__________</v>
          </cell>
        </row>
        <row r="411">
          <cell r="A411">
            <v>1999</v>
          </cell>
          <cell r="B411">
            <v>2906440</v>
          </cell>
          <cell r="C411">
            <v>54273449</v>
          </cell>
        </row>
        <row r="413">
          <cell r="A413">
            <v>36526</v>
          </cell>
          <cell r="B413">
            <v>241718</v>
          </cell>
          <cell r="C413">
            <v>4272954</v>
          </cell>
        </row>
        <row r="414">
          <cell r="A414">
            <v>36557</v>
          </cell>
          <cell r="B414">
            <v>219057</v>
          </cell>
          <cell r="C414">
            <v>3818956</v>
          </cell>
        </row>
        <row r="415">
          <cell r="A415">
            <v>36586</v>
          </cell>
          <cell r="B415">
            <v>235573</v>
          </cell>
          <cell r="C415">
            <v>4177325</v>
          </cell>
        </row>
        <row r="416">
          <cell r="A416">
            <v>36617</v>
          </cell>
          <cell r="B416">
            <v>228826</v>
          </cell>
          <cell r="C416">
            <v>4096648</v>
          </cell>
        </row>
        <row r="417">
          <cell r="A417">
            <v>36647</v>
          </cell>
          <cell r="B417">
            <v>249722</v>
          </cell>
          <cell r="C417">
            <v>4164840</v>
          </cell>
        </row>
        <row r="418">
          <cell r="A418">
            <v>36678</v>
          </cell>
          <cell r="B418">
            <v>228462</v>
          </cell>
          <cell r="C418">
            <v>3994903</v>
          </cell>
        </row>
        <row r="419">
          <cell r="A419">
            <v>36708</v>
          </cell>
          <cell r="B419">
            <v>226605</v>
          </cell>
          <cell r="C419">
            <v>4141321</v>
          </cell>
        </row>
        <row r="420">
          <cell r="A420">
            <v>36739</v>
          </cell>
          <cell r="B420">
            <v>225897</v>
          </cell>
          <cell r="C420">
            <v>4128367</v>
          </cell>
        </row>
        <row r="421">
          <cell r="A421">
            <v>36770</v>
          </cell>
          <cell r="B421">
            <v>210594</v>
          </cell>
          <cell r="C421">
            <v>3805914</v>
          </cell>
        </row>
        <row r="422">
          <cell r="A422">
            <v>36800</v>
          </cell>
          <cell r="B422">
            <v>246908</v>
          </cell>
          <cell r="C422">
            <v>3846198</v>
          </cell>
        </row>
        <row r="423">
          <cell r="A423">
            <v>36831</v>
          </cell>
          <cell r="B423">
            <v>247362</v>
          </cell>
          <cell r="C423">
            <v>3672489</v>
          </cell>
        </row>
        <row r="424">
          <cell r="A424">
            <v>36861</v>
          </cell>
          <cell r="B424">
            <v>236596</v>
          </cell>
          <cell r="C424">
            <v>3778551</v>
          </cell>
        </row>
        <row r="425">
          <cell r="A425" t="str">
            <v>Totals:</v>
          </cell>
          <cell r="B425" t="str">
            <v>__________</v>
          </cell>
          <cell r="C425" t="str">
            <v>__________</v>
          </cell>
        </row>
        <row r="426">
          <cell r="A426">
            <v>2000</v>
          </cell>
          <cell r="B426">
            <v>2797320</v>
          </cell>
          <cell r="C426">
            <v>47898466</v>
          </cell>
        </row>
        <row r="428">
          <cell r="A428">
            <v>36892</v>
          </cell>
          <cell r="B428">
            <v>227362</v>
          </cell>
          <cell r="C428">
            <v>3694551</v>
          </cell>
        </row>
        <row r="429">
          <cell r="A429">
            <v>36923</v>
          </cell>
          <cell r="B429">
            <v>207929</v>
          </cell>
          <cell r="C429">
            <v>3382569</v>
          </cell>
        </row>
        <row r="430">
          <cell r="A430">
            <v>36951</v>
          </cell>
          <cell r="B430">
            <v>227829</v>
          </cell>
          <cell r="C430">
            <v>3779990</v>
          </cell>
        </row>
        <row r="431">
          <cell r="A431">
            <v>36982</v>
          </cell>
          <cell r="B431">
            <v>216379</v>
          </cell>
          <cell r="C431">
            <v>3645738</v>
          </cell>
        </row>
        <row r="432">
          <cell r="A432">
            <v>37012</v>
          </cell>
          <cell r="B432">
            <v>195683</v>
          </cell>
          <cell r="C432">
            <v>3682363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1981-1982"/>
    </sheetNames>
    <sheetDataSet>
      <sheetData sheetId="0">
        <row r="275">
          <cell r="A275">
            <v>34335</v>
          </cell>
          <cell r="B275">
            <v>590615</v>
          </cell>
          <cell r="C275">
            <v>9828922</v>
          </cell>
        </row>
        <row r="276">
          <cell r="A276">
            <v>34366</v>
          </cell>
          <cell r="B276">
            <v>505319</v>
          </cell>
          <cell r="C276">
            <v>8810457</v>
          </cell>
        </row>
        <row r="277">
          <cell r="A277">
            <v>34394</v>
          </cell>
          <cell r="B277">
            <v>542055</v>
          </cell>
          <cell r="C277">
            <v>9673128</v>
          </cell>
        </row>
        <row r="278">
          <cell r="A278">
            <v>34425</v>
          </cell>
          <cell r="B278">
            <v>495333</v>
          </cell>
          <cell r="C278">
            <v>8920641</v>
          </cell>
        </row>
        <row r="279">
          <cell r="A279">
            <v>34455</v>
          </cell>
          <cell r="B279">
            <v>513350</v>
          </cell>
          <cell r="C279">
            <v>9174140</v>
          </cell>
        </row>
        <row r="280">
          <cell r="A280">
            <v>34486</v>
          </cell>
          <cell r="B280">
            <v>529455</v>
          </cell>
          <cell r="C280">
            <v>8937884</v>
          </cell>
        </row>
        <row r="281">
          <cell r="A281">
            <v>34516</v>
          </cell>
          <cell r="B281">
            <v>508045</v>
          </cell>
          <cell r="C281">
            <v>9031496</v>
          </cell>
        </row>
        <row r="282">
          <cell r="A282">
            <v>34547</v>
          </cell>
          <cell r="B282">
            <v>489650</v>
          </cell>
          <cell r="C282">
            <v>8890065</v>
          </cell>
        </row>
        <row r="283">
          <cell r="A283">
            <v>34578</v>
          </cell>
          <cell r="B283">
            <v>493601</v>
          </cell>
          <cell r="C283">
            <v>8248972</v>
          </cell>
        </row>
        <row r="284">
          <cell r="A284">
            <v>34608</v>
          </cell>
          <cell r="B284">
            <v>510564</v>
          </cell>
          <cell r="C284">
            <v>8504293</v>
          </cell>
        </row>
        <row r="285">
          <cell r="A285">
            <v>34639</v>
          </cell>
          <cell r="B285">
            <v>484507</v>
          </cell>
          <cell r="C285">
            <v>8266556</v>
          </cell>
        </row>
        <row r="286">
          <cell r="A286">
            <v>34669</v>
          </cell>
          <cell r="B286">
            <v>469922</v>
          </cell>
          <cell r="C286">
            <v>8354824</v>
          </cell>
        </row>
        <row r="287">
          <cell r="A287" t="str">
            <v>Totals:</v>
          </cell>
          <cell r="B287" t="str">
            <v>__________</v>
          </cell>
          <cell r="C287" t="str">
            <v>__________</v>
          </cell>
        </row>
        <row r="288">
          <cell r="A288">
            <v>1994</v>
          </cell>
          <cell r="B288">
            <v>6132416</v>
          </cell>
          <cell r="C288">
            <v>106641378</v>
          </cell>
        </row>
        <row r="290">
          <cell r="A290">
            <v>34700</v>
          </cell>
          <cell r="B290">
            <v>458110</v>
          </cell>
          <cell r="C290">
            <v>8100668</v>
          </cell>
        </row>
        <row r="291">
          <cell r="A291">
            <v>34731</v>
          </cell>
          <cell r="B291">
            <v>425455</v>
          </cell>
          <cell r="C291">
            <v>7252483</v>
          </cell>
        </row>
        <row r="292">
          <cell r="A292">
            <v>34759</v>
          </cell>
          <cell r="B292">
            <v>454962</v>
          </cell>
          <cell r="C292">
            <v>7744367</v>
          </cell>
        </row>
        <row r="293">
          <cell r="A293">
            <v>34790</v>
          </cell>
          <cell r="B293">
            <v>437204</v>
          </cell>
          <cell r="C293">
            <v>7470236</v>
          </cell>
        </row>
        <row r="294">
          <cell r="A294">
            <v>34820</v>
          </cell>
          <cell r="B294">
            <v>439004</v>
          </cell>
          <cell r="C294">
            <v>7664040</v>
          </cell>
        </row>
        <row r="295">
          <cell r="A295">
            <v>34851</v>
          </cell>
          <cell r="B295">
            <v>429771</v>
          </cell>
          <cell r="C295">
            <v>7259928</v>
          </cell>
        </row>
        <row r="296">
          <cell r="A296">
            <v>34881</v>
          </cell>
          <cell r="B296">
            <v>411272</v>
          </cell>
          <cell r="C296">
            <v>7353604</v>
          </cell>
        </row>
        <row r="297">
          <cell r="A297">
            <v>34912</v>
          </cell>
          <cell r="B297">
            <v>405214</v>
          </cell>
          <cell r="C297">
            <v>7346500</v>
          </cell>
        </row>
        <row r="298">
          <cell r="A298">
            <v>34943</v>
          </cell>
          <cell r="B298">
            <v>378791</v>
          </cell>
          <cell r="C298">
            <v>6891379</v>
          </cell>
        </row>
        <row r="299">
          <cell r="A299">
            <v>34973</v>
          </cell>
          <cell r="B299">
            <v>395898</v>
          </cell>
          <cell r="C299">
            <v>6953419</v>
          </cell>
        </row>
        <row r="300">
          <cell r="A300">
            <v>35004</v>
          </cell>
          <cell r="B300">
            <v>391032</v>
          </cell>
          <cell r="C300">
            <v>6724119</v>
          </cell>
        </row>
        <row r="301">
          <cell r="A301">
            <v>35034</v>
          </cell>
          <cell r="B301">
            <v>402075</v>
          </cell>
          <cell r="C301">
            <v>6935552</v>
          </cell>
        </row>
        <row r="302">
          <cell r="A302" t="str">
            <v>Totals:</v>
          </cell>
          <cell r="B302" t="str">
            <v>__________</v>
          </cell>
          <cell r="C302" t="str">
            <v>__________</v>
          </cell>
        </row>
        <row r="303">
          <cell r="A303">
            <v>1995</v>
          </cell>
          <cell r="B303">
            <v>5028788</v>
          </cell>
          <cell r="C303">
            <v>87696295</v>
          </cell>
        </row>
        <row r="305">
          <cell r="A305">
            <v>35065</v>
          </cell>
          <cell r="B305">
            <v>380060</v>
          </cell>
          <cell r="C305">
            <v>6836679</v>
          </cell>
        </row>
        <row r="306">
          <cell r="A306">
            <v>35096</v>
          </cell>
          <cell r="B306">
            <v>351992</v>
          </cell>
          <cell r="C306">
            <v>6487684</v>
          </cell>
        </row>
        <row r="307">
          <cell r="A307">
            <v>35125</v>
          </cell>
          <cell r="B307">
            <v>394172</v>
          </cell>
          <cell r="C307">
            <v>6772007</v>
          </cell>
        </row>
        <row r="308">
          <cell r="A308">
            <v>35156</v>
          </cell>
          <cell r="B308">
            <v>374380</v>
          </cell>
          <cell r="C308">
            <v>6513794</v>
          </cell>
        </row>
        <row r="309">
          <cell r="A309">
            <v>35186</v>
          </cell>
          <cell r="B309">
            <v>412005</v>
          </cell>
          <cell r="C309">
            <v>6940126</v>
          </cell>
        </row>
        <row r="310">
          <cell r="A310">
            <v>35217</v>
          </cell>
          <cell r="B310">
            <v>401872</v>
          </cell>
          <cell r="C310">
            <v>6980742</v>
          </cell>
        </row>
        <row r="311">
          <cell r="A311">
            <v>35247</v>
          </cell>
          <cell r="B311">
            <v>391285</v>
          </cell>
          <cell r="C311">
            <v>7030426</v>
          </cell>
        </row>
        <row r="312">
          <cell r="A312">
            <v>35278</v>
          </cell>
          <cell r="B312">
            <v>384287</v>
          </cell>
          <cell r="C312">
            <v>6950284</v>
          </cell>
        </row>
        <row r="313">
          <cell r="A313">
            <v>35309</v>
          </cell>
          <cell r="B313">
            <v>361033</v>
          </cell>
          <cell r="C313">
            <v>6593549</v>
          </cell>
        </row>
        <row r="314">
          <cell r="A314">
            <v>35339</v>
          </cell>
          <cell r="B314">
            <v>375467</v>
          </cell>
          <cell r="C314">
            <v>6753624</v>
          </cell>
        </row>
        <row r="315">
          <cell r="A315">
            <v>35370</v>
          </cell>
          <cell r="B315">
            <v>347289</v>
          </cell>
          <cell r="C315">
            <v>6613518</v>
          </cell>
        </row>
        <row r="316">
          <cell r="A316">
            <v>35400</v>
          </cell>
          <cell r="B316">
            <v>363018</v>
          </cell>
          <cell r="C316">
            <v>6838407</v>
          </cell>
        </row>
        <row r="317">
          <cell r="A317" t="str">
            <v>Totals:</v>
          </cell>
          <cell r="B317" t="str">
            <v>__________</v>
          </cell>
          <cell r="C317" t="str">
            <v>__________</v>
          </cell>
        </row>
        <row r="318">
          <cell r="A318">
            <v>1996</v>
          </cell>
          <cell r="B318">
            <v>4536860</v>
          </cell>
          <cell r="C318">
            <v>81310840</v>
          </cell>
        </row>
        <row r="320">
          <cell r="A320">
            <v>35431</v>
          </cell>
          <cell r="B320">
            <v>344776</v>
          </cell>
          <cell r="C320">
            <v>6662519</v>
          </cell>
        </row>
        <row r="321">
          <cell r="A321">
            <v>35462</v>
          </cell>
          <cell r="B321">
            <v>320553</v>
          </cell>
          <cell r="C321">
            <v>6043574</v>
          </cell>
        </row>
        <row r="322">
          <cell r="A322">
            <v>35490</v>
          </cell>
          <cell r="B322">
            <v>356090</v>
          </cell>
          <cell r="C322">
            <v>6639363</v>
          </cell>
        </row>
        <row r="323">
          <cell r="A323">
            <v>35521</v>
          </cell>
          <cell r="B323">
            <v>341274</v>
          </cell>
          <cell r="C323">
            <v>6362764</v>
          </cell>
        </row>
        <row r="324">
          <cell r="A324">
            <v>35551</v>
          </cell>
          <cell r="B324">
            <v>346296</v>
          </cell>
          <cell r="C324">
            <v>6487482</v>
          </cell>
        </row>
        <row r="325">
          <cell r="A325">
            <v>35582</v>
          </cell>
          <cell r="B325">
            <v>328813</v>
          </cell>
          <cell r="C325">
            <v>6178861</v>
          </cell>
        </row>
        <row r="326">
          <cell r="A326">
            <v>35612</v>
          </cell>
          <cell r="B326">
            <v>332816</v>
          </cell>
          <cell r="C326">
            <v>6381079</v>
          </cell>
        </row>
        <row r="327">
          <cell r="A327">
            <v>35643</v>
          </cell>
          <cell r="B327">
            <v>327712</v>
          </cell>
          <cell r="C327">
            <v>6196093</v>
          </cell>
        </row>
        <row r="328">
          <cell r="A328">
            <v>35674</v>
          </cell>
          <cell r="B328">
            <v>306389</v>
          </cell>
          <cell r="C328">
            <v>5791268</v>
          </cell>
        </row>
        <row r="329">
          <cell r="A329">
            <v>35704</v>
          </cell>
          <cell r="B329">
            <v>312200</v>
          </cell>
          <cell r="C329">
            <v>6105546</v>
          </cell>
        </row>
        <row r="330">
          <cell r="A330">
            <v>35735</v>
          </cell>
          <cell r="B330">
            <v>292942</v>
          </cell>
          <cell r="C330">
            <v>5775633</v>
          </cell>
        </row>
        <row r="331">
          <cell r="A331">
            <v>35765</v>
          </cell>
          <cell r="B331">
            <v>304298</v>
          </cell>
          <cell r="C331">
            <v>5711054</v>
          </cell>
        </row>
        <row r="332">
          <cell r="A332" t="str">
            <v>Totals:</v>
          </cell>
          <cell r="B332" t="str">
            <v>__________</v>
          </cell>
          <cell r="C332" t="str">
            <v>__________</v>
          </cell>
        </row>
        <row r="333">
          <cell r="A333">
            <v>1997</v>
          </cell>
          <cell r="B333">
            <v>3914159</v>
          </cell>
          <cell r="C333">
            <v>74335236</v>
          </cell>
        </row>
        <row r="335">
          <cell r="A335">
            <v>35796</v>
          </cell>
          <cell r="B335">
            <v>312354</v>
          </cell>
          <cell r="C335">
            <v>6568247</v>
          </cell>
        </row>
        <row r="336">
          <cell r="A336">
            <v>35827</v>
          </cell>
          <cell r="B336">
            <v>276395</v>
          </cell>
          <cell r="C336">
            <v>6338995</v>
          </cell>
        </row>
        <row r="337">
          <cell r="A337">
            <v>35855</v>
          </cell>
          <cell r="B337">
            <v>299869</v>
          </cell>
          <cell r="C337">
            <v>6530091</v>
          </cell>
        </row>
        <row r="338">
          <cell r="A338">
            <v>35886</v>
          </cell>
          <cell r="B338">
            <v>282240</v>
          </cell>
          <cell r="C338">
            <v>6160263</v>
          </cell>
        </row>
        <row r="339">
          <cell r="A339">
            <v>35916</v>
          </cell>
          <cell r="B339">
            <v>280933</v>
          </cell>
          <cell r="C339">
            <v>6155268</v>
          </cell>
        </row>
        <row r="340">
          <cell r="A340">
            <v>35947</v>
          </cell>
          <cell r="B340">
            <v>277275</v>
          </cell>
          <cell r="C340">
            <v>5832302</v>
          </cell>
        </row>
        <row r="341">
          <cell r="A341">
            <v>35977</v>
          </cell>
          <cell r="B341">
            <v>270371</v>
          </cell>
          <cell r="C341">
            <v>5890701</v>
          </cell>
        </row>
        <row r="342">
          <cell r="A342">
            <v>36008</v>
          </cell>
          <cell r="B342">
            <v>265436</v>
          </cell>
          <cell r="C342">
            <v>5703730</v>
          </cell>
        </row>
        <row r="343">
          <cell r="A343">
            <v>36039</v>
          </cell>
          <cell r="B343">
            <v>273234</v>
          </cell>
          <cell r="C343">
            <v>5284485</v>
          </cell>
        </row>
        <row r="344">
          <cell r="A344">
            <v>36069</v>
          </cell>
          <cell r="B344">
            <v>275606</v>
          </cell>
          <cell r="C344">
            <v>5308564</v>
          </cell>
        </row>
        <row r="345">
          <cell r="A345">
            <v>36100</v>
          </cell>
          <cell r="B345">
            <v>271386</v>
          </cell>
          <cell r="C345">
            <v>5034207</v>
          </cell>
        </row>
        <row r="346">
          <cell r="A346">
            <v>36130</v>
          </cell>
          <cell r="B346">
            <v>258283</v>
          </cell>
          <cell r="C346">
            <v>5090972</v>
          </cell>
        </row>
        <row r="347">
          <cell r="A347" t="str">
            <v>Totals:</v>
          </cell>
          <cell r="B347" t="str">
            <v>__________</v>
          </cell>
          <cell r="C347" t="str">
            <v>__________</v>
          </cell>
        </row>
        <row r="348">
          <cell r="A348">
            <v>1998</v>
          </cell>
          <cell r="B348">
            <v>3343382</v>
          </cell>
          <cell r="C348">
            <v>69897825</v>
          </cell>
        </row>
        <row r="350">
          <cell r="A350">
            <v>36161</v>
          </cell>
          <cell r="B350">
            <v>267651</v>
          </cell>
          <cell r="C350">
            <v>4826823</v>
          </cell>
        </row>
        <row r="351">
          <cell r="A351">
            <v>36192</v>
          </cell>
          <cell r="B351">
            <v>236549</v>
          </cell>
          <cell r="C351">
            <v>4272773</v>
          </cell>
        </row>
        <row r="352">
          <cell r="A352">
            <v>36220</v>
          </cell>
          <cell r="B352">
            <v>247144</v>
          </cell>
          <cell r="C352">
            <v>4710882</v>
          </cell>
        </row>
        <row r="353">
          <cell r="A353">
            <v>36251</v>
          </cell>
          <cell r="B353">
            <v>220915</v>
          </cell>
          <cell r="C353">
            <v>4462095</v>
          </cell>
        </row>
        <row r="354">
          <cell r="A354">
            <v>36281</v>
          </cell>
          <cell r="B354">
            <v>232535</v>
          </cell>
          <cell r="C354">
            <v>4696761</v>
          </cell>
        </row>
        <row r="355">
          <cell r="A355">
            <v>36312</v>
          </cell>
          <cell r="B355">
            <v>224129</v>
          </cell>
          <cell r="C355">
            <v>4542139</v>
          </cell>
        </row>
        <row r="356">
          <cell r="A356">
            <v>36342</v>
          </cell>
          <cell r="B356">
            <v>222613</v>
          </cell>
          <cell r="C356">
            <v>4504351</v>
          </cell>
        </row>
        <row r="357">
          <cell r="A357">
            <v>36373</v>
          </cell>
          <cell r="B357">
            <v>220012</v>
          </cell>
          <cell r="C357">
            <v>4277917</v>
          </cell>
        </row>
        <row r="358">
          <cell r="A358">
            <v>36404</v>
          </cell>
          <cell r="B358">
            <v>206766</v>
          </cell>
          <cell r="C358">
            <v>4123844</v>
          </cell>
        </row>
        <row r="359">
          <cell r="A359">
            <v>36434</v>
          </cell>
          <cell r="B359">
            <v>216514</v>
          </cell>
          <cell r="C359">
            <v>4317560</v>
          </cell>
        </row>
        <row r="360">
          <cell r="A360">
            <v>36465</v>
          </cell>
          <cell r="B360">
            <v>223199</v>
          </cell>
          <cell r="C360">
            <v>4164143</v>
          </cell>
        </row>
        <row r="361">
          <cell r="A361">
            <v>36495</v>
          </cell>
          <cell r="B361">
            <v>231260</v>
          </cell>
          <cell r="C361">
            <v>4275945</v>
          </cell>
        </row>
        <row r="362">
          <cell r="A362" t="str">
            <v>Totals:</v>
          </cell>
          <cell r="B362" t="str">
            <v>__________</v>
          </cell>
          <cell r="C362" t="str">
            <v>__________</v>
          </cell>
        </row>
        <row r="363">
          <cell r="A363">
            <v>1999</v>
          </cell>
          <cell r="B363">
            <v>2749287</v>
          </cell>
          <cell r="C363">
            <v>53175233</v>
          </cell>
        </row>
        <row r="365">
          <cell r="A365">
            <v>36526</v>
          </cell>
          <cell r="B365">
            <v>224515</v>
          </cell>
          <cell r="C365">
            <v>4131706</v>
          </cell>
        </row>
        <row r="366">
          <cell r="A366">
            <v>36557</v>
          </cell>
          <cell r="B366">
            <v>213924</v>
          </cell>
          <cell r="C366">
            <v>3860116</v>
          </cell>
        </row>
        <row r="367">
          <cell r="A367">
            <v>36586</v>
          </cell>
          <cell r="B367">
            <v>219641</v>
          </cell>
          <cell r="C367">
            <v>4080161</v>
          </cell>
        </row>
        <row r="368">
          <cell r="A368">
            <v>36617</v>
          </cell>
          <cell r="B368">
            <v>206160</v>
          </cell>
          <cell r="C368">
            <v>3906463</v>
          </cell>
        </row>
        <row r="369">
          <cell r="A369">
            <v>36647</v>
          </cell>
          <cell r="B369">
            <v>201332</v>
          </cell>
          <cell r="C369">
            <v>3973013</v>
          </cell>
        </row>
        <row r="370">
          <cell r="A370">
            <v>36678</v>
          </cell>
          <cell r="B370">
            <v>203221</v>
          </cell>
          <cell r="C370">
            <v>3807197</v>
          </cell>
        </row>
        <row r="371">
          <cell r="A371">
            <v>36708</v>
          </cell>
          <cell r="B371">
            <v>226880</v>
          </cell>
          <cell r="C371">
            <v>4160541</v>
          </cell>
        </row>
        <row r="372">
          <cell r="A372">
            <v>36739</v>
          </cell>
          <cell r="B372">
            <v>248779</v>
          </cell>
          <cell r="C372">
            <v>4152589</v>
          </cell>
        </row>
        <row r="373">
          <cell r="A373">
            <v>36770</v>
          </cell>
          <cell r="B373">
            <v>228051</v>
          </cell>
          <cell r="C373">
            <v>3893921</v>
          </cell>
        </row>
        <row r="374">
          <cell r="A374">
            <v>36800</v>
          </cell>
          <cell r="B374">
            <v>239633</v>
          </cell>
          <cell r="C374">
            <v>4069354</v>
          </cell>
        </row>
        <row r="375">
          <cell r="A375">
            <v>36831</v>
          </cell>
          <cell r="B375">
            <v>222305</v>
          </cell>
          <cell r="C375">
            <v>3732457</v>
          </cell>
        </row>
        <row r="376">
          <cell r="A376">
            <v>36861</v>
          </cell>
          <cell r="B376">
            <v>222933</v>
          </cell>
          <cell r="C376">
            <v>3852197</v>
          </cell>
        </row>
        <row r="377">
          <cell r="A377" t="str">
            <v>Totals:</v>
          </cell>
          <cell r="B377" t="str">
            <v>__________</v>
          </cell>
          <cell r="C377" t="str">
            <v>__________</v>
          </cell>
        </row>
        <row r="378">
          <cell r="A378">
            <v>2000</v>
          </cell>
          <cell r="B378">
            <v>2657374</v>
          </cell>
          <cell r="C378">
            <v>47619715</v>
          </cell>
        </row>
        <row r="380">
          <cell r="A380">
            <v>36892</v>
          </cell>
          <cell r="B380">
            <v>231527</v>
          </cell>
          <cell r="C380">
            <v>3822174</v>
          </cell>
        </row>
        <row r="381">
          <cell r="A381">
            <v>36923</v>
          </cell>
          <cell r="B381">
            <v>210271</v>
          </cell>
          <cell r="C381">
            <v>3387918</v>
          </cell>
        </row>
        <row r="382">
          <cell r="A382">
            <v>36951</v>
          </cell>
          <cell r="B382">
            <v>230741</v>
          </cell>
          <cell r="C382">
            <v>3850422</v>
          </cell>
        </row>
        <row r="383">
          <cell r="A383">
            <v>36982</v>
          </cell>
          <cell r="B383">
            <v>217998</v>
          </cell>
          <cell r="C383">
            <v>3656915</v>
          </cell>
        </row>
        <row r="384">
          <cell r="A384">
            <v>37012</v>
          </cell>
          <cell r="B384">
            <v>197642</v>
          </cell>
          <cell r="C384">
            <v>3701263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1983-1984"/>
    </sheetNames>
    <sheetDataSet>
      <sheetData sheetId="0">
        <row r="243">
          <cell r="A243">
            <v>34335</v>
          </cell>
          <cell r="B243">
            <v>582768</v>
          </cell>
          <cell r="C243">
            <v>10493141</v>
          </cell>
        </row>
        <row r="244">
          <cell r="A244">
            <v>34366</v>
          </cell>
          <cell r="B244">
            <v>525898</v>
          </cell>
          <cell r="C244">
            <v>9471753</v>
          </cell>
        </row>
        <row r="245">
          <cell r="A245">
            <v>34394</v>
          </cell>
          <cell r="B245">
            <v>564847</v>
          </cell>
          <cell r="C245">
            <v>10470160</v>
          </cell>
        </row>
        <row r="246">
          <cell r="A246">
            <v>34425</v>
          </cell>
          <cell r="B246">
            <v>544645</v>
          </cell>
          <cell r="C246">
            <v>9807685</v>
          </cell>
        </row>
        <row r="247">
          <cell r="A247">
            <v>34455</v>
          </cell>
          <cell r="B247">
            <v>551775</v>
          </cell>
          <cell r="C247">
            <v>10260187</v>
          </cell>
        </row>
        <row r="248">
          <cell r="A248">
            <v>34486</v>
          </cell>
          <cell r="B248">
            <v>501416</v>
          </cell>
          <cell r="C248">
            <v>9775260</v>
          </cell>
        </row>
        <row r="249">
          <cell r="A249">
            <v>34516</v>
          </cell>
          <cell r="B249">
            <v>596693</v>
          </cell>
          <cell r="C249">
            <v>10185797</v>
          </cell>
        </row>
        <row r="250">
          <cell r="A250">
            <v>34547</v>
          </cell>
          <cell r="B250">
            <v>566520</v>
          </cell>
          <cell r="C250">
            <v>10002661</v>
          </cell>
        </row>
        <row r="251">
          <cell r="A251">
            <v>34578</v>
          </cell>
          <cell r="B251">
            <v>530124</v>
          </cell>
          <cell r="C251">
            <v>9200691</v>
          </cell>
        </row>
        <row r="252">
          <cell r="A252">
            <v>34608</v>
          </cell>
          <cell r="B252">
            <v>509507</v>
          </cell>
          <cell r="C252">
            <v>9212117</v>
          </cell>
        </row>
        <row r="253">
          <cell r="A253">
            <v>34639</v>
          </cell>
          <cell r="B253">
            <v>489416</v>
          </cell>
          <cell r="C253">
            <v>8966192</v>
          </cell>
        </row>
        <row r="254">
          <cell r="A254">
            <v>34669</v>
          </cell>
          <cell r="B254">
            <v>509145</v>
          </cell>
          <cell r="C254">
            <v>9108978</v>
          </cell>
        </row>
        <row r="255">
          <cell r="A255" t="str">
            <v>Totals:</v>
          </cell>
          <cell r="B255" t="str">
            <v>__________</v>
          </cell>
          <cell r="C255" t="str">
            <v>__________</v>
          </cell>
        </row>
        <row r="256">
          <cell r="A256">
            <v>1994</v>
          </cell>
          <cell r="B256">
            <v>6472754</v>
          </cell>
          <cell r="C256">
            <v>116954622</v>
          </cell>
        </row>
        <row r="258">
          <cell r="A258">
            <v>34700</v>
          </cell>
          <cell r="B258">
            <v>514506</v>
          </cell>
          <cell r="C258">
            <v>8980945</v>
          </cell>
        </row>
        <row r="259">
          <cell r="A259">
            <v>34731</v>
          </cell>
          <cell r="B259">
            <v>452113</v>
          </cell>
          <cell r="C259">
            <v>8120554</v>
          </cell>
        </row>
        <row r="260">
          <cell r="A260">
            <v>34759</v>
          </cell>
          <cell r="B260">
            <v>495498</v>
          </cell>
          <cell r="C260">
            <v>9202667</v>
          </cell>
        </row>
        <row r="261">
          <cell r="A261">
            <v>34790</v>
          </cell>
          <cell r="B261">
            <v>453519</v>
          </cell>
          <cell r="C261">
            <v>8525307</v>
          </cell>
        </row>
        <row r="262">
          <cell r="A262">
            <v>34820</v>
          </cell>
          <cell r="B262">
            <v>462058</v>
          </cell>
          <cell r="C262">
            <v>8530592</v>
          </cell>
        </row>
        <row r="263">
          <cell r="A263">
            <v>34851</v>
          </cell>
          <cell r="B263">
            <v>434469</v>
          </cell>
          <cell r="C263">
            <v>8186075</v>
          </cell>
        </row>
        <row r="264">
          <cell r="A264">
            <v>34881</v>
          </cell>
          <cell r="B264">
            <v>430502</v>
          </cell>
          <cell r="C264">
            <v>8365983</v>
          </cell>
        </row>
        <row r="265">
          <cell r="A265">
            <v>34912</v>
          </cell>
          <cell r="B265">
            <v>428540</v>
          </cell>
          <cell r="C265">
            <v>8026998</v>
          </cell>
        </row>
        <row r="266">
          <cell r="A266">
            <v>34943</v>
          </cell>
          <cell r="B266">
            <v>407525</v>
          </cell>
          <cell r="C266">
            <v>8154393</v>
          </cell>
        </row>
        <row r="267">
          <cell r="A267">
            <v>34973</v>
          </cell>
          <cell r="B267">
            <v>421966</v>
          </cell>
          <cell r="C267">
            <v>8212344</v>
          </cell>
        </row>
        <row r="268">
          <cell r="A268">
            <v>35004</v>
          </cell>
          <cell r="B268">
            <v>405962</v>
          </cell>
          <cell r="C268">
            <v>7737166</v>
          </cell>
        </row>
        <row r="269">
          <cell r="A269">
            <v>35034</v>
          </cell>
          <cell r="B269">
            <v>402218</v>
          </cell>
          <cell r="C269">
            <v>7857027</v>
          </cell>
        </row>
        <row r="270">
          <cell r="A270" t="str">
            <v>Totals:</v>
          </cell>
          <cell r="B270" t="str">
            <v>__________</v>
          </cell>
          <cell r="C270" t="str">
            <v>__________</v>
          </cell>
        </row>
        <row r="271">
          <cell r="A271">
            <v>1995</v>
          </cell>
          <cell r="B271">
            <v>5308876</v>
          </cell>
          <cell r="C271">
            <v>99900051</v>
          </cell>
        </row>
        <row r="273">
          <cell r="A273">
            <v>35065</v>
          </cell>
          <cell r="B273">
            <v>407130</v>
          </cell>
          <cell r="C273">
            <v>7965523</v>
          </cell>
        </row>
        <row r="274">
          <cell r="A274">
            <v>35096</v>
          </cell>
          <cell r="B274">
            <v>391651</v>
          </cell>
          <cell r="C274">
            <v>7440387</v>
          </cell>
        </row>
        <row r="275">
          <cell r="A275">
            <v>35125</v>
          </cell>
          <cell r="B275">
            <v>436042</v>
          </cell>
          <cell r="C275">
            <v>7761294</v>
          </cell>
        </row>
        <row r="276">
          <cell r="A276">
            <v>35156</v>
          </cell>
          <cell r="B276">
            <v>407271</v>
          </cell>
          <cell r="C276">
            <v>7551954</v>
          </cell>
        </row>
        <row r="277">
          <cell r="A277">
            <v>35186</v>
          </cell>
          <cell r="B277">
            <v>405959</v>
          </cell>
          <cell r="C277">
            <v>7682170</v>
          </cell>
        </row>
        <row r="278">
          <cell r="A278">
            <v>35217</v>
          </cell>
          <cell r="B278">
            <v>371541</v>
          </cell>
          <cell r="C278">
            <v>7148457</v>
          </cell>
        </row>
        <row r="279">
          <cell r="A279">
            <v>35247</v>
          </cell>
          <cell r="B279">
            <v>393013</v>
          </cell>
          <cell r="C279">
            <v>7580395</v>
          </cell>
        </row>
        <row r="280">
          <cell r="A280">
            <v>35278</v>
          </cell>
          <cell r="B280">
            <v>383003</v>
          </cell>
          <cell r="C280">
            <v>7392939</v>
          </cell>
        </row>
        <row r="281">
          <cell r="A281">
            <v>35309</v>
          </cell>
          <cell r="B281">
            <v>370238</v>
          </cell>
          <cell r="C281">
            <v>6964418</v>
          </cell>
        </row>
        <row r="282">
          <cell r="A282">
            <v>35339</v>
          </cell>
          <cell r="B282">
            <v>400539</v>
          </cell>
          <cell r="C282">
            <v>7352131</v>
          </cell>
        </row>
        <row r="283">
          <cell r="A283">
            <v>35370</v>
          </cell>
          <cell r="B283">
            <v>369536</v>
          </cell>
          <cell r="C283">
            <v>7074593</v>
          </cell>
        </row>
        <row r="284">
          <cell r="A284">
            <v>35400</v>
          </cell>
          <cell r="B284">
            <v>376631</v>
          </cell>
          <cell r="C284">
            <v>7214459</v>
          </cell>
        </row>
        <row r="285">
          <cell r="A285" t="str">
            <v>Totals:</v>
          </cell>
          <cell r="B285" t="str">
            <v>__________</v>
          </cell>
          <cell r="C285" t="str">
            <v>__________</v>
          </cell>
        </row>
        <row r="286">
          <cell r="A286">
            <v>1996</v>
          </cell>
          <cell r="B286">
            <v>4712554</v>
          </cell>
          <cell r="C286">
            <v>89128720</v>
          </cell>
        </row>
        <row r="288">
          <cell r="A288">
            <v>35431</v>
          </cell>
          <cell r="B288">
            <v>367555</v>
          </cell>
          <cell r="C288">
            <v>6933268</v>
          </cell>
        </row>
        <row r="289">
          <cell r="A289">
            <v>35462</v>
          </cell>
          <cell r="B289">
            <v>343494</v>
          </cell>
          <cell r="C289">
            <v>6278738</v>
          </cell>
        </row>
        <row r="290">
          <cell r="A290">
            <v>35490</v>
          </cell>
          <cell r="B290">
            <v>368798</v>
          </cell>
          <cell r="C290">
            <v>6920001</v>
          </cell>
        </row>
        <row r="291">
          <cell r="A291">
            <v>35521</v>
          </cell>
          <cell r="B291">
            <v>341294</v>
          </cell>
          <cell r="C291">
            <v>6404097</v>
          </cell>
        </row>
        <row r="292">
          <cell r="A292">
            <v>35551</v>
          </cell>
          <cell r="B292">
            <v>357072</v>
          </cell>
          <cell r="C292">
            <v>6549600</v>
          </cell>
        </row>
        <row r="293">
          <cell r="A293">
            <v>35582</v>
          </cell>
          <cell r="B293">
            <v>323120</v>
          </cell>
          <cell r="C293">
            <v>6124149</v>
          </cell>
        </row>
        <row r="294">
          <cell r="A294">
            <v>35612</v>
          </cell>
          <cell r="B294">
            <v>328112</v>
          </cell>
          <cell r="C294">
            <v>6342583</v>
          </cell>
        </row>
        <row r="295">
          <cell r="A295">
            <v>35643</v>
          </cell>
          <cell r="B295">
            <v>342837</v>
          </cell>
          <cell r="C295">
            <v>6336645</v>
          </cell>
        </row>
        <row r="296">
          <cell r="A296">
            <v>35674</v>
          </cell>
          <cell r="B296">
            <v>325245</v>
          </cell>
          <cell r="C296">
            <v>6212652</v>
          </cell>
        </row>
        <row r="297">
          <cell r="A297">
            <v>35704</v>
          </cell>
          <cell r="B297">
            <v>325061</v>
          </cell>
          <cell r="C297">
            <v>6399536</v>
          </cell>
        </row>
        <row r="298">
          <cell r="A298">
            <v>35735</v>
          </cell>
          <cell r="B298">
            <v>311078</v>
          </cell>
          <cell r="C298">
            <v>5977654</v>
          </cell>
        </row>
        <row r="299">
          <cell r="A299">
            <v>35765</v>
          </cell>
          <cell r="B299">
            <v>326160</v>
          </cell>
          <cell r="C299">
            <v>6197399</v>
          </cell>
        </row>
        <row r="300">
          <cell r="A300" t="str">
            <v>Totals:</v>
          </cell>
          <cell r="B300" t="str">
            <v>__________</v>
          </cell>
          <cell r="C300" t="str">
            <v>__________</v>
          </cell>
        </row>
        <row r="301">
          <cell r="A301">
            <v>1997</v>
          </cell>
          <cell r="B301">
            <v>4059826</v>
          </cell>
          <cell r="C301">
            <v>76676322</v>
          </cell>
        </row>
        <row r="303">
          <cell r="A303">
            <v>35796</v>
          </cell>
          <cell r="B303">
            <v>353356</v>
          </cell>
          <cell r="C303">
            <v>6163128</v>
          </cell>
        </row>
        <row r="304">
          <cell r="A304">
            <v>35827</v>
          </cell>
          <cell r="B304">
            <v>293538</v>
          </cell>
          <cell r="C304">
            <v>5380511</v>
          </cell>
        </row>
        <row r="305">
          <cell r="A305">
            <v>35855</v>
          </cell>
          <cell r="B305">
            <v>325813</v>
          </cell>
          <cell r="C305">
            <v>6020205</v>
          </cell>
        </row>
        <row r="306">
          <cell r="A306">
            <v>35886</v>
          </cell>
          <cell r="B306">
            <v>309215</v>
          </cell>
          <cell r="C306">
            <v>5910003</v>
          </cell>
        </row>
        <row r="307">
          <cell r="A307">
            <v>35916</v>
          </cell>
          <cell r="B307">
            <v>296696</v>
          </cell>
          <cell r="C307">
            <v>5784705</v>
          </cell>
        </row>
        <row r="308">
          <cell r="A308">
            <v>35947</v>
          </cell>
          <cell r="B308">
            <v>305826</v>
          </cell>
          <cell r="C308">
            <v>5571539</v>
          </cell>
        </row>
        <row r="309">
          <cell r="A309">
            <v>35977</v>
          </cell>
          <cell r="B309">
            <v>307591</v>
          </cell>
          <cell r="C309">
            <v>5749664</v>
          </cell>
        </row>
        <row r="310">
          <cell r="A310">
            <v>36008</v>
          </cell>
          <cell r="B310">
            <v>290959</v>
          </cell>
          <cell r="C310">
            <v>5356068</v>
          </cell>
        </row>
        <row r="311">
          <cell r="A311">
            <v>36039</v>
          </cell>
          <cell r="B311">
            <v>274569</v>
          </cell>
          <cell r="C311">
            <v>5150032</v>
          </cell>
        </row>
        <row r="312">
          <cell r="A312">
            <v>36069</v>
          </cell>
          <cell r="B312">
            <v>281589</v>
          </cell>
          <cell r="C312">
            <v>5674709</v>
          </cell>
        </row>
        <row r="313">
          <cell r="A313">
            <v>36100</v>
          </cell>
          <cell r="B313">
            <v>276874</v>
          </cell>
          <cell r="C313">
            <v>5470766</v>
          </cell>
        </row>
        <row r="314">
          <cell r="A314">
            <v>36130</v>
          </cell>
          <cell r="B314">
            <v>270104</v>
          </cell>
          <cell r="C314">
            <v>5542980</v>
          </cell>
        </row>
        <row r="315">
          <cell r="A315" t="str">
            <v>Totals:</v>
          </cell>
          <cell r="B315" t="str">
            <v>__________</v>
          </cell>
          <cell r="C315" t="str">
            <v>__________</v>
          </cell>
        </row>
        <row r="316">
          <cell r="A316">
            <v>1998</v>
          </cell>
          <cell r="B316">
            <v>3586130</v>
          </cell>
          <cell r="C316">
            <v>67774310</v>
          </cell>
        </row>
        <row r="318">
          <cell r="A318">
            <v>36161</v>
          </cell>
          <cell r="B318">
            <v>268546</v>
          </cell>
          <cell r="C318">
            <v>5481749</v>
          </cell>
        </row>
        <row r="319">
          <cell r="A319">
            <v>36192</v>
          </cell>
          <cell r="B319">
            <v>240236</v>
          </cell>
          <cell r="C319">
            <v>4960023</v>
          </cell>
        </row>
        <row r="320">
          <cell r="A320">
            <v>36220</v>
          </cell>
          <cell r="B320">
            <v>262158</v>
          </cell>
          <cell r="C320">
            <v>5269194</v>
          </cell>
        </row>
        <row r="321">
          <cell r="A321">
            <v>36251</v>
          </cell>
          <cell r="B321">
            <v>240679</v>
          </cell>
          <cell r="C321">
            <v>5032662</v>
          </cell>
        </row>
        <row r="322">
          <cell r="A322">
            <v>36281</v>
          </cell>
          <cell r="B322">
            <v>243099</v>
          </cell>
          <cell r="C322">
            <v>5084514</v>
          </cell>
        </row>
        <row r="323">
          <cell r="A323">
            <v>36312</v>
          </cell>
          <cell r="B323">
            <v>228101</v>
          </cell>
          <cell r="C323">
            <v>4913244</v>
          </cell>
        </row>
        <row r="324">
          <cell r="A324">
            <v>36342</v>
          </cell>
          <cell r="B324">
            <v>237398</v>
          </cell>
          <cell r="C324">
            <v>4958673</v>
          </cell>
        </row>
        <row r="325">
          <cell r="A325">
            <v>36373</v>
          </cell>
          <cell r="B325">
            <v>252382</v>
          </cell>
          <cell r="C325">
            <v>4933112</v>
          </cell>
        </row>
        <row r="326">
          <cell r="A326">
            <v>36404</v>
          </cell>
          <cell r="B326">
            <v>234166</v>
          </cell>
          <cell r="C326">
            <v>4532947</v>
          </cell>
        </row>
        <row r="327">
          <cell r="A327">
            <v>36434</v>
          </cell>
          <cell r="B327">
            <v>243521</v>
          </cell>
          <cell r="C327">
            <v>4422749</v>
          </cell>
        </row>
        <row r="328">
          <cell r="A328">
            <v>36465</v>
          </cell>
          <cell r="B328">
            <v>232656</v>
          </cell>
          <cell r="C328">
            <v>4664201</v>
          </cell>
        </row>
        <row r="329">
          <cell r="A329">
            <v>36495</v>
          </cell>
          <cell r="B329">
            <v>242396</v>
          </cell>
          <cell r="C329">
            <v>4830804</v>
          </cell>
        </row>
        <row r="330">
          <cell r="A330" t="str">
            <v>Totals:</v>
          </cell>
          <cell r="B330" t="str">
            <v>__________</v>
          </cell>
          <cell r="C330" t="str">
            <v>__________</v>
          </cell>
        </row>
        <row r="331">
          <cell r="A331">
            <v>1999</v>
          </cell>
          <cell r="B331">
            <v>2925338</v>
          </cell>
          <cell r="C331">
            <v>59083872</v>
          </cell>
        </row>
        <row r="333">
          <cell r="A333">
            <v>36526</v>
          </cell>
          <cell r="B333">
            <v>239468</v>
          </cell>
          <cell r="C333">
            <v>4800349</v>
          </cell>
        </row>
        <row r="334">
          <cell r="A334">
            <v>36557</v>
          </cell>
          <cell r="B334">
            <v>224587</v>
          </cell>
          <cell r="C334">
            <v>4401743</v>
          </cell>
        </row>
        <row r="335">
          <cell r="A335">
            <v>36586</v>
          </cell>
          <cell r="B335">
            <v>235265</v>
          </cell>
          <cell r="C335">
            <v>4758213</v>
          </cell>
        </row>
        <row r="336">
          <cell r="A336">
            <v>36617</v>
          </cell>
          <cell r="B336">
            <v>234811</v>
          </cell>
          <cell r="C336">
            <v>4544313</v>
          </cell>
        </row>
        <row r="337">
          <cell r="A337">
            <v>36647</v>
          </cell>
          <cell r="B337">
            <v>243333</v>
          </cell>
          <cell r="C337">
            <v>4603241</v>
          </cell>
        </row>
        <row r="338">
          <cell r="A338">
            <v>36678</v>
          </cell>
          <cell r="B338">
            <v>252818</v>
          </cell>
          <cell r="C338">
            <v>4734938</v>
          </cell>
        </row>
        <row r="339">
          <cell r="A339">
            <v>36708</v>
          </cell>
          <cell r="B339">
            <v>259603</v>
          </cell>
          <cell r="C339">
            <v>4804768</v>
          </cell>
        </row>
        <row r="340">
          <cell r="A340">
            <v>36739</v>
          </cell>
          <cell r="B340">
            <v>263106</v>
          </cell>
          <cell r="C340">
            <v>4804830</v>
          </cell>
        </row>
        <row r="341">
          <cell r="A341">
            <v>36770</v>
          </cell>
          <cell r="B341">
            <v>249242</v>
          </cell>
          <cell r="C341">
            <v>4604898</v>
          </cell>
        </row>
        <row r="342">
          <cell r="A342">
            <v>36800</v>
          </cell>
          <cell r="B342">
            <v>260186</v>
          </cell>
          <cell r="C342">
            <v>4732071</v>
          </cell>
        </row>
        <row r="343">
          <cell r="A343">
            <v>36831</v>
          </cell>
          <cell r="B343">
            <v>241104</v>
          </cell>
          <cell r="C343">
            <v>4621520</v>
          </cell>
        </row>
        <row r="344">
          <cell r="A344">
            <v>36861</v>
          </cell>
          <cell r="B344">
            <v>242721</v>
          </cell>
          <cell r="C344">
            <v>4724214</v>
          </cell>
        </row>
        <row r="345">
          <cell r="A345" t="str">
            <v>Totals:</v>
          </cell>
          <cell r="B345" t="str">
            <v>__________</v>
          </cell>
          <cell r="C345" t="str">
            <v>__________</v>
          </cell>
        </row>
        <row r="346">
          <cell r="A346">
            <v>2000</v>
          </cell>
          <cell r="B346">
            <v>2946244</v>
          </cell>
          <cell r="C346">
            <v>56135098</v>
          </cell>
        </row>
        <row r="348">
          <cell r="A348">
            <v>36892</v>
          </cell>
          <cell r="B348">
            <v>251065</v>
          </cell>
          <cell r="C348">
            <v>4349373</v>
          </cell>
        </row>
        <row r="349">
          <cell r="A349">
            <v>36923</v>
          </cell>
          <cell r="B349">
            <v>222943</v>
          </cell>
          <cell r="C349">
            <v>4013381</v>
          </cell>
        </row>
        <row r="350">
          <cell r="A350">
            <v>36951</v>
          </cell>
          <cell r="B350">
            <v>240407</v>
          </cell>
          <cell r="C350">
            <v>3854515</v>
          </cell>
        </row>
        <row r="351">
          <cell r="A351">
            <v>36982</v>
          </cell>
          <cell r="B351">
            <v>222530</v>
          </cell>
          <cell r="C351">
            <v>4201166</v>
          </cell>
        </row>
        <row r="352">
          <cell r="A352">
            <v>37012</v>
          </cell>
          <cell r="B352">
            <v>208411</v>
          </cell>
          <cell r="C352">
            <v>4166818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1985-1986"/>
    </sheetNames>
    <sheetDataSet>
      <sheetData sheetId="0">
        <row r="210">
          <cell r="A210">
            <v>34335</v>
          </cell>
          <cell r="B210">
            <v>533184</v>
          </cell>
          <cell r="C210">
            <v>12339353</v>
          </cell>
        </row>
        <row r="211">
          <cell r="A211">
            <v>34366</v>
          </cell>
          <cell r="B211">
            <v>487839</v>
          </cell>
          <cell r="C211">
            <v>10759794</v>
          </cell>
        </row>
        <row r="212">
          <cell r="A212">
            <v>34394</v>
          </cell>
          <cell r="B212">
            <v>527649</v>
          </cell>
          <cell r="C212">
            <v>11734764</v>
          </cell>
        </row>
        <row r="213">
          <cell r="A213">
            <v>34425</v>
          </cell>
          <cell r="B213">
            <v>500513</v>
          </cell>
          <cell r="C213">
            <v>11029406</v>
          </cell>
        </row>
        <row r="214">
          <cell r="A214">
            <v>34455</v>
          </cell>
          <cell r="B214">
            <v>525487</v>
          </cell>
          <cell r="C214">
            <v>11263632</v>
          </cell>
        </row>
        <row r="215">
          <cell r="A215">
            <v>34486</v>
          </cell>
          <cell r="B215">
            <v>494797</v>
          </cell>
          <cell r="C215">
            <v>10491282</v>
          </cell>
        </row>
        <row r="216">
          <cell r="A216">
            <v>34516</v>
          </cell>
          <cell r="B216">
            <v>527388</v>
          </cell>
          <cell r="C216">
            <v>10896042</v>
          </cell>
        </row>
        <row r="217">
          <cell r="A217">
            <v>34547</v>
          </cell>
          <cell r="B217">
            <v>499488</v>
          </cell>
          <cell r="C217">
            <v>10592320</v>
          </cell>
        </row>
        <row r="218">
          <cell r="A218">
            <v>34578</v>
          </cell>
          <cell r="B218">
            <v>466622</v>
          </cell>
          <cell r="C218">
            <v>9813886</v>
          </cell>
        </row>
        <row r="219">
          <cell r="A219">
            <v>34608</v>
          </cell>
          <cell r="B219">
            <v>463353</v>
          </cell>
          <cell r="C219">
            <v>9704383</v>
          </cell>
        </row>
        <row r="220">
          <cell r="A220">
            <v>34639</v>
          </cell>
          <cell r="B220">
            <v>464023</v>
          </cell>
          <cell r="C220">
            <v>9654245</v>
          </cell>
        </row>
        <row r="221">
          <cell r="A221">
            <v>34669</v>
          </cell>
          <cell r="B221">
            <v>476160</v>
          </cell>
          <cell r="C221">
            <v>10037683</v>
          </cell>
        </row>
        <row r="222">
          <cell r="A222" t="str">
            <v>Totals:</v>
          </cell>
          <cell r="B222" t="str">
            <v>__________</v>
          </cell>
          <cell r="C222" t="str">
            <v>__________</v>
          </cell>
        </row>
        <row r="223">
          <cell r="A223">
            <v>1994</v>
          </cell>
          <cell r="B223">
            <v>5966503</v>
          </cell>
          <cell r="C223">
            <v>128316790</v>
          </cell>
        </row>
        <row r="225">
          <cell r="A225">
            <v>34700</v>
          </cell>
          <cell r="B225">
            <v>461730</v>
          </cell>
          <cell r="C225">
            <v>9984633</v>
          </cell>
        </row>
        <row r="226">
          <cell r="A226">
            <v>34731</v>
          </cell>
          <cell r="B226">
            <v>431465</v>
          </cell>
          <cell r="C226">
            <v>8770775</v>
          </cell>
        </row>
        <row r="227">
          <cell r="A227">
            <v>34759</v>
          </cell>
          <cell r="B227">
            <v>478819</v>
          </cell>
          <cell r="C227">
            <v>9394601</v>
          </cell>
        </row>
        <row r="228">
          <cell r="A228">
            <v>34790</v>
          </cell>
          <cell r="B228">
            <v>431623</v>
          </cell>
          <cell r="C228">
            <v>8982775</v>
          </cell>
        </row>
        <row r="229">
          <cell r="A229">
            <v>34820</v>
          </cell>
          <cell r="B229">
            <v>435017</v>
          </cell>
          <cell r="C229">
            <v>9159038</v>
          </cell>
        </row>
        <row r="230">
          <cell r="A230">
            <v>34851</v>
          </cell>
          <cell r="B230">
            <v>407184</v>
          </cell>
          <cell r="C230">
            <v>8911599</v>
          </cell>
        </row>
        <row r="231">
          <cell r="A231">
            <v>34881</v>
          </cell>
          <cell r="B231">
            <v>406777</v>
          </cell>
          <cell r="C231">
            <v>9368298</v>
          </cell>
        </row>
        <row r="232">
          <cell r="A232">
            <v>34912</v>
          </cell>
          <cell r="B232">
            <v>399373</v>
          </cell>
          <cell r="C232">
            <v>9256810</v>
          </cell>
        </row>
        <row r="233">
          <cell r="A233">
            <v>34943</v>
          </cell>
          <cell r="B233">
            <v>389409</v>
          </cell>
          <cell r="C233">
            <v>8809000</v>
          </cell>
        </row>
        <row r="234">
          <cell r="A234">
            <v>34973</v>
          </cell>
          <cell r="B234">
            <v>394351</v>
          </cell>
          <cell r="C234">
            <v>8888742</v>
          </cell>
        </row>
        <row r="235">
          <cell r="A235">
            <v>35004</v>
          </cell>
          <cell r="B235">
            <v>380011</v>
          </cell>
          <cell r="C235">
            <v>8492491</v>
          </cell>
        </row>
        <row r="236">
          <cell r="A236">
            <v>35034</v>
          </cell>
          <cell r="B236">
            <v>384928</v>
          </cell>
          <cell r="C236">
            <v>8497667</v>
          </cell>
        </row>
        <row r="237">
          <cell r="A237" t="str">
            <v>Totals:</v>
          </cell>
          <cell r="B237" t="str">
            <v>__________</v>
          </cell>
          <cell r="C237" t="str">
            <v>__________</v>
          </cell>
        </row>
        <row r="238">
          <cell r="A238">
            <v>1995</v>
          </cell>
          <cell r="B238">
            <v>5000687</v>
          </cell>
          <cell r="C238">
            <v>108516429</v>
          </cell>
        </row>
        <row r="240">
          <cell r="A240">
            <v>35065</v>
          </cell>
          <cell r="B240">
            <v>384635</v>
          </cell>
          <cell r="C240">
            <v>8165753</v>
          </cell>
        </row>
        <row r="241">
          <cell r="A241">
            <v>35096</v>
          </cell>
          <cell r="B241">
            <v>355428</v>
          </cell>
          <cell r="C241">
            <v>7613943</v>
          </cell>
        </row>
        <row r="242">
          <cell r="A242">
            <v>35125</v>
          </cell>
          <cell r="B242">
            <v>376959</v>
          </cell>
          <cell r="C242">
            <v>8145061</v>
          </cell>
        </row>
        <row r="243">
          <cell r="A243">
            <v>35156</v>
          </cell>
          <cell r="B243">
            <v>364375</v>
          </cell>
          <cell r="C243">
            <v>7976534</v>
          </cell>
        </row>
        <row r="244">
          <cell r="A244">
            <v>35186</v>
          </cell>
          <cell r="B244">
            <v>370521</v>
          </cell>
          <cell r="C244">
            <v>8410287</v>
          </cell>
        </row>
        <row r="245">
          <cell r="A245">
            <v>35217</v>
          </cell>
          <cell r="B245">
            <v>346424</v>
          </cell>
          <cell r="C245">
            <v>8155218</v>
          </cell>
        </row>
        <row r="246">
          <cell r="A246">
            <v>35247</v>
          </cell>
          <cell r="B246">
            <v>350733</v>
          </cell>
          <cell r="C246">
            <v>8304453</v>
          </cell>
        </row>
        <row r="247">
          <cell r="A247">
            <v>35278</v>
          </cell>
          <cell r="B247">
            <v>338694</v>
          </cell>
          <cell r="C247">
            <v>8142223</v>
          </cell>
        </row>
        <row r="248">
          <cell r="A248">
            <v>35309</v>
          </cell>
          <cell r="B248">
            <v>324818</v>
          </cell>
          <cell r="C248">
            <v>7617080</v>
          </cell>
        </row>
        <row r="249">
          <cell r="A249">
            <v>35339</v>
          </cell>
          <cell r="B249">
            <v>331954</v>
          </cell>
          <cell r="C249">
            <v>7747095</v>
          </cell>
        </row>
        <row r="250">
          <cell r="A250">
            <v>35370</v>
          </cell>
          <cell r="B250">
            <v>322587</v>
          </cell>
          <cell r="C250">
            <v>7442551</v>
          </cell>
        </row>
        <row r="251">
          <cell r="A251">
            <v>35400</v>
          </cell>
          <cell r="B251">
            <v>334092</v>
          </cell>
          <cell r="C251">
            <v>7745762</v>
          </cell>
        </row>
        <row r="252">
          <cell r="A252" t="str">
            <v>Totals:</v>
          </cell>
          <cell r="B252" t="str">
            <v>__________</v>
          </cell>
          <cell r="C252" t="str">
            <v>__________</v>
          </cell>
        </row>
        <row r="253">
          <cell r="A253">
            <v>1996</v>
          </cell>
          <cell r="B253">
            <v>4201220</v>
          </cell>
          <cell r="C253">
            <v>95465960</v>
          </cell>
        </row>
        <row r="255">
          <cell r="A255">
            <v>35431</v>
          </cell>
          <cell r="B255">
            <v>320898</v>
          </cell>
          <cell r="C255">
            <v>7282584</v>
          </cell>
        </row>
        <row r="256">
          <cell r="A256">
            <v>35462</v>
          </cell>
          <cell r="B256">
            <v>306729</v>
          </cell>
          <cell r="C256">
            <v>6504002</v>
          </cell>
        </row>
        <row r="257">
          <cell r="A257">
            <v>35490</v>
          </cell>
          <cell r="B257">
            <v>332715</v>
          </cell>
          <cell r="C257">
            <v>7123817</v>
          </cell>
        </row>
        <row r="258">
          <cell r="A258">
            <v>35521</v>
          </cell>
          <cell r="B258">
            <v>293455</v>
          </cell>
          <cell r="C258">
            <v>6915201</v>
          </cell>
        </row>
        <row r="259">
          <cell r="A259">
            <v>35551</v>
          </cell>
          <cell r="B259">
            <v>296604</v>
          </cell>
          <cell r="C259">
            <v>6927997</v>
          </cell>
        </row>
        <row r="260">
          <cell r="A260">
            <v>35582</v>
          </cell>
          <cell r="B260">
            <v>292512</v>
          </cell>
          <cell r="C260">
            <v>6508972</v>
          </cell>
        </row>
        <row r="261">
          <cell r="A261">
            <v>35612</v>
          </cell>
          <cell r="B261">
            <v>297991</v>
          </cell>
          <cell r="C261">
            <v>6852250</v>
          </cell>
        </row>
        <row r="262">
          <cell r="A262">
            <v>35643</v>
          </cell>
          <cell r="B262">
            <v>293021</v>
          </cell>
          <cell r="C262">
            <v>6787301</v>
          </cell>
        </row>
        <row r="263">
          <cell r="A263">
            <v>35674</v>
          </cell>
          <cell r="B263">
            <v>280945</v>
          </cell>
          <cell r="C263">
            <v>6526297</v>
          </cell>
        </row>
        <row r="264">
          <cell r="A264">
            <v>35704</v>
          </cell>
          <cell r="B264">
            <v>287045</v>
          </cell>
          <cell r="C264">
            <v>6666664</v>
          </cell>
        </row>
        <row r="265">
          <cell r="A265">
            <v>35735</v>
          </cell>
          <cell r="B265">
            <v>271595</v>
          </cell>
          <cell r="C265">
            <v>6403366</v>
          </cell>
        </row>
        <row r="266">
          <cell r="A266">
            <v>35765</v>
          </cell>
          <cell r="B266">
            <v>278187</v>
          </cell>
          <cell r="C266">
            <v>6420735</v>
          </cell>
        </row>
        <row r="267">
          <cell r="A267" t="str">
            <v>Totals:</v>
          </cell>
          <cell r="B267" t="str">
            <v>__________</v>
          </cell>
          <cell r="C267" t="str">
            <v>__________</v>
          </cell>
        </row>
        <row r="268">
          <cell r="A268">
            <v>1997</v>
          </cell>
          <cell r="B268">
            <v>3551697</v>
          </cell>
          <cell r="C268">
            <v>80919186</v>
          </cell>
        </row>
        <row r="270">
          <cell r="A270">
            <v>35796</v>
          </cell>
          <cell r="B270">
            <v>279485</v>
          </cell>
          <cell r="C270">
            <v>6493895</v>
          </cell>
        </row>
        <row r="271">
          <cell r="A271">
            <v>35827</v>
          </cell>
          <cell r="B271">
            <v>257338</v>
          </cell>
          <cell r="C271">
            <v>5885634</v>
          </cell>
        </row>
        <row r="272">
          <cell r="A272">
            <v>35855</v>
          </cell>
          <cell r="B272">
            <v>278729</v>
          </cell>
          <cell r="C272">
            <v>6452778</v>
          </cell>
        </row>
        <row r="273">
          <cell r="A273">
            <v>35886</v>
          </cell>
          <cell r="B273">
            <v>267060</v>
          </cell>
          <cell r="C273">
            <v>6087931</v>
          </cell>
        </row>
        <row r="274">
          <cell r="A274">
            <v>35916</v>
          </cell>
          <cell r="B274">
            <v>267247</v>
          </cell>
          <cell r="C274">
            <v>6161594</v>
          </cell>
        </row>
        <row r="275">
          <cell r="A275">
            <v>35947</v>
          </cell>
          <cell r="B275">
            <v>251171</v>
          </cell>
          <cell r="C275">
            <v>5741081</v>
          </cell>
        </row>
        <row r="276">
          <cell r="A276">
            <v>35977</v>
          </cell>
          <cell r="B276">
            <v>244671</v>
          </cell>
          <cell r="C276">
            <v>5872406</v>
          </cell>
        </row>
        <row r="277">
          <cell r="A277">
            <v>36008</v>
          </cell>
          <cell r="B277">
            <v>241663</v>
          </cell>
          <cell r="C277">
            <v>5880946</v>
          </cell>
        </row>
        <row r="278">
          <cell r="A278">
            <v>36039</v>
          </cell>
          <cell r="B278">
            <v>227401</v>
          </cell>
          <cell r="C278">
            <v>5669213</v>
          </cell>
        </row>
        <row r="279">
          <cell r="A279">
            <v>36069</v>
          </cell>
          <cell r="B279">
            <v>232819</v>
          </cell>
          <cell r="C279">
            <v>5730398</v>
          </cell>
        </row>
        <row r="280">
          <cell r="A280">
            <v>36100</v>
          </cell>
          <cell r="B280">
            <v>223490</v>
          </cell>
          <cell r="C280">
            <v>5473465</v>
          </cell>
        </row>
        <row r="281">
          <cell r="A281">
            <v>36130</v>
          </cell>
          <cell r="B281">
            <v>224600</v>
          </cell>
          <cell r="C281">
            <v>5450825</v>
          </cell>
        </row>
        <row r="282">
          <cell r="A282" t="str">
            <v>Totals:</v>
          </cell>
          <cell r="B282" t="str">
            <v>__________</v>
          </cell>
          <cell r="C282" t="str">
            <v>__________</v>
          </cell>
        </row>
        <row r="283">
          <cell r="A283">
            <v>1998</v>
          </cell>
          <cell r="B283">
            <v>2995674</v>
          </cell>
          <cell r="C283">
            <v>70900166</v>
          </cell>
        </row>
        <row r="285">
          <cell r="A285">
            <v>36161</v>
          </cell>
          <cell r="B285">
            <v>229107</v>
          </cell>
          <cell r="C285">
            <v>5291577</v>
          </cell>
        </row>
        <row r="286">
          <cell r="A286">
            <v>36192</v>
          </cell>
          <cell r="B286">
            <v>200825</v>
          </cell>
          <cell r="C286">
            <v>4706062</v>
          </cell>
        </row>
        <row r="287">
          <cell r="A287">
            <v>36220</v>
          </cell>
          <cell r="B287">
            <v>219344</v>
          </cell>
          <cell r="C287">
            <v>5372691</v>
          </cell>
        </row>
        <row r="288">
          <cell r="A288">
            <v>36251</v>
          </cell>
          <cell r="B288">
            <v>216784</v>
          </cell>
          <cell r="C288">
            <v>4884040</v>
          </cell>
        </row>
        <row r="289">
          <cell r="A289">
            <v>36281</v>
          </cell>
          <cell r="B289">
            <v>214900</v>
          </cell>
          <cell r="C289">
            <v>5092002</v>
          </cell>
        </row>
        <row r="290">
          <cell r="A290">
            <v>36312</v>
          </cell>
          <cell r="B290">
            <v>202181</v>
          </cell>
          <cell r="C290">
            <v>4821059</v>
          </cell>
        </row>
        <row r="291">
          <cell r="A291">
            <v>36342</v>
          </cell>
          <cell r="B291">
            <v>207762</v>
          </cell>
          <cell r="C291">
            <v>4933213</v>
          </cell>
        </row>
        <row r="292">
          <cell r="A292">
            <v>36373</v>
          </cell>
          <cell r="B292">
            <v>205721</v>
          </cell>
          <cell r="C292">
            <v>4750744</v>
          </cell>
        </row>
        <row r="293">
          <cell r="A293">
            <v>36404</v>
          </cell>
          <cell r="B293">
            <v>200760</v>
          </cell>
          <cell r="C293">
            <v>4596682</v>
          </cell>
        </row>
        <row r="294">
          <cell r="A294">
            <v>36434</v>
          </cell>
          <cell r="B294">
            <v>207257</v>
          </cell>
          <cell r="C294">
            <v>4712133</v>
          </cell>
        </row>
        <row r="295">
          <cell r="A295">
            <v>36465</v>
          </cell>
          <cell r="B295">
            <v>198391</v>
          </cell>
          <cell r="C295">
            <v>4590958</v>
          </cell>
        </row>
        <row r="296">
          <cell r="A296">
            <v>36495</v>
          </cell>
          <cell r="B296">
            <v>214843</v>
          </cell>
          <cell r="C296">
            <v>4742358</v>
          </cell>
        </row>
        <row r="297">
          <cell r="A297" t="str">
            <v>Totals:</v>
          </cell>
          <cell r="B297" t="str">
            <v>__________</v>
          </cell>
          <cell r="C297" t="str">
            <v>__________</v>
          </cell>
        </row>
        <row r="298">
          <cell r="A298">
            <v>1999</v>
          </cell>
          <cell r="B298">
            <v>2517875</v>
          </cell>
          <cell r="C298">
            <v>58493519</v>
          </cell>
        </row>
        <row r="300">
          <cell r="A300">
            <v>36526</v>
          </cell>
          <cell r="B300">
            <v>208402</v>
          </cell>
          <cell r="C300">
            <v>4765298</v>
          </cell>
        </row>
        <row r="301">
          <cell r="A301">
            <v>36557</v>
          </cell>
          <cell r="B301">
            <v>197545</v>
          </cell>
          <cell r="C301">
            <v>4378934</v>
          </cell>
        </row>
        <row r="302">
          <cell r="A302">
            <v>36586</v>
          </cell>
          <cell r="B302">
            <v>214778</v>
          </cell>
          <cell r="C302">
            <v>4606463</v>
          </cell>
        </row>
        <row r="303">
          <cell r="A303">
            <v>36617</v>
          </cell>
          <cell r="B303">
            <v>211177</v>
          </cell>
          <cell r="C303">
            <v>4330522</v>
          </cell>
        </row>
        <row r="304">
          <cell r="A304">
            <v>36647</v>
          </cell>
          <cell r="B304">
            <v>221248</v>
          </cell>
          <cell r="C304">
            <v>4491980</v>
          </cell>
        </row>
        <row r="305">
          <cell r="A305">
            <v>36678</v>
          </cell>
          <cell r="B305">
            <v>221902</v>
          </cell>
          <cell r="C305">
            <v>4515673</v>
          </cell>
        </row>
        <row r="306">
          <cell r="A306">
            <v>36708</v>
          </cell>
          <cell r="B306">
            <v>226246</v>
          </cell>
          <cell r="C306">
            <v>4479595</v>
          </cell>
        </row>
        <row r="307">
          <cell r="A307">
            <v>36739</v>
          </cell>
          <cell r="B307">
            <v>229511</v>
          </cell>
          <cell r="C307">
            <v>4525140</v>
          </cell>
        </row>
        <row r="308">
          <cell r="A308">
            <v>36770</v>
          </cell>
          <cell r="B308">
            <v>216997</v>
          </cell>
          <cell r="C308">
            <v>4200727</v>
          </cell>
        </row>
        <row r="309">
          <cell r="A309">
            <v>36800</v>
          </cell>
          <cell r="B309">
            <v>229716</v>
          </cell>
          <cell r="C309">
            <v>4347513</v>
          </cell>
        </row>
        <row r="310">
          <cell r="A310">
            <v>36831</v>
          </cell>
          <cell r="B310">
            <v>215237</v>
          </cell>
          <cell r="C310">
            <v>4122203</v>
          </cell>
        </row>
        <row r="311">
          <cell r="A311">
            <v>36861</v>
          </cell>
          <cell r="B311">
            <v>216944</v>
          </cell>
          <cell r="C311">
            <v>4300244</v>
          </cell>
        </row>
        <row r="312">
          <cell r="A312" t="str">
            <v>Totals:</v>
          </cell>
          <cell r="B312" t="str">
            <v>__________</v>
          </cell>
          <cell r="C312" t="str">
            <v>__________</v>
          </cell>
        </row>
        <row r="313">
          <cell r="A313">
            <v>2000</v>
          </cell>
          <cell r="B313">
            <v>2609703</v>
          </cell>
          <cell r="C313">
            <v>53064292</v>
          </cell>
        </row>
        <row r="315">
          <cell r="A315">
            <v>36892</v>
          </cell>
          <cell r="B315">
            <v>224582</v>
          </cell>
          <cell r="C315">
            <v>4111518</v>
          </cell>
        </row>
        <row r="316">
          <cell r="A316">
            <v>36923</v>
          </cell>
          <cell r="B316">
            <v>203817</v>
          </cell>
          <cell r="C316">
            <v>3665311</v>
          </cell>
        </row>
        <row r="317">
          <cell r="A317">
            <v>36951</v>
          </cell>
          <cell r="B317">
            <v>222897</v>
          </cell>
          <cell r="C317">
            <v>4149885</v>
          </cell>
        </row>
        <row r="318">
          <cell r="A318">
            <v>36982</v>
          </cell>
          <cell r="B318">
            <v>222204</v>
          </cell>
          <cell r="C318">
            <v>3917192</v>
          </cell>
        </row>
        <row r="319">
          <cell r="A319">
            <v>37012</v>
          </cell>
          <cell r="B319">
            <v>224420</v>
          </cell>
          <cell r="C319">
            <v>3837958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1987-1989"/>
    </sheetNames>
    <sheetDataSet>
      <sheetData sheetId="0">
        <row r="178">
          <cell r="A178">
            <v>34335</v>
          </cell>
          <cell r="B178">
            <v>836759</v>
          </cell>
          <cell r="C178">
            <v>24460603</v>
          </cell>
        </row>
        <row r="179">
          <cell r="A179">
            <v>34366</v>
          </cell>
          <cell r="B179">
            <v>732475</v>
          </cell>
          <cell r="C179">
            <v>21650458</v>
          </cell>
        </row>
        <row r="180">
          <cell r="A180">
            <v>34394</v>
          </cell>
          <cell r="B180">
            <v>776527</v>
          </cell>
          <cell r="C180">
            <v>23685686</v>
          </cell>
        </row>
        <row r="181">
          <cell r="A181">
            <v>34425</v>
          </cell>
          <cell r="B181">
            <v>743912</v>
          </cell>
          <cell r="C181">
            <v>22517978</v>
          </cell>
        </row>
        <row r="182">
          <cell r="A182">
            <v>34455</v>
          </cell>
          <cell r="B182">
            <v>733376</v>
          </cell>
          <cell r="C182">
            <v>22593543</v>
          </cell>
        </row>
        <row r="183">
          <cell r="A183">
            <v>34486</v>
          </cell>
          <cell r="B183">
            <v>679912</v>
          </cell>
          <cell r="C183">
            <v>21420958</v>
          </cell>
        </row>
        <row r="184">
          <cell r="A184">
            <v>34516</v>
          </cell>
          <cell r="B184">
            <v>666476</v>
          </cell>
          <cell r="C184">
            <v>21858599</v>
          </cell>
        </row>
        <row r="185">
          <cell r="A185">
            <v>34547</v>
          </cell>
          <cell r="B185">
            <v>644617</v>
          </cell>
          <cell r="C185">
            <v>21080023</v>
          </cell>
        </row>
        <row r="186">
          <cell r="A186">
            <v>34578</v>
          </cell>
          <cell r="B186">
            <v>632599</v>
          </cell>
          <cell r="C186">
            <v>19678422</v>
          </cell>
        </row>
        <row r="187">
          <cell r="A187">
            <v>34608</v>
          </cell>
          <cell r="B187">
            <v>629471</v>
          </cell>
          <cell r="C187">
            <v>19489928</v>
          </cell>
        </row>
        <row r="188">
          <cell r="A188">
            <v>34639</v>
          </cell>
          <cell r="B188">
            <v>623388</v>
          </cell>
          <cell r="C188">
            <v>19185216</v>
          </cell>
        </row>
        <row r="189">
          <cell r="A189">
            <v>34669</v>
          </cell>
          <cell r="B189">
            <v>618528</v>
          </cell>
          <cell r="C189">
            <v>19388126</v>
          </cell>
        </row>
        <row r="190">
          <cell r="A190" t="str">
            <v>Totals:</v>
          </cell>
          <cell r="B190" t="str">
            <v>__________</v>
          </cell>
          <cell r="C190" t="str">
            <v>__________</v>
          </cell>
        </row>
        <row r="191">
          <cell r="A191">
            <v>1994</v>
          </cell>
          <cell r="B191">
            <v>8318040</v>
          </cell>
          <cell r="C191">
            <v>257009540</v>
          </cell>
        </row>
        <row r="193">
          <cell r="A193">
            <v>34700</v>
          </cell>
          <cell r="B193">
            <v>590723</v>
          </cell>
          <cell r="C193">
            <v>19156662</v>
          </cell>
        </row>
        <row r="194">
          <cell r="A194">
            <v>34731</v>
          </cell>
          <cell r="B194">
            <v>535509</v>
          </cell>
          <cell r="C194">
            <v>16977655</v>
          </cell>
        </row>
        <row r="195">
          <cell r="A195">
            <v>34759</v>
          </cell>
          <cell r="B195">
            <v>582866</v>
          </cell>
          <cell r="C195">
            <v>18353795</v>
          </cell>
        </row>
        <row r="196">
          <cell r="A196">
            <v>34790</v>
          </cell>
          <cell r="B196">
            <v>557448</v>
          </cell>
          <cell r="C196">
            <v>17752883</v>
          </cell>
        </row>
        <row r="197">
          <cell r="A197">
            <v>34820</v>
          </cell>
          <cell r="B197">
            <v>541631</v>
          </cell>
          <cell r="C197">
            <v>18105899</v>
          </cell>
        </row>
        <row r="198">
          <cell r="A198">
            <v>34851</v>
          </cell>
          <cell r="B198">
            <v>515305</v>
          </cell>
          <cell r="C198">
            <v>17420208</v>
          </cell>
        </row>
        <row r="199">
          <cell r="A199">
            <v>34881</v>
          </cell>
          <cell r="B199">
            <v>522283</v>
          </cell>
          <cell r="C199">
            <v>17384834</v>
          </cell>
        </row>
        <row r="200">
          <cell r="A200">
            <v>34912</v>
          </cell>
          <cell r="B200">
            <v>512661</v>
          </cell>
          <cell r="C200">
            <v>17126344</v>
          </cell>
        </row>
        <row r="201">
          <cell r="A201">
            <v>34943</v>
          </cell>
          <cell r="B201">
            <v>492334</v>
          </cell>
          <cell r="C201">
            <v>15938048</v>
          </cell>
        </row>
        <row r="202">
          <cell r="A202">
            <v>34973</v>
          </cell>
          <cell r="B202">
            <v>506170</v>
          </cell>
          <cell r="C202">
            <v>16246457</v>
          </cell>
        </row>
        <row r="203">
          <cell r="A203">
            <v>35004</v>
          </cell>
          <cell r="B203">
            <v>496149</v>
          </cell>
          <cell r="C203">
            <v>15370620</v>
          </cell>
        </row>
        <row r="204">
          <cell r="A204">
            <v>35034</v>
          </cell>
          <cell r="B204">
            <v>507610</v>
          </cell>
          <cell r="C204">
            <v>15823873</v>
          </cell>
        </row>
        <row r="205">
          <cell r="A205" t="str">
            <v>Totals:</v>
          </cell>
          <cell r="B205" t="str">
            <v>__________</v>
          </cell>
          <cell r="C205" t="str">
            <v>__________</v>
          </cell>
        </row>
        <row r="206">
          <cell r="A206">
            <v>1995</v>
          </cell>
          <cell r="B206">
            <v>6360689</v>
          </cell>
          <cell r="C206">
            <v>205657278</v>
          </cell>
        </row>
        <row r="208">
          <cell r="A208">
            <v>35065</v>
          </cell>
          <cell r="B208">
            <v>492625</v>
          </cell>
          <cell r="C208">
            <v>15347810</v>
          </cell>
        </row>
        <row r="209">
          <cell r="A209">
            <v>35096</v>
          </cell>
          <cell r="B209">
            <v>457154</v>
          </cell>
          <cell r="C209">
            <v>14160712</v>
          </cell>
        </row>
        <row r="210">
          <cell r="A210">
            <v>35125</v>
          </cell>
          <cell r="B210">
            <v>480409</v>
          </cell>
          <cell r="C210">
            <v>15343603</v>
          </cell>
        </row>
        <row r="211">
          <cell r="A211">
            <v>35156</v>
          </cell>
          <cell r="B211">
            <v>453908</v>
          </cell>
          <cell r="C211">
            <v>14403232</v>
          </cell>
        </row>
        <row r="212">
          <cell r="A212">
            <v>35186</v>
          </cell>
          <cell r="B212">
            <v>460015</v>
          </cell>
          <cell r="C212">
            <v>15070621</v>
          </cell>
        </row>
        <row r="213">
          <cell r="A213">
            <v>35217</v>
          </cell>
          <cell r="B213">
            <v>430982</v>
          </cell>
          <cell r="C213">
            <v>13971619</v>
          </cell>
        </row>
        <row r="214">
          <cell r="A214">
            <v>35247</v>
          </cell>
          <cell r="B214">
            <v>443923</v>
          </cell>
          <cell r="C214">
            <v>14439101</v>
          </cell>
        </row>
        <row r="215">
          <cell r="A215">
            <v>35278</v>
          </cell>
          <cell r="B215">
            <v>444278</v>
          </cell>
          <cell r="C215">
            <v>13996245</v>
          </cell>
        </row>
        <row r="216">
          <cell r="A216">
            <v>35309</v>
          </cell>
          <cell r="B216">
            <v>418339</v>
          </cell>
          <cell r="C216">
            <v>13429901</v>
          </cell>
        </row>
        <row r="217">
          <cell r="A217">
            <v>35339</v>
          </cell>
          <cell r="B217">
            <v>450421</v>
          </cell>
          <cell r="C217">
            <v>13523109</v>
          </cell>
        </row>
        <row r="218">
          <cell r="A218">
            <v>35370</v>
          </cell>
          <cell r="B218">
            <v>420400</v>
          </cell>
          <cell r="C218">
            <v>12799141</v>
          </cell>
        </row>
        <row r="219">
          <cell r="A219">
            <v>35400</v>
          </cell>
          <cell r="B219">
            <v>425746</v>
          </cell>
          <cell r="C219">
            <v>13124178</v>
          </cell>
        </row>
        <row r="220">
          <cell r="A220" t="str">
            <v>Totals:</v>
          </cell>
          <cell r="B220" t="str">
            <v>__________</v>
          </cell>
          <cell r="C220" t="str">
            <v>__________</v>
          </cell>
        </row>
        <row r="221">
          <cell r="A221">
            <v>1996</v>
          </cell>
          <cell r="B221">
            <v>5378200</v>
          </cell>
          <cell r="C221">
            <v>169609272</v>
          </cell>
        </row>
        <row r="223">
          <cell r="A223">
            <v>35431</v>
          </cell>
          <cell r="B223">
            <v>408442</v>
          </cell>
          <cell r="C223">
            <v>12811835</v>
          </cell>
        </row>
        <row r="224">
          <cell r="A224">
            <v>35462</v>
          </cell>
          <cell r="B224">
            <v>378926</v>
          </cell>
          <cell r="C224">
            <v>11789349</v>
          </cell>
        </row>
        <row r="225">
          <cell r="A225">
            <v>35490</v>
          </cell>
          <cell r="B225">
            <v>401404</v>
          </cell>
          <cell r="C225">
            <v>12861769</v>
          </cell>
        </row>
        <row r="226">
          <cell r="A226">
            <v>35521</v>
          </cell>
          <cell r="B226">
            <v>402350</v>
          </cell>
          <cell r="C226">
            <v>12340733</v>
          </cell>
        </row>
        <row r="227">
          <cell r="A227">
            <v>35551</v>
          </cell>
          <cell r="B227">
            <v>397413</v>
          </cell>
          <cell r="C227">
            <v>12491504</v>
          </cell>
        </row>
        <row r="228">
          <cell r="A228">
            <v>35582</v>
          </cell>
          <cell r="B228">
            <v>367818</v>
          </cell>
          <cell r="C228">
            <v>11596525</v>
          </cell>
        </row>
        <row r="229">
          <cell r="A229">
            <v>35612</v>
          </cell>
          <cell r="B229">
            <v>368449</v>
          </cell>
          <cell r="C229">
            <v>12036503</v>
          </cell>
        </row>
        <row r="230">
          <cell r="A230">
            <v>35643</v>
          </cell>
          <cell r="B230">
            <v>356114</v>
          </cell>
          <cell r="C230">
            <v>11728587</v>
          </cell>
        </row>
        <row r="231">
          <cell r="A231">
            <v>35674</v>
          </cell>
          <cell r="B231">
            <v>344210</v>
          </cell>
          <cell r="C231">
            <v>11144456</v>
          </cell>
        </row>
        <row r="232">
          <cell r="A232">
            <v>35704</v>
          </cell>
          <cell r="B232">
            <v>371952</v>
          </cell>
          <cell r="C232">
            <v>11448773</v>
          </cell>
        </row>
        <row r="233">
          <cell r="A233">
            <v>35735</v>
          </cell>
          <cell r="B233">
            <v>354597</v>
          </cell>
          <cell r="C233">
            <v>11050986</v>
          </cell>
        </row>
        <row r="234">
          <cell r="A234">
            <v>35765</v>
          </cell>
          <cell r="B234">
            <v>357848</v>
          </cell>
          <cell r="C234">
            <v>10966906</v>
          </cell>
        </row>
        <row r="235">
          <cell r="A235" t="str">
            <v>Totals:</v>
          </cell>
          <cell r="B235" t="str">
            <v>__________</v>
          </cell>
          <cell r="C235" t="str">
            <v>__________</v>
          </cell>
        </row>
        <row r="236">
          <cell r="A236">
            <v>1997</v>
          </cell>
          <cell r="B236">
            <v>4509523</v>
          </cell>
          <cell r="C236">
            <v>142267926</v>
          </cell>
        </row>
        <row r="238">
          <cell r="A238">
            <v>35796</v>
          </cell>
          <cell r="B238">
            <v>347808</v>
          </cell>
          <cell r="C238">
            <v>10708736</v>
          </cell>
        </row>
        <row r="239">
          <cell r="A239">
            <v>35827</v>
          </cell>
          <cell r="B239">
            <v>304116</v>
          </cell>
          <cell r="C239">
            <v>9526738</v>
          </cell>
        </row>
        <row r="240">
          <cell r="A240">
            <v>35855</v>
          </cell>
          <cell r="B240">
            <v>338541</v>
          </cell>
          <cell r="C240">
            <v>10297489</v>
          </cell>
        </row>
        <row r="241">
          <cell r="A241">
            <v>35886</v>
          </cell>
          <cell r="B241">
            <v>325040</v>
          </cell>
          <cell r="C241">
            <v>9982529</v>
          </cell>
        </row>
        <row r="242">
          <cell r="A242">
            <v>35916</v>
          </cell>
          <cell r="B242">
            <v>320994</v>
          </cell>
          <cell r="C242">
            <v>10285093</v>
          </cell>
        </row>
        <row r="243">
          <cell r="A243">
            <v>35947</v>
          </cell>
          <cell r="B243">
            <v>299902</v>
          </cell>
          <cell r="C243">
            <v>9665126</v>
          </cell>
        </row>
        <row r="244">
          <cell r="A244">
            <v>35977</v>
          </cell>
          <cell r="B244">
            <v>295467</v>
          </cell>
          <cell r="C244">
            <v>9686527</v>
          </cell>
        </row>
        <row r="245">
          <cell r="A245">
            <v>36008</v>
          </cell>
          <cell r="B245">
            <v>294590</v>
          </cell>
          <cell r="C245">
            <v>9428421</v>
          </cell>
        </row>
        <row r="246">
          <cell r="A246">
            <v>36039</v>
          </cell>
          <cell r="B246">
            <v>273713</v>
          </cell>
          <cell r="C246">
            <v>8756494</v>
          </cell>
        </row>
        <row r="247">
          <cell r="A247">
            <v>36069</v>
          </cell>
          <cell r="B247">
            <v>278415</v>
          </cell>
          <cell r="C247">
            <v>9371479</v>
          </cell>
        </row>
        <row r="248">
          <cell r="A248">
            <v>36100</v>
          </cell>
          <cell r="B248">
            <v>264926</v>
          </cell>
          <cell r="C248">
            <v>8892496</v>
          </cell>
        </row>
        <row r="249">
          <cell r="A249">
            <v>36130</v>
          </cell>
          <cell r="B249">
            <v>269659</v>
          </cell>
          <cell r="C249">
            <v>9004117</v>
          </cell>
        </row>
        <row r="250">
          <cell r="A250" t="str">
            <v>Totals:</v>
          </cell>
          <cell r="B250" t="str">
            <v>__________</v>
          </cell>
          <cell r="C250" t="str">
            <v>__________</v>
          </cell>
        </row>
        <row r="251">
          <cell r="A251">
            <v>1998</v>
          </cell>
          <cell r="B251">
            <v>3613171</v>
          </cell>
          <cell r="C251">
            <v>115605245</v>
          </cell>
        </row>
        <row r="253">
          <cell r="A253">
            <v>36161</v>
          </cell>
          <cell r="B253">
            <v>270847</v>
          </cell>
          <cell r="C253">
            <v>8921778</v>
          </cell>
        </row>
        <row r="254">
          <cell r="A254">
            <v>36192</v>
          </cell>
          <cell r="B254">
            <v>237343</v>
          </cell>
          <cell r="C254">
            <v>8051078</v>
          </cell>
        </row>
        <row r="255">
          <cell r="A255">
            <v>36220</v>
          </cell>
          <cell r="B255">
            <v>264042</v>
          </cell>
          <cell r="C255">
            <v>8595997</v>
          </cell>
        </row>
        <row r="256">
          <cell r="A256">
            <v>36251</v>
          </cell>
          <cell r="B256">
            <v>248165</v>
          </cell>
          <cell r="C256">
            <v>7956483</v>
          </cell>
        </row>
        <row r="257">
          <cell r="A257">
            <v>36281</v>
          </cell>
          <cell r="B257">
            <v>246794</v>
          </cell>
          <cell r="C257">
            <v>8067970</v>
          </cell>
        </row>
        <row r="258">
          <cell r="A258">
            <v>36312</v>
          </cell>
          <cell r="B258">
            <v>229473</v>
          </cell>
          <cell r="C258">
            <v>7610476</v>
          </cell>
        </row>
        <row r="259">
          <cell r="A259">
            <v>36342</v>
          </cell>
          <cell r="B259">
            <v>252879</v>
          </cell>
          <cell r="C259">
            <v>7697200</v>
          </cell>
        </row>
        <row r="260">
          <cell r="A260">
            <v>36373</v>
          </cell>
          <cell r="B260">
            <v>248010</v>
          </cell>
          <cell r="C260">
            <v>7435846</v>
          </cell>
        </row>
        <row r="261">
          <cell r="A261">
            <v>36404</v>
          </cell>
          <cell r="B261">
            <v>243362</v>
          </cell>
          <cell r="C261">
            <v>7198394</v>
          </cell>
        </row>
        <row r="262">
          <cell r="A262">
            <v>36434</v>
          </cell>
          <cell r="B262">
            <v>268372</v>
          </cell>
          <cell r="C262">
            <v>7698812</v>
          </cell>
        </row>
        <row r="263">
          <cell r="A263">
            <v>36465</v>
          </cell>
          <cell r="B263">
            <v>250822</v>
          </cell>
          <cell r="C263">
            <v>7455626</v>
          </cell>
        </row>
        <row r="264">
          <cell r="A264">
            <v>36495</v>
          </cell>
          <cell r="B264">
            <v>254773</v>
          </cell>
          <cell r="C264">
            <v>7863309</v>
          </cell>
        </row>
        <row r="265">
          <cell r="A265" t="str">
            <v>Totals:</v>
          </cell>
          <cell r="B265" t="str">
            <v>__________</v>
          </cell>
          <cell r="C265" t="str">
            <v>__________</v>
          </cell>
        </row>
        <row r="266">
          <cell r="A266">
            <v>1999</v>
          </cell>
          <cell r="B266">
            <v>3014882</v>
          </cell>
          <cell r="C266">
            <v>94552969</v>
          </cell>
        </row>
        <row r="268">
          <cell r="A268">
            <v>36526</v>
          </cell>
          <cell r="B268">
            <v>254359</v>
          </cell>
          <cell r="C268">
            <v>7900163</v>
          </cell>
        </row>
        <row r="269">
          <cell r="A269">
            <v>36557</v>
          </cell>
          <cell r="B269">
            <v>244366</v>
          </cell>
          <cell r="C269">
            <v>6812036</v>
          </cell>
        </row>
        <row r="270">
          <cell r="A270">
            <v>36586</v>
          </cell>
          <cell r="B270">
            <v>260792</v>
          </cell>
          <cell r="C270">
            <v>7210636</v>
          </cell>
        </row>
        <row r="271">
          <cell r="A271">
            <v>36617</v>
          </cell>
          <cell r="B271">
            <v>245559</v>
          </cell>
          <cell r="C271">
            <v>6856445</v>
          </cell>
        </row>
        <row r="272">
          <cell r="A272">
            <v>36647</v>
          </cell>
          <cell r="B272">
            <v>235204</v>
          </cell>
          <cell r="C272">
            <v>6831146</v>
          </cell>
        </row>
        <row r="273">
          <cell r="A273">
            <v>36678</v>
          </cell>
          <cell r="B273">
            <v>220409</v>
          </cell>
          <cell r="C273">
            <v>6662506</v>
          </cell>
        </row>
        <row r="274">
          <cell r="A274">
            <v>36708</v>
          </cell>
          <cell r="B274">
            <v>226207</v>
          </cell>
          <cell r="C274">
            <v>6719632</v>
          </cell>
        </row>
        <row r="275">
          <cell r="A275">
            <v>36739</v>
          </cell>
          <cell r="B275">
            <v>224150</v>
          </cell>
          <cell r="C275">
            <v>6599096</v>
          </cell>
        </row>
        <row r="276">
          <cell r="A276">
            <v>36770</v>
          </cell>
          <cell r="B276">
            <v>211233</v>
          </cell>
          <cell r="C276">
            <v>6211888</v>
          </cell>
        </row>
        <row r="277">
          <cell r="A277">
            <v>36800</v>
          </cell>
          <cell r="B277">
            <v>222098</v>
          </cell>
          <cell r="C277">
            <v>6513226</v>
          </cell>
        </row>
        <row r="278">
          <cell r="A278">
            <v>36831</v>
          </cell>
          <cell r="B278">
            <v>216818</v>
          </cell>
          <cell r="C278">
            <v>6397418</v>
          </cell>
        </row>
        <row r="279">
          <cell r="A279">
            <v>36861</v>
          </cell>
          <cell r="B279">
            <v>216891</v>
          </cell>
          <cell r="C279">
            <v>6393472</v>
          </cell>
        </row>
        <row r="280">
          <cell r="A280" t="str">
            <v>Totals:</v>
          </cell>
          <cell r="B280" t="str">
            <v>__________</v>
          </cell>
          <cell r="C280" t="str">
            <v>__________</v>
          </cell>
        </row>
        <row r="281">
          <cell r="A281">
            <v>2000</v>
          </cell>
          <cell r="B281">
            <v>2778086</v>
          </cell>
          <cell r="C281">
            <v>81107664</v>
          </cell>
        </row>
        <row r="283">
          <cell r="A283">
            <v>36892</v>
          </cell>
          <cell r="B283">
            <v>218447</v>
          </cell>
          <cell r="C283">
            <v>6035900</v>
          </cell>
        </row>
        <row r="284">
          <cell r="A284">
            <v>36923</v>
          </cell>
          <cell r="B284">
            <v>193058</v>
          </cell>
          <cell r="C284">
            <v>5424632</v>
          </cell>
        </row>
        <row r="285">
          <cell r="A285">
            <v>36951</v>
          </cell>
          <cell r="B285">
            <v>207084</v>
          </cell>
          <cell r="C285">
            <v>6050668</v>
          </cell>
        </row>
        <row r="286">
          <cell r="A286">
            <v>36982</v>
          </cell>
          <cell r="B286">
            <v>201249</v>
          </cell>
          <cell r="C286">
            <v>5834534</v>
          </cell>
        </row>
        <row r="287">
          <cell r="A287">
            <v>37012</v>
          </cell>
          <cell r="B287">
            <v>186561</v>
          </cell>
          <cell r="C287">
            <v>5515875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1990-1992"/>
    </sheetNames>
    <sheetDataSet>
      <sheetData sheetId="0">
        <row r="130">
          <cell r="A130">
            <v>34335</v>
          </cell>
          <cell r="B130">
            <v>2342871</v>
          </cell>
          <cell r="C130">
            <v>55019480</v>
          </cell>
        </row>
        <row r="131">
          <cell r="A131">
            <v>34366</v>
          </cell>
          <cell r="B131">
            <v>2007697</v>
          </cell>
          <cell r="C131">
            <v>47847550</v>
          </cell>
        </row>
        <row r="132">
          <cell r="A132">
            <v>34394</v>
          </cell>
          <cell r="B132">
            <v>2163974</v>
          </cell>
          <cell r="C132">
            <v>51264366</v>
          </cell>
        </row>
        <row r="133">
          <cell r="A133">
            <v>34425</v>
          </cell>
          <cell r="B133">
            <v>1994495</v>
          </cell>
          <cell r="C133">
            <v>47776265</v>
          </cell>
        </row>
        <row r="134">
          <cell r="A134">
            <v>34455</v>
          </cell>
          <cell r="B134">
            <v>1971860</v>
          </cell>
          <cell r="C134">
            <v>47852783</v>
          </cell>
        </row>
        <row r="135">
          <cell r="A135">
            <v>34486</v>
          </cell>
          <cell r="B135">
            <v>1843036</v>
          </cell>
          <cell r="C135">
            <v>44744994</v>
          </cell>
        </row>
        <row r="136">
          <cell r="A136">
            <v>34516</v>
          </cell>
          <cell r="B136">
            <v>1814789</v>
          </cell>
          <cell r="C136">
            <v>45227903</v>
          </cell>
        </row>
        <row r="137">
          <cell r="A137">
            <v>34547</v>
          </cell>
          <cell r="B137">
            <v>1734137</v>
          </cell>
          <cell r="C137">
            <v>43546559</v>
          </cell>
        </row>
        <row r="138">
          <cell r="A138">
            <v>34578</v>
          </cell>
          <cell r="B138">
            <v>1623603</v>
          </cell>
          <cell r="C138">
            <v>40378065</v>
          </cell>
        </row>
        <row r="139">
          <cell r="A139">
            <v>34608</v>
          </cell>
          <cell r="B139">
            <v>1586402</v>
          </cell>
          <cell r="C139">
            <v>38983291</v>
          </cell>
        </row>
        <row r="140">
          <cell r="A140">
            <v>34639</v>
          </cell>
          <cell r="B140">
            <v>1530705</v>
          </cell>
          <cell r="C140">
            <v>37558415</v>
          </cell>
        </row>
        <row r="141">
          <cell r="A141">
            <v>34669</v>
          </cell>
          <cell r="B141">
            <v>1527326</v>
          </cell>
          <cell r="C141">
            <v>37880212</v>
          </cell>
        </row>
        <row r="142">
          <cell r="A142" t="str">
            <v>Totals:</v>
          </cell>
          <cell r="B142" t="str">
            <v>__________</v>
          </cell>
          <cell r="C142" t="str">
            <v>__________</v>
          </cell>
        </row>
        <row r="143">
          <cell r="A143">
            <v>1994</v>
          </cell>
          <cell r="B143">
            <v>22140895</v>
          </cell>
          <cell r="C143">
            <v>538079883</v>
          </cell>
        </row>
        <row r="145">
          <cell r="A145">
            <v>34700</v>
          </cell>
          <cell r="B145">
            <v>1482118</v>
          </cell>
          <cell r="C145">
            <v>36190673</v>
          </cell>
        </row>
        <row r="146">
          <cell r="A146">
            <v>34731</v>
          </cell>
          <cell r="B146">
            <v>1324306</v>
          </cell>
          <cell r="C146">
            <v>32252665</v>
          </cell>
        </row>
        <row r="147">
          <cell r="A147">
            <v>34759</v>
          </cell>
          <cell r="B147">
            <v>1399071</v>
          </cell>
          <cell r="C147">
            <v>34198397</v>
          </cell>
        </row>
        <row r="148">
          <cell r="A148">
            <v>34790</v>
          </cell>
          <cell r="B148">
            <v>1290641</v>
          </cell>
          <cell r="C148">
            <v>32695775</v>
          </cell>
        </row>
        <row r="149">
          <cell r="A149">
            <v>34820</v>
          </cell>
          <cell r="B149">
            <v>1274972</v>
          </cell>
          <cell r="C149">
            <v>32744534</v>
          </cell>
        </row>
        <row r="150">
          <cell r="A150">
            <v>34851</v>
          </cell>
          <cell r="B150">
            <v>1204466</v>
          </cell>
          <cell r="C150">
            <v>31076867</v>
          </cell>
        </row>
        <row r="151">
          <cell r="A151">
            <v>34881</v>
          </cell>
          <cell r="B151">
            <v>1186017</v>
          </cell>
          <cell r="C151">
            <v>31042564</v>
          </cell>
        </row>
        <row r="152">
          <cell r="A152">
            <v>34912</v>
          </cell>
          <cell r="B152">
            <v>1164104</v>
          </cell>
          <cell r="C152">
            <v>29912619</v>
          </cell>
        </row>
        <row r="153">
          <cell r="A153">
            <v>34943</v>
          </cell>
          <cell r="B153">
            <v>1119657</v>
          </cell>
          <cell r="C153">
            <v>28683328</v>
          </cell>
        </row>
        <row r="154">
          <cell r="A154">
            <v>34973</v>
          </cell>
          <cell r="B154">
            <v>1151918</v>
          </cell>
          <cell r="C154">
            <v>29661513</v>
          </cell>
        </row>
        <row r="155">
          <cell r="A155">
            <v>35004</v>
          </cell>
          <cell r="B155">
            <v>1095509</v>
          </cell>
          <cell r="C155">
            <v>28041836</v>
          </cell>
        </row>
        <row r="156">
          <cell r="A156">
            <v>35034</v>
          </cell>
          <cell r="B156">
            <v>1100324</v>
          </cell>
          <cell r="C156">
            <v>28243150</v>
          </cell>
        </row>
        <row r="157">
          <cell r="A157" t="str">
            <v>Totals:</v>
          </cell>
          <cell r="B157" t="str">
            <v>__________</v>
          </cell>
          <cell r="C157" t="str">
            <v>__________</v>
          </cell>
        </row>
        <row r="158">
          <cell r="A158">
            <v>1995</v>
          </cell>
          <cell r="B158">
            <v>14793103</v>
          </cell>
          <cell r="C158">
            <v>374743921</v>
          </cell>
        </row>
        <row r="160">
          <cell r="A160">
            <v>35065</v>
          </cell>
          <cell r="B160">
            <v>1077996</v>
          </cell>
          <cell r="C160">
            <v>27160213</v>
          </cell>
        </row>
        <row r="161">
          <cell r="A161">
            <v>35096</v>
          </cell>
          <cell r="B161">
            <v>1000600</v>
          </cell>
          <cell r="C161">
            <v>24832476</v>
          </cell>
        </row>
        <row r="162">
          <cell r="A162">
            <v>35125</v>
          </cell>
          <cell r="B162">
            <v>1063290</v>
          </cell>
          <cell r="C162">
            <v>26433962</v>
          </cell>
        </row>
        <row r="163">
          <cell r="A163">
            <v>35156</v>
          </cell>
          <cell r="B163">
            <v>1039139</v>
          </cell>
          <cell r="C163">
            <v>25140472</v>
          </cell>
        </row>
        <row r="164">
          <cell r="A164">
            <v>35186</v>
          </cell>
          <cell r="B164">
            <v>1027087</v>
          </cell>
          <cell r="C164">
            <v>25717119</v>
          </cell>
        </row>
        <row r="165">
          <cell r="A165">
            <v>35217</v>
          </cell>
          <cell r="B165">
            <v>949636</v>
          </cell>
          <cell r="C165">
            <v>24148192</v>
          </cell>
        </row>
        <row r="166">
          <cell r="A166">
            <v>35247</v>
          </cell>
          <cell r="B166">
            <v>961019</v>
          </cell>
          <cell r="C166">
            <v>24153368</v>
          </cell>
        </row>
        <row r="167">
          <cell r="A167">
            <v>35278</v>
          </cell>
          <cell r="B167">
            <v>915385</v>
          </cell>
          <cell r="C167">
            <v>23596384</v>
          </cell>
        </row>
        <row r="168">
          <cell r="A168">
            <v>35309</v>
          </cell>
          <cell r="B168">
            <v>867205</v>
          </cell>
          <cell r="C168">
            <v>22301428</v>
          </cell>
        </row>
        <row r="169">
          <cell r="A169">
            <v>35339</v>
          </cell>
          <cell r="B169">
            <v>923828</v>
          </cell>
          <cell r="C169">
            <v>22401142</v>
          </cell>
        </row>
        <row r="170">
          <cell r="A170">
            <v>35370</v>
          </cell>
          <cell r="B170">
            <v>881576</v>
          </cell>
          <cell r="C170">
            <v>21715070</v>
          </cell>
        </row>
        <row r="171">
          <cell r="A171">
            <v>35400</v>
          </cell>
          <cell r="B171">
            <v>900576</v>
          </cell>
          <cell r="C171">
            <v>21997978</v>
          </cell>
        </row>
        <row r="172">
          <cell r="A172" t="str">
            <v>Totals:</v>
          </cell>
          <cell r="B172" t="str">
            <v>__________</v>
          </cell>
          <cell r="C172" t="str">
            <v>__________</v>
          </cell>
        </row>
        <row r="173">
          <cell r="A173">
            <v>1996</v>
          </cell>
          <cell r="B173">
            <v>11607337</v>
          </cell>
          <cell r="C173">
            <v>289597804</v>
          </cell>
        </row>
        <row r="175">
          <cell r="A175">
            <v>35431</v>
          </cell>
          <cell r="B175">
            <v>865359</v>
          </cell>
          <cell r="C175">
            <v>21270436</v>
          </cell>
        </row>
        <row r="176">
          <cell r="A176">
            <v>35462</v>
          </cell>
          <cell r="B176">
            <v>794085</v>
          </cell>
          <cell r="C176">
            <v>19328584</v>
          </cell>
        </row>
        <row r="177">
          <cell r="A177">
            <v>35490</v>
          </cell>
          <cell r="B177">
            <v>848417</v>
          </cell>
          <cell r="C177">
            <v>20775312</v>
          </cell>
        </row>
        <row r="178">
          <cell r="A178">
            <v>35521</v>
          </cell>
          <cell r="B178">
            <v>815407</v>
          </cell>
          <cell r="C178">
            <v>19207896</v>
          </cell>
        </row>
        <row r="179">
          <cell r="A179">
            <v>35551</v>
          </cell>
          <cell r="B179">
            <v>802745</v>
          </cell>
          <cell r="C179">
            <v>19312796</v>
          </cell>
        </row>
        <row r="180">
          <cell r="A180">
            <v>35582</v>
          </cell>
          <cell r="B180">
            <v>769445</v>
          </cell>
          <cell r="C180">
            <v>18006429</v>
          </cell>
        </row>
        <row r="181">
          <cell r="A181">
            <v>35612</v>
          </cell>
          <cell r="B181">
            <v>751428</v>
          </cell>
          <cell r="C181">
            <v>18234417</v>
          </cell>
        </row>
        <row r="182">
          <cell r="A182">
            <v>35643</v>
          </cell>
          <cell r="B182">
            <v>728346</v>
          </cell>
          <cell r="C182">
            <v>17805281</v>
          </cell>
        </row>
        <row r="183">
          <cell r="A183">
            <v>35674</v>
          </cell>
          <cell r="B183">
            <v>704377</v>
          </cell>
          <cell r="C183">
            <v>16944697</v>
          </cell>
        </row>
        <row r="184">
          <cell r="A184">
            <v>35704</v>
          </cell>
          <cell r="B184">
            <v>728842</v>
          </cell>
          <cell r="C184">
            <v>17226743</v>
          </cell>
        </row>
        <row r="185">
          <cell r="A185">
            <v>35735</v>
          </cell>
          <cell r="B185">
            <v>692693</v>
          </cell>
          <cell r="C185">
            <v>16183626</v>
          </cell>
        </row>
        <row r="186">
          <cell r="A186">
            <v>35765</v>
          </cell>
          <cell r="B186">
            <v>733152</v>
          </cell>
          <cell r="C186">
            <v>16340321</v>
          </cell>
        </row>
        <row r="187">
          <cell r="A187" t="str">
            <v>Totals:</v>
          </cell>
          <cell r="B187" t="str">
            <v>__________</v>
          </cell>
          <cell r="C187" t="str">
            <v>__________</v>
          </cell>
        </row>
        <row r="188">
          <cell r="A188">
            <v>1997</v>
          </cell>
          <cell r="B188">
            <v>9234296</v>
          </cell>
          <cell r="C188">
            <v>220636538</v>
          </cell>
        </row>
        <row r="190">
          <cell r="A190">
            <v>35796</v>
          </cell>
          <cell r="B190">
            <v>721420</v>
          </cell>
          <cell r="C190">
            <v>15864554</v>
          </cell>
        </row>
        <row r="191">
          <cell r="A191">
            <v>35827</v>
          </cell>
          <cell r="B191">
            <v>622677</v>
          </cell>
          <cell r="C191">
            <v>14301042</v>
          </cell>
        </row>
        <row r="192">
          <cell r="A192">
            <v>35855</v>
          </cell>
          <cell r="B192">
            <v>677302</v>
          </cell>
          <cell r="C192">
            <v>15557967</v>
          </cell>
        </row>
        <row r="193">
          <cell r="A193">
            <v>35886</v>
          </cell>
          <cell r="B193">
            <v>640839</v>
          </cell>
          <cell r="C193">
            <v>14650348</v>
          </cell>
        </row>
        <row r="194">
          <cell r="A194">
            <v>35916</v>
          </cell>
          <cell r="B194">
            <v>634134</v>
          </cell>
          <cell r="C194">
            <v>14831682</v>
          </cell>
        </row>
        <row r="195">
          <cell r="A195">
            <v>35947</v>
          </cell>
          <cell r="B195">
            <v>581352</v>
          </cell>
          <cell r="C195">
            <v>13953628</v>
          </cell>
        </row>
        <row r="196">
          <cell r="A196">
            <v>35977</v>
          </cell>
          <cell r="B196">
            <v>598410</v>
          </cell>
          <cell r="C196">
            <v>14038552</v>
          </cell>
        </row>
        <row r="197">
          <cell r="A197">
            <v>36008</v>
          </cell>
          <cell r="B197">
            <v>570029</v>
          </cell>
          <cell r="C197">
            <v>13855436</v>
          </cell>
        </row>
        <row r="198">
          <cell r="A198">
            <v>36039</v>
          </cell>
          <cell r="B198">
            <v>542965</v>
          </cell>
          <cell r="C198">
            <v>13371207</v>
          </cell>
        </row>
        <row r="199">
          <cell r="A199">
            <v>36069</v>
          </cell>
          <cell r="B199">
            <v>557310</v>
          </cell>
          <cell r="C199">
            <v>13633784</v>
          </cell>
        </row>
        <row r="200">
          <cell r="A200">
            <v>36100</v>
          </cell>
          <cell r="B200">
            <v>527477</v>
          </cell>
          <cell r="C200">
            <v>12931455</v>
          </cell>
        </row>
        <row r="201">
          <cell r="A201">
            <v>36130</v>
          </cell>
          <cell r="B201">
            <v>531483</v>
          </cell>
          <cell r="C201">
            <v>12918807</v>
          </cell>
        </row>
        <row r="202">
          <cell r="A202" t="str">
            <v>Totals:</v>
          </cell>
          <cell r="B202" t="str">
            <v>__________</v>
          </cell>
          <cell r="C202" t="str">
            <v>__________</v>
          </cell>
        </row>
        <row r="203">
          <cell r="A203">
            <v>1998</v>
          </cell>
          <cell r="B203">
            <v>7205398</v>
          </cell>
          <cell r="C203">
            <v>169908462</v>
          </cell>
        </row>
        <row r="205">
          <cell r="A205">
            <v>36161</v>
          </cell>
          <cell r="B205">
            <v>524503</v>
          </cell>
          <cell r="C205">
            <v>12785698</v>
          </cell>
        </row>
        <row r="206">
          <cell r="A206">
            <v>36192</v>
          </cell>
          <cell r="B206">
            <v>462164</v>
          </cell>
          <cell r="C206">
            <v>11502125</v>
          </cell>
        </row>
        <row r="207">
          <cell r="A207">
            <v>36220</v>
          </cell>
          <cell r="B207">
            <v>515438</v>
          </cell>
          <cell r="C207">
            <v>12468605</v>
          </cell>
        </row>
        <row r="208">
          <cell r="A208">
            <v>36251</v>
          </cell>
          <cell r="B208">
            <v>488475</v>
          </cell>
          <cell r="C208">
            <v>11920537</v>
          </cell>
        </row>
        <row r="209">
          <cell r="A209">
            <v>36281</v>
          </cell>
          <cell r="B209">
            <v>497949</v>
          </cell>
          <cell r="C209">
            <v>12233262</v>
          </cell>
        </row>
        <row r="210">
          <cell r="A210">
            <v>36312</v>
          </cell>
          <cell r="B210">
            <v>470722</v>
          </cell>
          <cell r="C210">
            <v>11521599</v>
          </cell>
        </row>
        <row r="211">
          <cell r="A211">
            <v>36342</v>
          </cell>
          <cell r="B211">
            <v>468827</v>
          </cell>
          <cell r="C211">
            <v>11752664</v>
          </cell>
        </row>
        <row r="212">
          <cell r="A212">
            <v>36373</v>
          </cell>
          <cell r="B212">
            <v>459760</v>
          </cell>
          <cell r="C212">
            <v>11249109</v>
          </cell>
        </row>
        <row r="213">
          <cell r="A213">
            <v>36404</v>
          </cell>
          <cell r="B213">
            <v>483559</v>
          </cell>
          <cell r="C213">
            <v>10922445</v>
          </cell>
        </row>
        <row r="214">
          <cell r="A214">
            <v>36434</v>
          </cell>
          <cell r="B214">
            <v>522939</v>
          </cell>
          <cell r="C214">
            <v>11382798</v>
          </cell>
        </row>
        <row r="215">
          <cell r="A215">
            <v>36465</v>
          </cell>
          <cell r="B215">
            <v>512528</v>
          </cell>
          <cell r="C215">
            <v>10889205</v>
          </cell>
        </row>
        <row r="216">
          <cell r="A216">
            <v>36495</v>
          </cell>
          <cell r="B216">
            <v>542497</v>
          </cell>
          <cell r="C216">
            <v>11185674</v>
          </cell>
        </row>
        <row r="217">
          <cell r="A217" t="str">
            <v>Totals:</v>
          </cell>
          <cell r="B217" t="str">
            <v>__________</v>
          </cell>
          <cell r="C217" t="str">
            <v>__________</v>
          </cell>
        </row>
        <row r="218">
          <cell r="A218">
            <v>1999</v>
          </cell>
          <cell r="B218">
            <v>5949361</v>
          </cell>
          <cell r="C218">
            <v>139813721</v>
          </cell>
        </row>
        <row r="220">
          <cell r="A220">
            <v>36526</v>
          </cell>
          <cell r="B220">
            <v>529579</v>
          </cell>
          <cell r="C220">
            <v>11080458</v>
          </cell>
        </row>
        <row r="221">
          <cell r="A221">
            <v>36557</v>
          </cell>
          <cell r="B221">
            <v>491325</v>
          </cell>
          <cell r="C221">
            <v>10161158</v>
          </cell>
        </row>
        <row r="222">
          <cell r="A222">
            <v>36586</v>
          </cell>
          <cell r="B222">
            <v>517096</v>
          </cell>
          <cell r="C222">
            <v>10830331</v>
          </cell>
        </row>
        <row r="223">
          <cell r="A223">
            <v>36617</v>
          </cell>
          <cell r="B223">
            <v>485027</v>
          </cell>
          <cell r="C223">
            <v>10307569</v>
          </cell>
        </row>
        <row r="224">
          <cell r="A224">
            <v>36647</v>
          </cell>
          <cell r="B224">
            <v>472931</v>
          </cell>
          <cell r="C224">
            <v>10556684</v>
          </cell>
        </row>
        <row r="225">
          <cell r="A225">
            <v>36678</v>
          </cell>
          <cell r="B225">
            <v>446120</v>
          </cell>
          <cell r="C225">
            <v>10096958</v>
          </cell>
        </row>
        <row r="226">
          <cell r="A226">
            <v>36708</v>
          </cell>
          <cell r="B226">
            <v>441843</v>
          </cell>
          <cell r="C226">
            <v>10257408</v>
          </cell>
        </row>
        <row r="227">
          <cell r="A227">
            <v>36739</v>
          </cell>
          <cell r="B227">
            <v>444233</v>
          </cell>
          <cell r="C227">
            <v>10070688</v>
          </cell>
        </row>
        <row r="228">
          <cell r="A228">
            <v>36770</v>
          </cell>
          <cell r="B228">
            <v>416173</v>
          </cell>
          <cell r="C228">
            <v>9530384</v>
          </cell>
        </row>
        <row r="229">
          <cell r="A229">
            <v>36800</v>
          </cell>
          <cell r="B229">
            <v>443785</v>
          </cell>
          <cell r="C229">
            <v>9857320</v>
          </cell>
        </row>
        <row r="230">
          <cell r="A230">
            <v>36831</v>
          </cell>
          <cell r="B230">
            <v>420308</v>
          </cell>
          <cell r="C230">
            <v>9139662</v>
          </cell>
        </row>
        <row r="231">
          <cell r="A231">
            <v>36861</v>
          </cell>
          <cell r="B231">
            <v>464684</v>
          </cell>
          <cell r="C231">
            <v>9279741</v>
          </cell>
        </row>
        <row r="232">
          <cell r="A232" t="str">
            <v>Totals:</v>
          </cell>
          <cell r="B232" t="str">
            <v>__________</v>
          </cell>
          <cell r="C232" t="str">
            <v>__________</v>
          </cell>
        </row>
        <row r="233">
          <cell r="A233">
            <v>2000</v>
          </cell>
          <cell r="B233">
            <v>5573104</v>
          </cell>
          <cell r="C233">
            <v>121168361</v>
          </cell>
        </row>
        <row r="235">
          <cell r="A235">
            <v>36892</v>
          </cell>
          <cell r="B235">
            <v>576524</v>
          </cell>
          <cell r="C235">
            <v>9241493</v>
          </cell>
        </row>
        <row r="236">
          <cell r="A236">
            <v>36923</v>
          </cell>
          <cell r="B236">
            <v>421034</v>
          </cell>
          <cell r="C236">
            <v>8423543</v>
          </cell>
        </row>
        <row r="237">
          <cell r="A237">
            <v>36951</v>
          </cell>
          <cell r="B237">
            <v>445657</v>
          </cell>
          <cell r="C237">
            <v>9197225</v>
          </cell>
        </row>
        <row r="238">
          <cell r="A238">
            <v>36982</v>
          </cell>
          <cell r="B238">
            <v>430172</v>
          </cell>
          <cell r="C238">
            <v>8864532</v>
          </cell>
        </row>
        <row r="239">
          <cell r="A239">
            <v>37012</v>
          </cell>
          <cell r="B239">
            <v>402846</v>
          </cell>
          <cell r="C239">
            <v>8809678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" topLeftCell="CR2" activePane="bottomRight" state="frozen"/>
      <selection pane="topLeft" activeCell="A1" activeCellId="0" sqref="A1"/>
      <selection pane="topRight" activeCell="CR1" activeCellId="0" sqref="CR1"/>
      <selection pane="bottomLeft" activeCell="A2" activeCellId="0" sqref="A2"/>
      <selection pane="bottomRight" activeCell="GB24" activeCellId="0" sqref="GB24:GB3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9.56"/>
    <col collapsed="false" customWidth="true" hidden="false" outlineLevel="0" max="2" min="2" style="1" width="8.7"/>
    <col collapsed="false" customWidth="true" hidden="false" outlineLevel="0" max="3" min="3" style="1" width="11.13"/>
    <col collapsed="false" customWidth="true" hidden="false" outlineLevel="0" max="56" min="4" style="1" width="10.41"/>
    <col collapsed="false" customWidth="true" hidden="false" outlineLevel="0" max="57" min="57" style="1" width="11.28"/>
    <col collapsed="false" customWidth="true" hidden="false" outlineLevel="0" max="83" min="58" style="1" width="10.41"/>
    <col collapsed="false" customWidth="true" hidden="false" outlineLevel="0" max="84" min="84" style="1" width="8.85"/>
    <col collapsed="false" customWidth="false" hidden="false" outlineLevel="0" max="257" min="85" style="1" width="9.14"/>
  </cols>
  <sheetData>
    <row r="1" customFormat="false" ht="11.25" hidden="false" customHeight="false" outlineLevel="0" collapsed="false">
      <c r="A1" s="2"/>
      <c r="B1" s="2"/>
      <c r="C1" s="2" t="s">
        <v>0</v>
      </c>
      <c r="D1" s="3" t="n">
        <v>34335</v>
      </c>
      <c r="E1" s="3" t="n">
        <v>34366</v>
      </c>
      <c r="F1" s="3" t="n">
        <v>34394</v>
      </c>
      <c r="G1" s="3" t="n">
        <v>34425</v>
      </c>
      <c r="H1" s="3" t="n">
        <v>34455</v>
      </c>
      <c r="I1" s="3" t="n">
        <v>34486</v>
      </c>
      <c r="J1" s="3" t="n">
        <v>34516</v>
      </c>
      <c r="K1" s="3" t="n">
        <v>34547</v>
      </c>
      <c r="L1" s="3" t="n">
        <v>34578</v>
      </c>
      <c r="M1" s="3" t="n">
        <v>34608</v>
      </c>
      <c r="N1" s="3" t="n">
        <v>34639</v>
      </c>
      <c r="O1" s="3" t="n">
        <v>34669</v>
      </c>
      <c r="P1" s="3" t="n">
        <v>34700</v>
      </c>
      <c r="Q1" s="3" t="n">
        <v>34731</v>
      </c>
      <c r="R1" s="3" t="n">
        <v>34759</v>
      </c>
      <c r="S1" s="3" t="n">
        <v>34790</v>
      </c>
      <c r="T1" s="3" t="n">
        <v>34820</v>
      </c>
      <c r="U1" s="3" t="n">
        <v>34851</v>
      </c>
      <c r="V1" s="3" t="n">
        <v>34881</v>
      </c>
      <c r="W1" s="3" t="n">
        <v>34912</v>
      </c>
      <c r="X1" s="3" t="n">
        <v>34943</v>
      </c>
      <c r="Y1" s="3" t="n">
        <v>34973</v>
      </c>
      <c r="Z1" s="3" t="n">
        <v>35004</v>
      </c>
      <c r="AA1" s="3" t="n">
        <v>35034</v>
      </c>
      <c r="AB1" s="3" t="n">
        <v>35065</v>
      </c>
      <c r="AC1" s="3" t="n">
        <v>35096</v>
      </c>
      <c r="AD1" s="3" t="n">
        <v>35125</v>
      </c>
      <c r="AE1" s="3" t="n">
        <v>35156</v>
      </c>
      <c r="AF1" s="3" t="n">
        <v>35186</v>
      </c>
      <c r="AG1" s="3" t="n">
        <v>35217</v>
      </c>
      <c r="AH1" s="3" t="n">
        <v>35247</v>
      </c>
      <c r="AI1" s="3" t="n">
        <v>35278</v>
      </c>
      <c r="AJ1" s="3" t="n">
        <v>35309</v>
      </c>
      <c r="AK1" s="3" t="n">
        <v>35339</v>
      </c>
      <c r="AL1" s="3" t="n">
        <v>35370</v>
      </c>
      <c r="AM1" s="3" t="n">
        <v>35400</v>
      </c>
      <c r="AN1" s="3" t="n">
        <v>35431</v>
      </c>
      <c r="AO1" s="3" t="n">
        <v>35462</v>
      </c>
      <c r="AP1" s="3" t="n">
        <v>35490</v>
      </c>
      <c r="AQ1" s="3" t="n">
        <v>35521</v>
      </c>
      <c r="AR1" s="3" t="n">
        <v>35551</v>
      </c>
      <c r="AS1" s="3" t="n">
        <v>35582</v>
      </c>
      <c r="AT1" s="3" t="n">
        <v>35612</v>
      </c>
      <c r="AU1" s="3" t="n">
        <v>35643</v>
      </c>
      <c r="AV1" s="3" t="n">
        <v>35674</v>
      </c>
      <c r="AW1" s="3" t="n">
        <v>35704</v>
      </c>
      <c r="AX1" s="3" t="n">
        <v>35735</v>
      </c>
      <c r="AY1" s="3" t="n">
        <v>35765</v>
      </c>
      <c r="AZ1" s="3" t="n">
        <v>35796</v>
      </c>
      <c r="BA1" s="3" t="n">
        <v>35827</v>
      </c>
      <c r="BB1" s="3" t="n">
        <v>35855</v>
      </c>
      <c r="BC1" s="3" t="n">
        <v>35886</v>
      </c>
      <c r="BD1" s="3" t="n">
        <v>35916</v>
      </c>
      <c r="BE1" s="3" t="n">
        <v>35947</v>
      </c>
      <c r="BF1" s="3" t="n">
        <v>35977</v>
      </c>
      <c r="BG1" s="3" t="n">
        <v>36008</v>
      </c>
      <c r="BH1" s="3" t="n">
        <v>36039</v>
      </c>
      <c r="BI1" s="3" t="n">
        <v>36069</v>
      </c>
      <c r="BJ1" s="3" t="n">
        <v>36100</v>
      </c>
      <c r="BK1" s="3" t="n">
        <v>36130</v>
      </c>
      <c r="BL1" s="3" t="n">
        <v>36161</v>
      </c>
      <c r="BM1" s="3" t="n">
        <v>36192</v>
      </c>
      <c r="BN1" s="3" t="n">
        <v>36220</v>
      </c>
      <c r="BO1" s="3" t="n">
        <v>36251</v>
      </c>
      <c r="BP1" s="3" t="n">
        <v>36281</v>
      </c>
      <c r="BQ1" s="3" t="n">
        <v>36312</v>
      </c>
      <c r="BR1" s="3" t="n">
        <v>36342</v>
      </c>
      <c r="BS1" s="3" t="n">
        <v>36373</v>
      </c>
      <c r="BT1" s="3" t="n">
        <v>36404</v>
      </c>
      <c r="BU1" s="3" t="n">
        <v>36434</v>
      </c>
      <c r="BV1" s="3" t="n">
        <v>36465</v>
      </c>
      <c r="BW1" s="3" t="n">
        <v>36495</v>
      </c>
      <c r="BX1" s="3" t="n">
        <v>36526</v>
      </c>
      <c r="BY1" s="3" t="n">
        <v>36557</v>
      </c>
      <c r="BZ1" s="3" t="n">
        <v>36586</v>
      </c>
      <c r="CA1" s="3" t="n">
        <v>36617</v>
      </c>
      <c r="CB1" s="3" t="n">
        <v>36647</v>
      </c>
      <c r="CC1" s="3" t="n">
        <v>36678</v>
      </c>
      <c r="CD1" s="3" t="n">
        <v>36708</v>
      </c>
      <c r="CE1" s="3" t="n">
        <v>36739</v>
      </c>
      <c r="CF1" s="3" t="n">
        <v>36770</v>
      </c>
      <c r="CG1" s="3" t="n">
        <v>36800</v>
      </c>
      <c r="CH1" s="3" t="n">
        <v>36831</v>
      </c>
      <c r="CI1" s="3" t="n">
        <v>36861</v>
      </c>
      <c r="CJ1" s="3" t="n">
        <v>36892</v>
      </c>
      <c r="CK1" s="3" t="n">
        <v>36923</v>
      </c>
      <c r="CL1" s="3" t="n">
        <v>36951</v>
      </c>
      <c r="CM1" s="3" t="n">
        <v>36982</v>
      </c>
      <c r="CN1" s="3" t="n">
        <v>37012</v>
      </c>
      <c r="CO1" s="2"/>
      <c r="CP1" s="2"/>
      <c r="CQ1" s="2"/>
      <c r="CR1" s="3" t="n">
        <v>34335</v>
      </c>
      <c r="CS1" s="3" t="n">
        <v>34366</v>
      </c>
      <c r="CT1" s="3" t="n">
        <v>34394</v>
      </c>
      <c r="CU1" s="3" t="n">
        <v>34425</v>
      </c>
      <c r="CV1" s="3" t="n">
        <v>34455</v>
      </c>
      <c r="CW1" s="3" t="n">
        <v>34486</v>
      </c>
      <c r="CX1" s="3" t="n">
        <v>34516</v>
      </c>
      <c r="CY1" s="3" t="n">
        <v>34547</v>
      </c>
      <c r="CZ1" s="3" t="n">
        <v>34578</v>
      </c>
      <c r="DA1" s="3" t="n">
        <v>34608</v>
      </c>
      <c r="DB1" s="3" t="n">
        <v>34639</v>
      </c>
      <c r="DC1" s="3" t="n">
        <v>34669</v>
      </c>
      <c r="DD1" s="3" t="n">
        <v>34700</v>
      </c>
      <c r="DE1" s="3" t="n">
        <v>34731</v>
      </c>
      <c r="DF1" s="3" t="n">
        <v>34759</v>
      </c>
      <c r="DG1" s="3" t="n">
        <v>34790</v>
      </c>
      <c r="DH1" s="3" t="n">
        <v>34820</v>
      </c>
      <c r="DI1" s="3" t="n">
        <v>34851</v>
      </c>
      <c r="DJ1" s="3" t="n">
        <v>34881</v>
      </c>
      <c r="DK1" s="3" t="n">
        <v>34912</v>
      </c>
      <c r="DL1" s="3" t="n">
        <v>34943</v>
      </c>
      <c r="DM1" s="3" t="n">
        <v>34973</v>
      </c>
      <c r="DN1" s="3" t="n">
        <v>35004</v>
      </c>
      <c r="DO1" s="3" t="n">
        <v>35034</v>
      </c>
      <c r="DP1" s="3" t="n">
        <v>35065</v>
      </c>
      <c r="DQ1" s="3" t="n">
        <v>35096</v>
      </c>
      <c r="DR1" s="3" t="n">
        <v>35125</v>
      </c>
      <c r="DS1" s="3" t="n">
        <v>35156</v>
      </c>
      <c r="DT1" s="3" t="n">
        <v>35186</v>
      </c>
      <c r="DU1" s="3" t="n">
        <v>35217</v>
      </c>
      <c r="DV1" s="3" t="n">
        <v>35247</v>
      </c>
      <c r="DW1" s="3" t="n">
        <v>35278</v>
      </c>
      <c r="DX1" s="3" t="n">
        <v>35309</v>
      </c>
      <c r="DY1" s="3" t="n">
        <v>35339</v>
      </c>
      <c r="DZ1" s="3" t="n">
        <v>35370</v>
      </c>
      <c r="EA1" s="3" t="n">
        <v>35400</v>
      </c>
      <c r="EB1" s="3" t="n">
        <v>35431</v>
      </c>
      <c r="EC1" s="3" t="n">
        <v>35462</v>
      </c>
      <c r="ED1" s="3" t="n">
        <v>35490</v>
      </c>
      <c r="EE1" s="3" t="n">
        <v>35521</v>
      </c>
      <c r="EF1" s="3" t="n">
        <v>35551</v>
      </c>
      <c r="EG1" s="3" t="n">
        <v>35582</v>
      </c>
      <c r="EH1" s="3" t="n">
        <v>35612</v>
      </c>
      <c r="EI1" s="3" t="n">
        <v>35643</v>
      </c>
      <c r="EJ1" s="3" t="n">
        <v>35674</v>
      </c>
      <c r="EK1" s="3" t="n">
        <v>35704</v>
      </c>
      <c r="EL1" s="3" t="n">
        <v>35735</v>
      </c>
      <c r="EM1" s="3" t="n">
        <v>35765</v>
      </c>
      <c r="EN1" s="3" t="n">
        <v>35796</v>
      </c>
      <c r="EO1" s="3" t="n">
        <v>35827</v>
      </c>
      <c r="EP1" s="3" t="n">
        <v>35855</v>
      </c>
      <c r="EQ1" s="3" t="n">
        <v>35886</v>
      </c>
      <c r="ER1" s="3" t="n">
        <v>35916</v>
      </c>
      <c r="ES1" s="3" t="n">
        <v>35947</v>
      </c>
      <c r="ET1" s="3" t="n">
        <v>35977</v>
      </c>
      <c r="EU1" s="3" t="n">
        <v>36008</v>
      </c>
      <c r="EV1" s="3" t="n">
        <v>36039</v>
      </c>
      <c r="EW1" s="3" t="n">
        <v>36069</v>
      </c>
      <c r="EX1" s="3" t="n">
        <v>36100</v>
      </c>
      <c r="EY1" s="3" t="n">
        <v>36130</v>
      </c>
      <c r="EZ1" s="3" t="n">
        <v>36161</v>
      </c>
      <c r="FA1" s="3" t="n">
        <v>36192</v>
      </c>
      <c r="FB1" s="3" t="n">
        <v>36220</v>
      </c>
      <c r="FC1" s="3" t="n">
        <v>36251</v>
      </c>
      <c r="FD1" s="3" t="n">
        <v>36281</v>
      </c>
      <c r="FE1" s="3" t="n">
        <v>36312</v>
      </c>
      <c r="FF1" s="3" t="n">
        <v>36342</v>
      </c>
      <c r="FG1" s="3" t="n">
        <v>36373</v>
      </c>
      <c r="FH1" s="3" t="n">
        <v>36404</v>
      </c>
      <c r="FI1" s="3" t="n">
        <v>36434</v>
      </c>
      <c r="FJ1" s="3" t="n">
        <v>36465</v>
      </c>
      <c r="FK1" s="3" t="n">
        <v>36495</v>
      </c>
      <c r="FL1" s="3" t="n">
        <v>36526</v>
      </c>
      <c r="FM1" s="3" t="n">
        <v>36557</v>
      </c>
      <c r="FN1" s="3" t="n">
        <v>36586</v>
      </c>
      <c r="FO1" s="3" t="n">
        <v>36617</v>
      </c>
      <c r="FP1" s="3" t="n">
        <v>36647</v>
      </c>
      <c r="FQ1" s="3" t="n">
        <v>36678</v>
      </c>
      <c r="FR1" s="3" t="n">
        <v>36708</v>
      </c>
      <c r="FS1" s="3" t="n">
        <v>36739</v>
      </c>
      <c r="FT1" s="3" t="n">
        <v>36770</v>
      </c>
      <c r="FU1" s="3" t="n">
        <v>36800</v>
      </c>
      <c r="FV1" s="3" t="n">
        <v>36831</v>
      </c>
      <c r="FW1" s="3" t="n">
        <v>36861</v>
      </c>
      <c r="FX1" s="3" t="n">
        <v>36892</v>
      </c>
      <c r="FY1" s="3" t="n">
        <v>36923</v>
      </c>
      <c r="FZ1" s="3" t="n">
        <v>36951</v>
      </c>
      <c r="GA1" s="3" t="n">
        <v>36982</v>
      </c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1.25" hidden="false" customHeight="false" outlineLevel="0" collapsed="false">
      <c r="B2" s="4" t="n">
        <v>34335</v>
      </c>
      <c r="C2" s="5" t="n">
        <v>204289788</v>
      </c>
      <c r="D2" s="5" t="n">
        <f aca="false">VLOOKUP(B2,[1]jan94!$A$53:$XFD$163,3,0)</f>
        <v>3990782</v>
      </c>
      <c r="CQ2" s="1" t="s">
        <v>1</v>
      </c>
      <c r="CR2" s="6" t="n">
        <f aca="false">(D95-$D$95)/$D$95</f>
        <v>0</v>
      </c>
      <c r="CS2" s="6" t="n">
        <f aca="false">(E96-$E$96)/$E$96</f>
        <v>0</v>
      </c>
      <c r="CT2" s="6" t="n">
        <f aca="false">(F97-$F$97)/$F$97</f>
        <v>0</v>
      </c>
      <c r="CU2" s="6" t="n">
        <f aca="false">(G98-$G$98)/$G$98</f>
        <v>0</v>
      </c>
      <c r="CV2" s="6" t="n">
        <f aca="false">(H99-$H$99)/$H$99</f>
        <v>0</v>
      </c>
      <c r="CW2" s="6" t="n">
        <f aca="false">(I100-$I$100)/$I$100</f>
        <v>0</v>
      </c>
      <c r="CX2" s="6" t="n">
        <f aca="false">(J101-$J$101)/$J$101</f>
        <v>0</v>
      </c>
      <c r="CY2" s="6" t="n">
        <f aca="false">(K102-$K$102)/$K$102</f>
        <v>0</v>
      </c>
      <c r="CZ2" s="6" t="n">
        <f aca="false">(L103-$L$103)/$L$103</f>
        <v>0</v>
      </c>
      <c r="DA2" s="6" t="n">
        <f aca="false">(M104-$M$104)/$M$104</f>
        <v>0</v>
      </c>
      <c r="DB2" s="6" t="n">
        <f aca="false">(N105-$N$105)/$N$105</f>
        <v>0</v>
      </c>
      <c r="DC2" s="6" t="n">
        <f aca="false">(O106-$O$106)/$O$106</f>
        <v>0</v>
      </c>
      <c r="DD2" s="6" t="n">
        <f aca="false">(P107-$P$107)/$P$107</f>
        <v>0</v>
      </c>
      <c r="DE2" s="6" t="n">
        <f aca="false">(Q108-$Q$108)/$Q$108</f>
        <v>0</v>
      </c>
      <c r="DF2" s="6" t="n">
        <f aca="false">(R109-$R$109)/$R$109</f>
        <v>0</v>
      </c>
      <c r="DG2" s="6" t="n">
        <f aca="false">(S110-$S$110)/$S$110</f>
        <v>0</v>
      </c>
      <c r="DH2" s="6" t="n">
        <f aca="false">(T111-$T$111)/$T$111</f>
        <v>0</v>
      </c>
      <c r="DI2" s="6" t="n">
        <f aca="false">(U112-$U$112)/$U$112</f>
        <v>0</v>
      </c>
      <c r="DJ2" s="6" t="n">
        <f aca="false">(V113-$V$113)/$V$113</f>
        <v>0</v>
      </c>
      <c r="DK2" s="6" t="n">
        <f aca="false">(W114-$W$114)/$W$114</f>
        <v>0</v>
      </c>
      <c r="DL2" s="6" t="n">
        <f aca="false">(X115-$X$115)/$X$115</f>
        <v>0</v>
      </c>
      <c r="DM2" s="6" t="n">
        <f aca="false">(Y116-$Y$116)/$Y$116</f>
        <v>0</v>
      </c>
      <c r="DN2" s="6" t="n">
        <f aca="false">(Z117-$Z$117)/$Z$117</f>
        <v>0</v>
      </c>
      <c r="DO2" s="6" t="n">
        <f aca="false">(AA118-$AA$118)/$AA$118</f>
        <v>0</v>
      </c>
      <c r="DP2" s="6" t="n">
        <f aca="false">(AB119-$AB$119)/$AB$119</f>
        <v>0</v>
      </c>
      <c r="DQ2" s="6" t="n">
        <f aca="false">(AC120-$AC$120)/$AC$120</f>
        <v>0</v>
      </c>
      <c r="DR2" s="6" t="n">
        <f aca="false">(AD121-$AD$121)/$AD$121</f>
        <v>0</v>
      </c>
      <c r="DS2" s="6" t="n">
        <f aca="false">(AE122-$AE$122)/$AE$122</f>
        <v>0</v>
      </c>
      <c r="DT2" s="6" t="n">
        <f aca="false">(AF123-$AF$123)/$AF$123</f>
        <v>0</v>
      </c>
      <c r="DU2" s="6" t="n">
        <f aca="false">(AG124-$AG$124)/$AG$124</f>
        <v>0</v>
      </c>
      <c r="DV2" s="6" t="n">
        <f aca="false">(AH125-$AH$125)/$AH$125</f>
        <v>0</v>
      </c>
      <c r="DW2" s="6" t="n">
        <f aca="false">(AI126-$AI$126)/$AI$126</f>
        <v>0</v>
      </c>
      <c r="DX2" s="6" t="n">
        <f aca="false">(AJ127-$AJ$127)/$AJ$127</f>
        <v>0</v>
      </c>
      <c r="DY2" s="6" t="n">
        <f aca="false">(AK128-$AK$128)/$AK$128</f>
        <v>0</v>
      </c>
      <c r="DZ2" s="6" t="n">
        <f aca="false">(AL129-$AL$129)/$AL$129</f>
        <v>0</v>
      </c>
      <c r="EA2" s="6" t="n">
        <f aca="false">(AM130-$AM$130)/$AM$130</f>
        <v>0</v>
      </c>
      <c r="EB2" s="6" t="n">
        <f aca="false">(AN131-$AN$131)/$AN$131</f>
        <v>0</v>
      </c>
      <c r="EC2" s="6" t="n">
        <f aca="false">(AO132-$AO$132)/$AO$132</f>
        <v>0</v>
      </c>
      <c r="ED2" s="6" t="n">
        <f aca="false">(AP133-$AP$133)/$AP$133</f>
        <v>0</v>
      </c>
      <c r="EE2" s="6" t="n">
        <f aca="false">(AQ134-$AQ$134)/$AQ$134</f>
        <v>0</v>
      </c>
      <c r="EF2" s="6" t="n">
        <f aca="false">(AR135-$AR$135)/$AR$135</f>
        <v>0</v>
      </c>
      <c r="EG2" s="6" t="n">
        <f aca="false">(AS136-$AS$136)/$AS$136</f>
        <v>0</v>
      </c>
      <c r="EH2" s="6" t="n">
        <f aca="false">(AT137-$AT$137)/$AT$137</f>
        <v>0</v>
      </c>
      <c r="EI2" s="6" t="n">
        <f aca="false">(AU138-$AU$138)/$AU$138</f>
        <v>0</v>
      </c>
      <c r="EJ2" s="6" t="n">
        <f aca="false">(AV139-$AV$139)/$AV$139</f>
        <v>0</v>
      </c>
      <c r="EK2" s="6" t="n">
        <f aca="false">(AW140-$AW$140)/$AW$140</f>
        <v>0</v>
      </c>
      <c r="EL2" s="6" t="n">
        <f aca="false">(AX141-$AX$141)/$AX$141</f>
        <v>0</v>
      </c>
      <c r="EM2" s="6" t="n">
        <f aca="false">(AY142-$AY$142)/$AY$142</f>
        <v>0</v>
      </c>
      <c r="EN2" s="6" t="n">
        <f aca="false">(AZ143-$AZ$143)/$AZ$143</f>
        <v>0</v>
      </c>
      <c r="EO2" s="6" t="n">
        <f aca="false">(BA144-$BA$144)/$BA$144</f>
        <v>0</v>
      </c>
      <c r="EP2" s="6" t="n">
        <f aca="false">(BB145-$BB$145)/$BB$145</f>
        <v>0</v>
      </c>
      <c r="EQ2" s="6" t="n">
        <f aca="false">(BC146-$BC$146)/$BC$146</f>
        <v>0</v>
      </c>
      <c r="ER2" s="6" t="n">
        <f aca="false">(BD147-$BD$147)/$BD$147</f>
        <v>0</v>
      </c>
      <c r="ES2" s="6" t="n">
        <f aca="false">(BE148-$BE$148)/$BE$148</f>
        <v>0</v>
      </c>
      <c r="ET2" s="6" t="n">
        <f aca="false">(BF149-$BF$149)/$BF$149</f>
        <v>0</v>
      </c>
      <c r="EU2" s="6" t="n">
        <f aca="false">(BG150-$BG$150)/$BG$150</f>
        <v>0</v>
      </c>
      <c r="EV2" s="6" t="n">
        <f aca="false">(BH151-$BH$151)/$BH$151</f>
        <v>0</v>
      </c>
      <c r="EW2" s="6" t="n">
        <f aca="false">(BI152-$BI$152)/$BI$152</f>
        <v>0</v>
      </c>
      <c r="EX2" s="6" t="n">
        <f aca="false">(BJ153-$BJ$153)/$BJ$153</f>
        <v>0</v>
      </c>
      <c r="EY2" s="6" t="n">
        <f aca="false">(BK154-$BK$154)/$BK$154</f>
        <v>0</v>
      </c>
      <c r="EZ2" s="6" t="n">
        <f aca="false">(BL155-$BL$155)/$BL$155</f>
        <v>0</v>
      </c>
      <c r="FA2" s="6" t="n">
        <f aca="false">(BM156-$BM$156)/$BM$156</f>
        <v>0</v>
      </c>
      <c r="FB2" s="6" t="n">
        <f aca="false">(BN157-$BN$157)/$BN$157</f>
        <v>0</v>
      </c>
      <c r="FC2" s="6" t="n">
        <f aca="false">(BO158-$BO$158)/$BO$158</f>
        <v>0</v>
      </c>
      <c r="FD2" s="6" t="n">
        <f aca="false">(BP159-$BP$159)/$BP$159</f>
        <v>0</v>
      </c>
      <c r="FE2" s="6" t="n">
        <f aca="false">(BQ160-$BQ$160)/$BQ$160</f>
        <v>0</v>
      </c>
      <c r="FF2" s="6" t="n">
        <f aca="false">(BR161-$BR$161)/$BR$161</f>
        <v>0</v>
      </c>
      <c r="FG2" s="6" t="n">
        <f aca="false">(BS162-$BS$162)/$BS$162</f>
        <v>0</v>
      </c>
      <c r="FH2" s="6" t="n">
        <f aca="false">(BT163-$BT$163)/$BT$163</f>
        <v>0</v>
      </c>
      <c r="FI2" s="6" t="n">
        <f aca="false">(BU164-$BU$164)/$BU$164</f>
        <v>0</v>
      </c>
      <c r="FJ2" s="6" t="n">
        <f aca="false">(BV165-$BV$165)/$BV$165</f>
        <v>0</v>
      </c>
      <c r="FK2" s="6" t="n">
        <f aca="false">(BW166-$BW$166)/$BW$166</f>
        <v>0</v>
      </c>
      <c r="FL2" s="6" t="n">
        <f aca="false">(BX167-$BX$167)/$BX$167</f>
        <v>0</v>
      </c>
      <c r="FM2" s="6" t="n">
        <f aca="false">(BY168-$BY$168)/$BY$168</f>
        <v>0</v>
      </c>
      <c r="FN2" s="6" t="n">
        <f aca="false">(BZ169-$BZ$169)/$BZ$169</f>
        <v>0</v>
      </c>
      <c r="FO2" s="6" t="n">
        <f aca="false">(CA170-$CA$170)/$CA$170</f>
        <v>0</v>
      </c>
      <c r="FP2" s="6" t="n">
        <f aca="false">(CB171-$CB$171)/$CB$171</f>
        <v>0</v>
      </c>
      <c r="FQ2" s="6" t="n">
        <f aca="false">(CC172-$CC$172)/$CC$172</f>
        <v>0</v>
      </c>
      <c r="FR2" s="6" t="n">
        <f aca="false">(CD173-$CD$173)/$CD$173</f>
        <v>0</v>
      </c>
      <c r="FS2" s="6" t="n">
        <f aca="false">(CE174-$CE$174)/$CE$174</f>
        <v>0</v>
      </c>
      <c r="FT2" s="6" t="n">
        <f aca="false">(CF175-$CF$175)/$CF$175</f>
        <v>0</v>
      </c>
      <c r="FU2" s="6" t="n">
        <f aca="false">(CG176-$CG$176)/$CG$176</f>
        <v>0</v>
      </c>
      <c r="FV2" s="6" t="n">
        <f aca="false">(CH177-$CH$177)/$CH$177</f>
        <v>0</v>
      </c>
      <c r="FW2" s="6" t="n">
        <f aca="false">(CI178-$CI$178)/$CI$178</f>
        <v>0</v>
      </c>
      <c r="FX2" s="6" t="n">
        <f aca="false">(CJ179-$CJ$179)/$CJ$179</f>
        <v>0</v>
      </c>
      <c r="FY2" s="6" t="n">
        <f aca="false">(CK180-$CK$180)/$CK$180</f>
        <v>0</v>
      </c>
      <c r="FZ2" s="6" t="n">
        <f aca="false">(CL181-$CL$181)/$CL$181</f>
        <v>0</v>
      </c>
      <c r="GA2" s="6" t="e">
        <f aca="false">(CM182-$CM$182)/$CM$182</f>
        <v>#DIV/0!</v>
      </c>
    </row>
    <row r="3" customFormat="false" ht="11.25" hidden="false" customHeight="false" outlineLevel="0" collapsed="false">
      <c r="B3" s="4" t="n">
        <v>34366</v>
      </c>
      <c r="C3" s="5" t="n">
        <v>178625237</v>
      </c>
      <c r="D3" s="5" t="n">
        <f aca="false">VLOOKUP(B3,[1]jan94!$A$53:$XFD$163,3,0)</f>
        <v>5865631</v>
      </c>
      <c r="E3" s="5" t="n">
        <f aca="false">VLOOKUP(B3,[2]feb94!$A$55:$XFD$164,3,0)</f>
        <v>3551296</v>
      </c>
      <c r="CQ3" s="1" t="s">
        <v>2</v>
      </c>
      <c r="CR3" s="6" t="n">
        <f aca="false">(D96-$D$95)/$D$95</f>
        <v>-0.00905892142253417</v>
      </c>
      <c r="CS3" s="6" t="n">
        <f aca="false">(E97-$E$96)/$E$96</f>
        <v>0.0231711112963658</v>
      </c>
      <c r="CT3" s="6" t="n">
        <f aca="false">(F98-$F$97)/$F$97</f>
        <v>-0.0219325665775108</v>
      </c>
      <c r="CU3" s="6" t="n">
        <f aca="false">(G99-$G$98)/$G$98</f>
        <v>0.0546436856878115</v>
      </c>
      <c r="CV3" s="6" t="n">
        <f aca="false">(H100-$H$99)/$H$99</f>
        <v>-0.0326725140070873</v>
      </c>
      <c r="CW3" s="6" t="n">
        <f aca="false">(I101-$I$100)/$I$100</f>
        <v>-0.0407155679119241</v>
      </c>
      <c r="CX3" s="6" t="n">
        <f aca="false">(J102-$J$101)/$J$101</f>
        <v>-0.00130233657880267</v>
      </c>
      <c r="CY3" s="6" t="n">
        <f aca="false">(K103-$K$102)/$K$102</f>
        <v>-0.0609222515590885</v>
      </c>
      <c r="CZ3" s="6" t="n">
        <f aca="false">(L104-$L$103)/$L$103</f>
        <v>0.0590030045225434</v>
      </c>
      <c r="DA3" s="6" t="n">
        <f aca="false">(M105-$M$104)/$M$104</f>
        <v>-0.0975965366696715</v>
      </c>
      <c r="DB3" s="6" t="n">
        <f aca="false">(N106-$N$105)/$N$105</f>
        <v>-0.0916229987169658</v>
      </c>
      <c r="DC3" s="6" t="n">
        <f aca="false">(O107-$O$106)/$O$106</f>
        <v>0.0377907613145481</v>
      </c>
      <c r="DD3" s="6" t="n">
        <f aca="false">(P108-$P$107)/$P$107</f>
        <v>-0.12294001420586</v>
      </c>
      <c r="DE3" s="6" t="n">
        <f aca="false">(Q109-$Q$108)/$Q$108</f>
        <v>-0.020963909636482</v>
      </c>
      <c r="DF3" s="6" t="n">
        <f aca="false">(R110-$R$109)/$R$109</f>
        <v>-0.047553088254405</v>
      </c>
      <c r="DG3" s="6" t="n">
        <f aca="false">(S111-$S$110)/$S$110</f>
        <v>-0.088807785926379</v>
      </c>
      <c r="DH3" s="6" t="n">
        <f aca="false">(T112-$T$111)/$T$111</f>
        <v>-0.0306909567739682</v>
      </c>
      <c r="DI3" s="6" t="n">
        <f aca="false">(U113-$U$112)/$U$112</f>
        <v>-0.116439382210721</v>
      </c>
      <c r="DJ3" s="6" t="n">
        <f aca="false">(V114-$V$113)/$V$113</f>
        <v>-0.0116466648392814</v>
      </c>
      <c r="DK3" s="6" t="n">
        <f aca="false">(W115-$W$114)/$W$114</f>
        <v>0.0525469491464423</v>
      </c>
      <c r="DL3" s="6" t="n">
        <f aca="false">(X116-$X$115)/$X$115</f>
        <v>0.00443664920522161</v>
      </c>
      <c r="DM3" s="6" t="n">
        <f aca="false">(Y117-$Y$116)/$Y$116</f>
        <v>-0.167294386115883</v>
      </c>
      <c r="DN3" s="6" t="n">
        <f aca="false">(Z118-$Z$117)/$Z$117</f>
        <v>-0.0983576101270307</v>
      </c>
      <c r="DO3" s="6" t="n">
        <f aca="false">(AA119-$AA$118)/$AA$118</f>
        <v>-0.0125748567405381</v>
      </c>
      <c r="DP3" s="6" t="n">
        <f aca="false">(AB120-$AB$119)/$AB$119</f>
        <v>-0.0670924910775014</v>
      </c>
      <c r="DQ3" s="6" t="n">
        <f aca="false">(AC121-$AC$120)/$AC$120</f>
        <v>-0.112687601684949</v>
      </c>
      <c r="DR3" s="6" t="n">
        <f aca="false">(AD122-$AD$121)/$AD$121</f>
        <v>-0.0439281613655074</v>
      </c>
      <c r="DS3" s="6" t="n">
        <f aca="false">(AE123-$AE$122)/$AE$122</f>
        <v>-0.0494046153385021</v>
      </c>
      <c r="DT3" s="6" t="n">
        <f aca="false">(AF124-$AF$123)/$AF$123</f>
        <v>0.00925049304481423</v>
      </c>
      <c r="DU3" s="6" t="n">
        <f aca="false">(AG125-$AG$124)/$AG$124</f>
        <v>-0.0424973784324165</v>
      </c>
      <c r="DV3" s="6" t="n">
        <f aca="false">(AH126-$AH$125)/$AH$125</f>
        <v>-0.0682460251222392</v>
      </c>
      <c r="DW3" s="6" t="n">
        <f aca="false">(AI127-$AI$126)/$AI$126</f>
        <v>-0.0671078616607443</v>
      </c>
      <c r="DX3" s="6" t="n">
        <f aca="false">(AJ128-$AJ$127)/$AJ$127</f>
        <v>-0.0796711579902742</v>
      </c>
      <c r="DY3" s="6" t="n">
        <f aca="false">(AK129-$AK$128)/$AK$128</f>
        <v>-0.105198279536994</v>
      </c>
      <c r="DZ3" s="6" t="n">
        <f aca="false">(AL130-$AL$129)/$AL$129</f>
        <v>-0.193614016416067</v>
      </c>
      <c r="EA3" s="6" t="n">
        <f aca="false">(AM131-$AM$130)/$AM$130</f>
        <v>-0.0314841585372403</v>
      </c>
      <c r="EB3" s="6" t="n">
        <f aca="false">(AN132-$AN$131)/$AN$131</f>
        <v>-0.0941293391069781</v>
      </c>
      <c r="EC3" s="6" t="n">
        <f aca="false">(AO133-$AO$132)/$AO$132</f>
        <v>-0.0774899530799824</v>
      </c>
      <c r="ED3" s="6" t="n">
        <f aca="false">(AP134-$AP$133)/$AP$133</f>
        <v>-0.137811510761416</v>
      </c>
      <c r="EE3" s="6" t="n">
        <f aca="false">(AQ135-$AQ$134)/$AQ$134</f>
        <v>-0.0159556435316042</v>
      </c>
      <c r="EF3" s="6" t="n">
        <f aca="false">(AR136-$AR$135)/$AR$135</f>
        <v>-0.0090676914237709</v>
      </c>
      <c r="EG3" s="6" t="n">
        <f aca="false">(AS137-$AS$136)/$AS$136</f>
        <v>-0.0482671936865409</v>
      </c>
      <c r="EH3" s="6" t="n">
        <f aca="false">(AT138-$AT$137)/$AT$137</f>
        <v>-0.0369496271533429</v>
      </c>
      <c r="EI3" s="6" t="n">
        <f aca="false">(AU139-$AU$138)/$AU$138</f>
        <v>-0.0639070886270577</v>
      </c>
      <c r="EJ3" s="6" t="n">
        <f aca="false">(AV140-$AV$139)/$AV$139</f>
        <v>-0.0457068672964628</v>
      </c>
      <c r="EK3" s="6" t="n">
        <f aca="false">(AW141-$AW$140)/$AW$140</f>
        <v>-0.104791890528269</v>
      </c>
      <c r="EL3" s="6" t="n">
        <f aca="false">(AX142-$AX$141)/$AX$141</f>
        <v>-0.0281791090046087</v>
      </c>
      <c r="EM3" s="6" t="n">
        <f aca="false">(AY143-$AY$142)/$AY$142</f>
        <v>-0.0299710858763617</v>
      </c>
      <c r="EN3" s="6" t="n">
        <f aca="false">(AZ144-$AZ$143)/$AZ$143</f>
        <v>-0.0581017589250889</v>
      </c>
      <c r="EO3" s="6" t="n">
        <f aca="false">(BA145-$BA$144)/$BA$144</f>
        <v>0.0249434413851082</v>
      </c>
      <c r="EP3" s="6" t="n">
        <f aca="false">(BB146-$BB$145)/$BB$145</f>
        <v>-0.134939006641695</v>
      </c>
      <c r="EQ3" s="6" t="n">
        <f aca="false">(BC147-$BC$146)/$BC$146</f>
        <v>-0.0912514333352023</v>
      </c>
      <c r="ER3" s="6" t="n">
        <f aca="false">(BD148-$BD$147)/$BD$147</f>
        <v>-0.128141966431929</v>
      </c>
      <c r="ES3" s="6" t="n">
        <f aca="false">(BE149-$BE$148)/$BE$148</f>
        <v>-0.103914464670732</v>
      </c>
      <c r="ET3" s="6" t="n">
        <f aca="false">(BF150-$BF$149)/$BF$149</f>
        <v>-0.292066473328228</v>
      </c>
      <c r="EU3" s="6" t="n">
        <f aca="false">(BG151-$BG$150)/$BG$150</f>
        <v>-0.0562839761405899</v>
      </c>
      <c r="EV3" s="6" t="n">
        <f aca="false">(BH152-$BH$151)/$BH$151</f>
        <v>-0.116873736493927</v>
      </c>
      <c r="EW3" s="6" t="n">
        <f aca="false">(BI153-$BI$152)/$BI$152</f>
        <v>-0.142834436646098</v>
      </c>
      <c r="EX3" s="6" t="n">
        <f aca="false">(BJ154-$BJ$153)/$BJ$153</f>
        <v>-0.069051258119962</v>
      </c>
      <c r="EY3" s="6" t="n">
        <f aca="false">(BK155-$BK$154)/$BK$154</f>
        <v>-0.113742698019225</v>
      </c>
      <c r="EZ3" s="6" t="n">
        <f aca="false">(BL156-$BL$155)/$BL$155</f>
        <v>-0.0824260841796682</v>
      </c>
      <c r="FA3" s="6" t="n">
        <f aca="false">(BM157-$BM$156)/$BM$156</f>
        <v>0.14001945056733</v>
      </c>
      <c r="FB3" s="6" t="n">
        <f aca="false">(BN158-$BN$157)/$BN$157</f>
        <v>-0.138736758125263</v>
      </c>
      <c r="FC3" s="6" t="n">
        <f aca="false">(BO159-$BO$158)/$BO$158</f>
        <v>-0.0233114948837736</v>
      </c>
      <c r="FD3" s="6" t="n">
        <f aca="false">(BP160-$BP$159)/$BP$159</f>
        <v>-0.0362994328958909</v>
      </c>
      <c r="FE3" s="6" t="n">
        <f aca="false">(BQ161-$BQ$160)/$BQ$160</f>
        <v>-0.121599786788857</v>
      </c>
      <c r="FF3" s="6" t="n">
        <f aca="false">(BR162-$BR$161)/$BR$161</f>
        <v>0.0115925126612073</v>
      </c>
      <c r="FG3" s="6" t="n">
        <f aca="false">(BS163-$BS$162)/$BS$162</f>
        <v>0.0103180883886856</v>
      </c>
      <c r="FH3" s="6" t="n">
        <f aca="false">(BT164-$BT$163)/$BT$163</f>
        <v>0.0212132617528468</v>
      </c>
      <c r="FI3" s="6" t="n">
        <f aca="false">(BU165-$BU$164)/$BU$164</f>
        <v>-0.0072205849841844</v>
      </c>
      <c r="FJ3" s="6" t="n">
        <f aca="false">(BV166-$BV$165)/$BV$165</f>
        <v>-0.107811355484021</v>
      </c>
      <c r="FK3" s="6" t="n">
        <f aca="false">(BW167-$BW$166)/$BW$166</f>
        <v>0.0215395598568864</v>
      </c>
      <c r="FL3" s="6" t="n">
        <f aca="false">(BX168-$BX$167)/$BX$167</f>
        <v>-0.113589349621632</v>
      </c>
      <c r="FM3" s="6" t="n">
        <f aca="false">(BY169-$BY$168)/$BY$168</f>
        <v>-0.116997448135594</v>
      </c>
      <c r="FN3" s="6" t="n">
        <f aca="false">(BZ170-$BZ$169)/$BZ$169</f>
        <v>0.00617203279265885</v>
      </c>
      <c r="FO3" s="6" t="n">
        <f aca="false">(CA171-$CA$170)/$CA$170</f>
        <v>-0.134880989373275</v>
      </c>
      <c r="FP3" s="6" t="n">
        <f aca="false">(CB172-$CB$171)/$CB$171</f>
        <v>-0.109490589478978</v>
      </c>
      <c r="FQ3" s="6" t="n">
        <f aca="false">(CC173-$CC$172)/$CC$172</f>
        <v>-0.120852187947635</v>
      </c>
      <c r="FR3" s="6" t="n">
        <f aca="false">(CD174-$CD$173)/$CD$173</f>
        <v>-0.0216571982036846</v>
      </c>
      <c r="FS3" s="6" t="n">
        <f aca="false">(CE175-$CE$174)/$CE$174</f>
        <v>-0.0726852114473557</v>
      </c>
      <c r="FT3" s="6" t="n">
        <f aca="false">(CF176-$CF$175)/$CF$175</f>
        <v>-0.0137922974075732</v>
      </c>
      <c r="FU3" s="6" t="n">
        <f aca="false">(CG177-$CG$176)/$CG$176</f>
        <v>-0.0773547356508497</v>
      </c>
      <c r="FV3" s="6" t="n">
        <f aca="false">(CH178-$CH$177)/$CH$177</f>
        <v>-0.169449660218738</v>
      </c>
      <c r="FW3" s="6" t="n">
        <f aca="false">(CI179-$CI$178)/$CI$178</f>
        <v>-0.0660456472785174</v>
      </c>
      <c r="FX3" s="6" t="n">
        <f aca="false">(CJ180-$CJ$179)/$CJ$179</f>
        <v>-0.0896595266141717</v>
      </c>
      <c r="FY3" s="6" t="n">
        <f aca="false">(CK181-$CK$180)/$CK$180</f>
        <v>-0.1057730274707</v>
      </c>
      <c r="FZ3" s="6"/>
    </row>
    <row r="4" customFormat="false" ht="11.25" hidden="false" customHeight="false" outlineLevel="0" collapsed="false">
      <c r="B4" s="4" t="n">
        <v>34394</v>
      </c>
      <c r="C4" s="5" t="n">
        <v>193038737</v>
      </c>
      <c r="D4" s="5" t="n">
        <f aca="false">VLOOKUP(B4,[1]jan94!$A$53:$XFD$163,3,0)</f>
        <v>6435262</v>
      </c>
      <c r="E4" s="5" t="n">
        <f aca="false">VLOOKUP(B4,[2]feb94!$A$55:$XFD$164,3,0)</f>
        <v>7629132</v>
      </c>
      <c r="F4" s="5" t="n">
        <f aca="false">VLOOKUP(B4,[3]mar94!$A$38:$XFD$146,3,0)</f>
        <v>3787990</v>
      </c>
      <c r="CQ4" s="1" t="s">
        <v>3</v>
      </c>
      <c r="CR4" s="6" t="n">
        <f aca="false">(D97-$D$95)/$D$95</f>
        <v>-0.0330884207797365</v>
      </c>
      <c r="CS4" s="6" t="n">
        <f aca="false">(E98-$E$96)/$E$96</f>
        <v>-0.0541047133540225</v>
      </c>
      <c r="CT4" s="6" t="n">
        <f aca="false">(F99-$F$97)/$F$97</f>
        <v>-0.0987176717832086</v>
      </c>
      <c r="CU4" s="6" t="n">
        <f aca="false">(G100-$G$98)/$G$98</f>
        <v>0.0637399581377086</v>
      </c>
      <c r="CV4" s="6" t="n">
        <f aca="false">(H101-$H$99)/$H$99</f>
        <v>-0.0487007206299877</v>
      </c>
      <c r="CW4" s="6" t="n">
        <f aca="false">(I102-$I$100)/$I$100</f>
        <v>-0.0935897084339113</v>
      </c>
      <c r="CX4" s="6" t="n">
        <f aca="false">(J103-$J$101)/$J$101</f>
        <v>0.0674866086250393</v>
      </c>
      <c r="CY4" s="6" t="n">
        <f aca="false">(K104-$K$102)/$K$102</f>
        <v>-0.13026228882043</v>
      </c>
      <c r="CZ4" s="6" t="n">
        <f aca="false">(L105-$L$103)/$L$103</f>
        <v>0.0187802213094893</v>
      </c>
      <c r="DA4" s="6" t="n">
        <f aca="false">(M106-$M$104)/$M$104</f>
        <v>-0.158291159258188</v>
      </c>
      <c r="DB4" s="6" t="n">
        <f aca="false">(N107-$N$105)/$N$105</f>
        <v>-0.19755732818012</v>
      </c>
      <c r="DC4" s="6" t="n">
        <f aca="false">(O108-$O$106)/$O$106</f>
        <v>-0.112634726054469</v>
      </c>
      <c r="DD4" s="6" t="n">
        <f aca="false">(P109-$P$107)/$P$107</f>
        <v>-0.104082894236149</v>
      </c>
      <c r="DE4" s="6" t="n">
        <f aca="false">(Q110-$Q$108)/$Q$108</f>
        <v>-0.0796502236963992</v>
      </c>
      <c r="DF4" s="6" t="n">
        <f aca="false">(R111-$R$109)/$R$109</f>
        <v>-0.113644200044316</v>
      </c>
      <c r="DG4" s="6" t="n">
        <f aca="false">(S112-$S$110)/$S$110</f>
        <v>-0.235026342152671</v>
      </c>
      <c r="DH4" s="6" t="n">
        <f aca="false">(T113-$T$111)/$T$111</f>
        <v>-0.0263838088294087</v>
      </c>
      <c r="DI4" s="6" t="n">
        <f aca="false">(U114-$U$112)/$U$112</f>
        <v>-0.200036609165366</v>
      </c>
      <c r="DJ4" s="6" t="n">
        <f aca="false">(V115-$V$113)/$V$113</f>
        <v>-0.0554349551394338</v>
      </c>
      <c r="DK4" s="6" t="n">
        <f aca="false">(W116-$W$114)/$W$114</f>
        <v>-0.0872205882953928</v>
      </c>
      <c r="DL4" s="6" t="n">
        <f aca="false">(X117-$X$115)/$X$115</f>
        <v>-0.00571122817626636</v>
      </c>
      <c r="DM4" s="6" t="n">
        <f aca="false">(Y118-$Y$116)/$Y$116</f>
        <v>-0.19186038373771</v>
      </c>
      <c r="DN4" s="6" t="n">
        <f aca="false">(Z119-$Z$117)/$Z$117</f>
        <v>-0.146167086749353</v>
      </c>
      <c r="DO4" s="6" t="n">
        <f aca="false">(AA120-$AA$118)/$AA$118</f>
        <v>-0.0852867910788344</v>
      </c>
      <c r="DP4" s="6" t="n">
        <f aca="false">(AB121-$AB$119)/$AB$119</f>
        <v>-0.182441879491732</v>
      </c>
      <c r="DQ4" s="6" t="n">
        <f aca="false">(AC122-$AC$120)/$AC$120</f>
        <v>-0.166868338931239</v>
      </c>
      <c r="DR4" s="6" t="n">
        <f aca="false">(AD123-$AD$121)/$AD$121</f>
        <v>-0.0728001205768433</v>
      </c>
      <c r="DS4" s="6" t="n">
        <f aca="false">(AE124-$AE$122)/$AE$122</f>
        <v>-0.112571201188633</v>
      </c>
      <c r="DT4" s="6" t="n">
        <f aca="false">(AF125-$AF$123)/$AF$123</f>
        <v>-0.0672019007165681</v>
      </c>
      <c r="DU4" s="6" t="n">
        <f aca="false">(AG126-$AG$124)/$AG$124</f>
        <v>-0.144528033774491</v>
      </c>
      <c r="DV4" s="6" t="n">
        <f aca="false">(AH127-$AH$125)/$AH$125</f>
        <v>-0.149367349519474</v>
      </c>
      <c r="DW4" s="6" t="n">
        <f aca="false">(AI128-$AI$126)/$AI$126</f>
        <v>-0.117227666243644</v>
      </c>
      <c r="DX4" s="6" t="n">
        <f aca="false">(AJ129-$AJ$127)/$AJ$127</f>
        <v>-0.171271599626989</v>
      </c>
      <c r="DY4" s="6" t="n">
        <f aca="false">(AK130-$AK$128)/$AK$128</f>
        <v>-0.167517492213885</v>
      </c>
      <c r="DZ4" s="6" t="n">
        <f aca="false">(AL131-$AL$129)/$AL$129</f>
        <v>-0.286525490871636</v>
      </c>
      <c r="EA4" s="6" t="n">
        <f aca="false">(AM132-$AM$130)/$AM$130</f>
        <v>-0.149635435849352</v>
      </c>
      <c r="EB4" s="6" t="n">
        <f aca="false">(AN133-$AN$131)/$AN$131</f>
        <v>-0.201197321407444</v>
      </c>
      <c r="EC4" s="6" t="n">
        <f aca="false">(AO134-$AO$132)/$AO$132</f>
        <v>-0.195080106580289</v>
      </c>
      <c r="ED4" s="6" t="n">
        <f aca="false">(AP135-$AP$133)/$AP$133</f>
        <v>-0.258205116576666</v>
      </c>
      <c r="EE4" s="6" t="n">
        <f aca="false">(AQ136-$AQ$134)/$AQ$134</f>
        <v>-0.121001628653633</v>
      </c>
      <c r="EF4" s="6" t="n">
        <f aca="false">(AR137-$AR$135)/$AR$135</f>
        <v>-0.131761370868455</v>
      </c>
      <c r="EG4" s="6" t="n">
        <f aca="false">(AS138-$AS$136)/$AS$136</f>
        <v>-0.0499349036330647</v>
      </c>
      <c r="EH4" s="6" t="n">
        <f aca="false">(AT139-$AT$137)/$AT$137</f>
        <v>-0.125191304914208</v>
      </c>
      <c r="EI4" s="6" t="n">
        <f aca="false">(AU140-$AU$138)/$AU$138</f>
        <v>-0.138999116464387</v>
      </c>
      <c r="EJ4" s="6" t="n">
        <f aca="false">(AV141-$AV$139)/$AV$139</f>
        <v>-0.101252247491975</v>
      </c>
      <c r="EK4" s="6" t="n">
        <f aca="false">(AW142-$AW$140)/$AW$140</f>
        <v>-0.191188925868627</v>
      </c>
      <c r="EL4" s="6" t="n">
        <f aca="false">(AX143-$AX$141)/$AX$141</f>
        <v>-0.130651780286517</v>
      </c>
      <c r="EM4" s="6" t="n">
        <f aca="false">(AY144-$AY$142)/$AY$142</f>
        <v>-0.189899988927648</v>
      </c>
      <c r="EN4" s="6" t="n">
        <f aca="false">(AZ145-$AZ$143)/$AZ$143</f>
        <v>-0.147923662521819</v>
      </c>
      <c r="EO4" s="6" t="n">
        <f aca="false">(BA146-$BA$144)/$BA$144</f>
        <v>-0.0452340745283149</v>
      </c>
      <c r="EP4" s="6" t="n">
        <f aca="false">(BB147-$BB$145)/$BB$145</f>
        <v>-0.280316710747133</v>
      </c>
      <c r="EQ4" s="6" t="n">
        <f aca="false">(BC148-$BC$146)/$BC$146</f>
        <v>-0.187975449840816</v>
      </c>
      <c r="ER4" s="6" t="n">
        <f aca="false">(BD149-$BD$147)/$BD$147</f>
        <v>-0.239860612830124</v>
      </c>
      <c r="ES4" s="6" t="n">
        <f aca="false">(BE150-$BE$148)/$BE$148</f>
        <v>-0.14064395588377</v>
      </c>
      <c r="ET4" s="6" t="n">
        <f aca="false">(BF151-$BF$149)/$BF$149</f>
        <v>-0.3110111536686</v>
      </c>
      <c r="EU4" s="6" t="n">
        <f aca="false">(BG152-$BG$150)/$BG$150</f>
        <v>-0.119268670171025</v>
      </c>
      <c r="EV4" s="6" t="n">
        <f aca="false">(BH153-$BH$151)/$BH$151</f>
        <v>-0.233603726444785</v>
      </c>
      <c r="EW4" s="6" t="n">
        <f aca="false">(BI154-$BI$152)/$BI$152</f>
        <v>-0.209083085622706</v>
      </c>
      <c r="EX4" s="6" t="n">
        <f aca="false">(BJ155-$BJ$153)/$BJ$153</f>
        <v>-0.113020254855706</v>
      </c>
      <c r="EY4" s="6" t="n">
        <f aca="false">(BK156-$BK$154)/$BK$154</f>
        <v>-0.205379755334884</v>
      </c>
      <c r="EZ4" s="6" t="n">
        <f aca="false">(BL157-$BL$155)/$BL$155</f>
        <v>-0.151886690857638</v>
      </c>
      <c r="FA4" s="6" t="n">
        <f aca="false">(BM158-$BM$156)/$BM$156</f>
        <v>0.0733542738600747</v>
      </c>
      <c r="FB4" s="6" t="n">
        <f aca="false">(BN159-$BN$157)/$BN$157</f>
        <v>-0.236946149025545</v>
      </c>
      <c r="FC4" s="6" t="n">
        <f aca="false">(BO160-$BO$158)/$BO$158</f>
        <v>-0.0202903611152028</v>
      </c>
      <c r="FD4" s="6" t="n">
        <f aca="false">(BP161-$BP$159)/$BP$159</f>
        <v>-0.143888579282779</v>
      </c>
      <c r="FE4" s="6" t="n">
        <f aca="false">(BQ162-$BQ$160)/$BQ$160</f>
        <v>-0.244541598259209</v>
      </c>
      <c r="FF4" s="6" t="n">
        <f aca="false">(BR163-$BR$161)/$BR$161</f>
        <v>-0.126707858703884</v>
      </c>
      <c r="FG4" s="6" t="n">
        <f aca="false">(BS164-$BS$162)/$BS$162</f>
        <v>-0.0370264099286284</v>
      </c>
      <c r="FH4" s="6" t="n">
        <f aca="false">(BT165-$BT$163)/$BT$163</f>
        <v>-0.0795127832538201</v>
      </c>
      <c r="FI4" s="6" t="n">
        <f aca="false">(BU166-$BU$164)/$BU$164</f>
        <v>-0.108015881787713</v>
      </c>
      <c r="FJ4" s="6" t="n">
        <f aca="false">(BV167-$BV$165)/$BV$165</f>
        <v>-0.130218534503905</v>
      </c>
      <c r="FK4" s="6" t="n">
        <f aca="false">(BW168-$BW$166)/$BW$166</f>
        <v>-0.0613161741997028</v>
      </c>
      <c r="FL4" s="6" t="n">
        <f aca="false">(BX169-$BX$167)/$BX$167</f>
        <v>-0.123025211846421</v>
      </c>
      <c r="FM4" s="6" t="n">
        <f aca="false">(BY170-$BY$168)/$BY$168</f>
        <v>-0.231102402515851</v>
      </c>
      <c r="FN4" s="6" t="n">
        <f aca="false">(BZ171-$BZ$169)/$BZ$169</f>
        <v>-0.1325925605749</v>
      </c>
      <c r="FO4" s="6" t="n">
        <f aca="false">(CA172-$CA$170)/$CA$170</f>
        <v>-0.128551333881816</v>
      </c>
      <c r="FP4" s="6" t="n">
        <f aca="false">(CB173-$CB$171)/$CB$171</f>
        <v>-0.23679823599051</v>
      </c>
      <c r="FQ4" s="6" t="n">
        <f aca="false">(CC174-$CC$172)/$CC$172</f>
        <v>-0.275500874929355</v>
      </c>
      <c r="FR4" s="6" t="n">
        <f aca="false">(CD175-$CD$173)/$CD$173</f>
        <v>-0.130318042359979</v>
      </c>
      <c r="FS4" s="6" t="n">
        <f aca="false">(CE176-$CE$174)/$CE$174</f>
        <v>-0.160342575846487</v>
      </c>
      <c r="FT4" s="6" t="n">
        <f aca="false">(CF177-$CF$175)/$CF$175</f>
        <v>-0.0906516059982052</v>
      </c>
      <c r="FU4" s="6" t="n">
        <f aca="false">(CG178-$CG$176)/$CG$176</f>
        <v>-0.161058045947712</v>
      </c>
      <c r="FV4" s="6" t="n">
        <f aca="false">(CH179-$CH$177)/$CH$177</f>
        <v>-0.275652591854135</v>
      </c>
      <c r="FW4" s="6" t="n">
        <f aca="false">(CI180-$CI$178)/$CI$178</f>
        <v>-0.231165914321474</v>
      </c>
      <c r="FX4" s="6" t="n">
        <f aca="false">(CJ181-$CJ$179)/$CJ$179</f>
        <v>-0.206881519662621</v>
      </c>
      <c r="FY4" s="6"/>
      <c r="FZ4" s="6"/>
    </row>
    <row r="5" customFormat="false" ht="11.25" hidden="false" customHeight="false" outlineLevel="0" collapsed="false">
      <c r="B5" s="4" t="n">
        <v>34425</v>
      </c>
      <c r="C5" s="5" t="n">
        <v>180438114</v>
      </c>
      <c r="D5" s="5" t="n">
        <f aca="false">VLOOKUP(B5,[1]jan94!$A$53:$XFD$163,3,0)</f>
        <v>6076657</v>
      </c>
      <c r="E5" s="5" t="n">
        <f aca="false">VLOOKUP(B5,[2]feb94!$A$55:$XFD$164,3,0)</f>
        <v>7554104</v>
      </c>
      <c r="F5" s="5" t="n">
        <f aca="false">VLOOKUP(B5,[3]mar94!$A$38:$XFD$146,3,0)</f>
        <v>9244981</v>
      </c>
      <c r="G5" s="5" t="n">
        <f aca="false">VLOOKUP(B5,[4]apr94!$A$38:$XFD$145,3,0)</f>
        <v>3270108</v>
      </c>
      <c r="CQ5" s="1" t="s">
        <v>4</v>
      </c>
      <c r="CR5" s="6" t="n">
        <f aca="false">(D98-$D$95)/$D$95</f>
        <v>-0.122119848272408</v>
      </c>
      <c r="CS5" s="6" t="n">
        <f aca="false">(E99-$E$96)/$E$96</f>
        <v>-0.125503600322204</v>
      </c>
      <c r="CT5" s="6" t="n">
        <f aca="false">(F100-$F$97)/$F$97</f>
        <v>-0.160675642066167</v>
      </c>
      <c r="CU5" s="6" t="n">
        <f aca="false">(G101-$G$98)/$G$98</f>
        <v>-0.011309092407294</v>
      </c>
      <c r="CV5" s="6" t="n">
        <f aca="false">(H102-$H$99)/$H$99</f>
        <v>-0.127105297804438</v>
      </c>
      <c r="CW5" s="6" t="n">
        <f aca="false">(I103-$I$100)/$I$100</f>
        <v>-0.129274495656918</v>
      </c>
      <c r="CX5" s="6" t="n">
        <f aca="false">(J104-$J$101)/$J$101</f>
        <v>0.0377834851339701</v>
      </c>
      <c r="CY5" s="6" t="n">
        <f aca="false">(K105-$K$102)/$K$102</f>
        <v>-0.178957345572497</v>
      </c>
      <c r="CZ5" s="6" t="n">
        <f aca="false">(L106-$L$103)/$L$103</f>
        <v>-0.0356917251606478</v>
      </c>
      <c r="DA5" s="6" t="n">
        <f aca="false">(M107-$M$104)/$M$104</f>
        <v>-0.164354374008573</v>
      </c>
      <c r="DB5" s="6" t="n">
        <f aca="false">(N108-$N$105)/$N$105</f>
        <v>-0.300935007864183</v>
      </c>
      <c r="DC5" s="6" t="n">
        <f aca="false">(O109-$O$106)/$O$106</f>
        <v>-0.186132105735261</v>
      </c>
      <c r="DD5" s="6" t="n">
        <f aca="false">(P110-$P$107)/$P$107</f>
        <v>-0.214483626506288</v>
      </c>
      <c r="DE5" s="6" t="n">
        <f aca="false">(Q111-$Q$108)/$Q$108</f>
        <v>-0.181178676576132</v>
      </c>
      <c r="DF5" s="6" t="n">
        <f aca="false">(R112-$R$109)/$R$109</f>
        <v>-0.0847317468959089</v>
      </c>
      <c r="DG5" s="6" t="n">
        <f aca="false">(S113-$S$110)/$S$110</f>
        <v>-0.265047171563698</v>
      </c>
      <c r="DH5" s="6" t="n">
        <f aca="false">(T114-$T$111)/$T$111</f>
        <v>-0.0706626440597909</v>
      </c>
      <c r="DI5" s="6" t="n">
        <f aca="false">(U115-$U$112)/$U$112</f>
        <v>-0.266440937083173</v>
      </c>
      <c r="DJ5" s="6" t="n">
        <f aca="false">(V116-$V$113)/$V$113</f>
        <v>-0.123509570250518</v>
      </c>
      <c r="DK5" s="6" t="n">
        <f aca="false">(W117-$W$114)/$W$114</f>
        <v>-0.100638330773574</v>
      </c>
      <c r="DL5" s="6" t="n">
        <f aca="false">(X118-$X$115)/$X$115</f>
        <v>0.0809680627355609</v>
      </c>
      <c r="DM5" s="6" t="n">
        <f aca="false">(Y119-$Y$116)/$Y$116</f>
        <v>-0.210390912526279</v>
      </c>
      <c r="DN5" s="6" t="n">
        <f aca="false">(Z120-$Z$117)/$Z$117</f>
        <v>-0.217131711851153</v>
      </c>
      <c r="DO5" s="6" t="n">
        <f aca="false">(AA121-$AA$118)/$AA$118</f>
        <v>-0.18809170442707</v>
      </c>
      <c r="DP5" s="6" t="n">
        <f aca="false">(AB122-$AB$119)/$AB$119</f>
        <v>-0.24305847292362</v>
      </c>
      <c r="DQ5" s="6" t="n">
        <f aca="false">(AC123-$AC$120)/$AC$120</f>
        <v>-0.241808845942827</v>
      </c>
      <c r="DR5" s="6" t="n">
        <f aca="false">(AD124-$AD$121)/$AD$121</f>
        <v>-0.115065133564028</v>
      </c>
      <c r="DS5" s="6" t="n">
        <f aca="false">(AE125-$AE$122)/$AE$122</f>
        <v>-0.217037673391387</v>
      </c>
      <c r="DT5" s="6" t="n">
        <f aca="false">(AF126-$AF$123)/$AF$123</f>
        <v>-0.155148628700829</v>
      </c>
      <c r="DU5" s="6" t="n">
        <f aca="false">(AG127-$AG$124)/$AG$124</f>
        <v>-0.311000285893418</v>
      </c>
      <c r="DV5" s="6" t="n">
        <f aca="false">(AH128-$AH$125)/$AH$125</f>
        <v>-0.195735027819929</v>
      </c>
      <c r="DW5" s="6" t="n">
        <f aca="false">(AI129-$AI$126)/$AI$126</f>
        <v>-0.149666001693096</v>
      </c>
      <c r="DX5" s="6" t="n">
        <f aca="false">(AJ130-$AJ$127)/$AJ$127</f>
        <v>-0.2748556135767</v>
      </c>
      <c r="DY5" s="6" t="n">
        <f aca="false">(AK131-$AK$128)/$AK$128</f>
        <v>-0.279954419828758</v>
      </c>
      <c r="DZ5" s="6" t="n">
        <f aca="false">(AL132-$AL$129)/$AL$129</f>
        <v>-0.321134167950622</v>
      </c>
      <c r="EA5" s="6" t="n">
        <f aca="false">(AM133-$AM$130)/$AM$130</f>
        <v>-0.275653371120281</v>
      </c>
      <c r="EB5" s="6" t="n">
        <f aca="false">(AN134-$AN$131)/$AN$131</f>
        <v>-0.282633534883951</v>
      </c>
      <c r="EC5" s="6" t="n">
        <f aca="false">(AO135-$AO$132)/$AO$132</f>
        <v>-0.24963324612822</v>
      </c>
      <c r="ED5" s="6" t="n">
        <f aca="false">(AP136-$AP$133)/$AP$133</f>
        <v>-0.328357938932048</v>
      </c>
      <c r="EE5" s="6" t="n">
        <f aca="false">(AQ137-$AQ$134)/$AQ$134</f>
        <v>-0.201925039249085</v>
      </c>
      <c r="EF5" s="6" t="n">
        <f aca="false">(AR138-$AR$135)/$AR$135</f>
        <v>-0.205560821673103</v>
      </c>
      <c r="EG5" s="6" t="n">
        <f aca="false">(AS139-$AS$136)/$AS$136</f>
        <v>-0.117797817343324</v>
      </c>
      <c r="EH5" s="6" t="n">
        <f aca="false">(AT140-$AT$137)/$AT$137</f>
        <v>-0.232332712002906</v>
      </c>
      <c r="EI5" s="6" t="n">
        <f aca="false">(AU141-$AU$138)/$AU$138</f>
        <v>-0.228378728656768</v>
      </c>
      <c r="EJ5" s="6" t="n">
        <f aca="false">(AV142-$AV$139)/$AV$139</f>
        <v>-0.189297879132593</v>
      </c>
      <c r="EK5" s="6" t="n">
        <f aca="false">(AW143-$AW$140)/$AW$140</f>
        <v>-0.230915136195372</v>
      </c>
      <c r="EL5" s="6" t="n">
        <f aca="false">(AX144-$AX$141)/$AX$141</f>
        <v>-0.227737501761044</v>
      </c>
      <c r="EM5" s="6" t="n">
        <f aca="false">(AY145-$AY$142)/$AY$142</f>
        <v>-0.21609900374395</v>
      </c>
      <c r="EN5" s="6" t="n">
        <f aca="false">(AZ146-$AZ$143)/$AZ$143</f>
        <v>-0.217856211387318</v>
      </c>
      <c r="EO5" s="6" t="n">
        <f aca="false">(BA147-$BA$144)/$BA$144</f>
        <v>-0.159326125822333</v>
      </c>
      <c r="EP5" s="6" t="n">
        <f aca="false">(BB148-$BB$145)/$BB$145</f>
        <v>-0.358064395964199</v>
      </c>
      <c r="EQ5" s="6" t="n">
        <f aca="false">(BC149-$BC$146)/$BC$146</f>
        <v>-0.303326939677614</v>
      </c>
      <c r="ER5" s="6" t="n">
        <f aca="false">(BD150-$BD$147)/$BD$147</f>
        <v>-0.291613749368572</v>
      </c>
      <c r="ES5" s="6" t="n">
        <f aca="false">(BE151-$BE$148)/$BE$148</f>
        <v>-0.225563014929776</v>
      </c>
      <c r="ET5" s="6" t="n">
        <f aca="false">(BF152-$BF$149)/$BF$149</f>
        <v>-0.359430119837556</v>
      </c>
      <c r="EU5" s="6" t="n">
        <f aca="false">(BG153-$BG$150)/$BG$150</f>
        <v>-0.234798493836804</v>
      </c>
      <c r="EV5" s="6" t="n">
        <f aca="false">(BH154-$BH$151)/$BH$151</f>
        <v>-0.282688546093811</v>
      </c>
      <c r="EW5" s="6" t="n">
        <f aca="false">(BI155-$BI$152)/$BI$152</f>
        <v>-0.283411106661574</v>
      </c>
      <c r="EX5" s="6" t="n">
        <f aca="false">(BJ156-$BJ$153)/$BJ$153</f>
        <v>-0.213471457830515</v>
      </c>
      <c r="EY5" s="6" t="n">
        <f aca="false">(BK157-$BK$154)/$BK$154</f>
        <v>-0.289921539317656</v>
      </c>
      <c r="EZ5" s="6" t="n">
        <f aca="false">(BL158-$BL$155)/$BL$155</f>
        <v>-0.243857633436544</v>
      </c>
      <c r="FA5" s="6" t="n">
        <f aca="false">(BM159-$BM$156)/$BM$156</f>
        <v>0.0532609322473299</v>
      </c>
      <c r="FB5" s="6" t="n">
        <f aca="false">(BN160-$BN$157)/$BN$157</f>
        <v>-0.279351071829521</v>
      </c>
      <c r="FC5" s="6" t="n">
        <f aca="false">(BO161-$BO$158)/$BO$158</f>
        <v>-0.0941678284709069</v>
      </c>
      <c r="FD5" s="6" t="n">
        <f aca="false">(BP162-$BP$159)/$BP$159</f>
        <v>-0.240221417101728</v>
      </c>
      <c r="FE5" s="6" t="n">
        <f aca="false">(BQ163-$BQ$160)/$BQ$160</f>
        <v>-0.266592080192918</v>
      </c>
      <c r="FF5" s="6" t="n">
        <f aca="false">(BR164-$BR$161)/$BR$161</f>
        <v>-0.237902420202746</v>
      </c>
      <c r="FG5" s="6" t="n">
        <f aca="false">(BS165-$BS$162)/$BS$162</f>
        <v>-0.173895888641479</v>
      </c>
      <c r="FH5" s="6" t="n">
        <f aca="false">(BT166-$BT$163)/$BT$163</f>
        <v>-0.144947381070311</v>
      </c>
      <c r="FI5" s="6" t="n">
        <f aca="false">(BU167-$BU$164)/$BU$164</f>
        <v>-0.14269964849724</v>
      </c>
      <c r="FJ5" s="6" t="n">
        <f aca="false">(BV168-$BV$165)/$BV$165</f>
        <v>-0.151894988942945</v>
      </c>
      <c r="FK5" s="6" t="n">
        <f aca="false">(BW169-$BW$166)/$BW$166</f>
        <v>-0.182487272885805</v>
      </c>
      <c r="FL5" s="6" t="n">
        <f aca="false">(BX170-$BX$167)/$BX$167</f>
        <v>-0.192410890777509</v>
      </c>
      <c r="FM5" s="6" t="n">
        <f aca="false">(BY171-$BY$168)/$BY$168</f>
        <v>-0.306001578568465</v>
      </c>
      <c r="FN5" s="6" t="n">
        <f aca="false">(BZ172-$BZ$169)/$BZ$169</f>
        <v>-0.224067228022206</v>
      </c>
      <c r="FO5" s="6" t="n">
        <f aca="false">(CA173-$CA$170)/$CA$170</f>
        <v>-0.289257299198581</v>
      </c>
      <c r="FP5" s="6" t="n">
        <f aca="false">(CB174-$CB$171)/$CB$171</f>
        <v>-0.33077320922004</v>
      </c>
      <c r="FQ5" s="6" t="n">
        <f aca="false">(CC175-$CC$172)/$CC$172</f>
        <v>-0.318807017597868</v>
      </c>
      <c r="FR5" s="6" t="n">
        <f aca="false">(CD176-$CD$173)/$CD$173</f>
        <v>-0.272018062793482</v>
      </c>
      <c r="FS5" s="6" t="n">
        <f aca="false">(CE177-$CE$174)/$CE$174</f>
        <v>-0.128049478615843</v>
      </c>
      <c r="FT5" s="6" t="n">
        <f aca="false">(CF178-$CF$175)/$CF$175</f>
        <v>-0.162754746493264</v>
      </c>
      <c r="FU5" s="6" t="n">
        <f aca="false">(CG179-$CG$176)/$CG$176</f>
        <v>-0.320935880487298</v>
      </c>
      <c r="FV5" s="6" t="n">
        <f aca="false">(CH180-$CH$177)/$CH$177</f>
        <v>-0.356294521113411</v>
      </c>
      <c r="FW5" s="6" t="n">
        <f aca="false">(CI181-$CI$178)/$CI$178</f>
        <v>-0.356668816224361</v>
      </c>
      <c r="FX5" s="6"/>
      <c r="FY5" s="6"/>
      <c r="FZ5" s="6"/>
    </row>
    <row r="6" customFormat="false" ht="11.25" hidden="false" customHeight="false" outlineLevel="0" collapsed="false">
      <c r="B6" s="4" t="n">
        <v>34455</v>
      </c>
      <c r="C6" s="5" t="n">
        <v>180915558</v>
      </c>
      <c r="D6" s="5" t="n">
        <f aca="false">VLOOKUP(B6,[1]jan94!$A$53:$XFD$163,3,0)</f>
        <v>5701034</v>
      </c>
      <c r="E6" s="5" t="n">
        <f aca="false">VLOOKUP(B6,[2]feb94!$A$55:$XFD$164,3,0)</f>
        <v>7216360</v>
      </c>
      <c r="F6" s="5" t="n">
        <f aca="false">VLOOKUP(B6,[3]mar94!$A$38:$XFD$146,3,0)</f>
        <v>9343622</v>
      </c>
      <c r="G6" s="5" t="n">
        <f aca="false">VLOOKUP(B6,[4]apr94!$A$38:$XFD$145,3,0)</f>
        <v>6407676</v>
      </c>
      <c r="H6" s="5" t="n">
        <f aca="false">VLOOKUP(B6,[5]may94!$A$64:$XFD$169,3,0)</f>
        <v>3988487</v>
      </c>
      <c r="CQ6" s="7" t="s">
        <v>5</v>
      </c>
      <c r="CR6" s="8" t="n">
        <f aca="false">(D99-$D$95)/$D$95</f>
        <v>-0.158128426421642</v>
      </c>
      <c r="CS6" s="8" t="n">
        <f aca="false">(E100-$E$96)/$E$96</f>
        <v>-0.188201750867595</v>
      </c>
      <c r="CT6" s="8" t="n">
        <f aca="false">(F101-$F$97)/$F$97</f>
        <v>-0.218400284854124</v>
      </c>
      <c r="CU6" s="8" t="n">
        <f aca="false">(G102-$G$98)/$G$98</f>
        <v>-0.130488276872926</v>
      </c>
      <c r="CV6" s="8" t="n">
        <f aca="false">(H103-$H$99)/$H$99</f>
        <v>-0.196390576793291</v>
      </c>
      <c r="CW6" s="8" t="n">
        <f aca="false">(I104-$I$100)/$I$100</f>
        <v>-0.22718337833313</v>
      </c>
      <c r="CX6" s="8" t="n">
        <f aca="false">(J105-$J$101)/$J$101</f>
        <v>0.0218464222046532</v>
      </c>
      <c r="CY6" s="8" t="n">
        <f aca="false">(K106-$K$102)/$K$102</f>
        <v>-0.222361947171151</v>
      </c>
      <c r="CZ6" s="8" t="n">
        <f aca="false">(L107-$L$103)/$L$103</f>
        <v>-0.104133865082015</v>
      </c>
      <c r="DA6" s="8" t="n">
        <f aca="false">(M108-$M$104)/$M$104</f>
        <v>-0.212545686776798</v>
      </c>
      <c r="DB6" s="8" t="n">
        <f aca="false">(N109-$N$105)/$N$105</f>
        <v>-0.32526071236938</v>
      </c>
      <c r="DC6" s="8" t="n">
        <f aca="false">(O110-$O$106)/$O$106</f>
        <v>-0.206754872072046</v>
      </c>
      <c r="DD6" s="8" t="n">
        <f aca="false">(P111-$P$107)/$P$107</f>
        <v>-0.318014140589033</v>
      </c>
      <c r="DE6" s="8" t="n">
        <f aca="false">(Q112-$Q$108)/$Q$108</f>
        <v>-0.268436163319309</v>
      </c>
      <c r="DF6" s="8" t="n">
        <f aca="false">(R113-$R$109)/$R$109</f>
        <v>-0.186400064008212</v>
      </c>
      <c r="DG6" s="8" t="n">
        <f aca="false">(S114-$S$110)/$S$110</f>
        <v>-0.331025002639358</v>
      </c>
      <c r="DH6" s="8" t="n">
        <f aca="false">(T115-$T$111)/$T$111</f>
        <v>-0.147613728821279</v>
      </c>
      <c r="DI6" s="8" t="n">
        <f aca="false">(U116-$U$112)/$U$112</f>
        <v>-0.324837928232215</v>
      </c>
      <c r="DJ6" s="8" t="n">
        <f aca="false">(V117-$V$113)/$V$113</f>
        <v>-0.140647378881143</v>
      </c>
      <c r="DK6" s="8" t="n">
        <f aca="false">(W118-$W$114)/$W$114</f>
        <v>-0.100635035040454</v>
      </c>
      <c r="DL6" s="8" t="n">
        <f aca="false">(X119-$X$115)/$X$115</f>
        <v>0.061903623488382</v>
      </c>
      <c r="DM6" s="8" t="n">
        <f aca="false">(Y120-$Y$116)/$Y$116</f>
        <v>-0.280023983948438</v>
      </c>
      <c r="DN6" s="8" t="n">
        <f aca="false">(Z121-$Z$117)/$Z$117</f>
        <v>-0.332023309633155</v>
      </c>
      <c r="DO6" s="8" t="n">
        <f aca="false">(AA122-$AA$118)/$AA$118</f>
        <v>-0.226072535909816</v>
      </c>
      <c r="DP6" s="8" t="n">
        <f aca="false">(AB123-$AB$119)/$AB$119</f>
        <v>-0.332521597141955</v>
      </c>
      <c r="DQ6" s="8" t="n">
        <f aca="false">(AC124-$AC$120)/$AC$120</f>
        <v>-0.313030823617925</v>
      </c>
      <c r="DR6" s="8" t="n">
        <f aca="false">(AD125-$AD$121)/$AD$121</f>
        <v>-0.142365654350518</v>
      </c>
      <c r="DS6" s="8" t="n">
        <f aca="false">(AE126-$AE$122)/$AE$122</f>
        <v>-0.318549870525467</v>
      </c>
      <c r="DT6" s="8" t="n">
        <f aca="false">(AF127-$AF$123)/$AF$123</f>
        <v>-0.19059859630193</v>
      </c>
      <c r="DU6" s="8" t="n">
        <f aca="false">(AG128-$AG$124)/$AG$124</f>
        <v>-0.318062151815682</v>
      </c>
      <c r="DV6" s="8" t="n">
        <f aca="false">(AH129-$AH$125)/$AH$125</f>
        <v>-0.186037556904401</v>
      </c>
      <c r="DW6" s="8" t="n">
        <f aca="false">(AI130-$AI$126)/$AI$126</f>
        <v>-0.208198490743005</v>
      </c>
      <c r="DX6" s="8" t="n">
        <f aca="false">(AJ131-$AJ$127)/$AJ$127</f>
        <v>-0.318215036129244</v>
      </c>
      <c r="DY6" s="8" t="n">
        <f aca="false">(AK132-$AK$128)/$AK$128</f>
        <v>-0.374256282176826</v>
      </c>
      <c r="DZ6" s="8" t="n">
        <f aca="false">(AL133-$AL$129)/$AL$129</f>
        <v>-0.376581852266359</v>
      </c>
      <c r="EA6" s="8" t="n">
        <f aca="false">(AM134-$AM$130)/$AM$130</f>
        <v>-0.331289038978714</v>
      </c>
      <c r="EB6" s="8" t="n">
        <f aca="false">(AN135-$AN$131)/$AN$131</f>
        <v>-0.359263190135626</v>
      </c>
      <c r="EC6" s="8" t="n">
        <f aca="false">(AO136-$AO$132)/$AO$132</f>
        <v>-0.27870203508414</v>
      </c>
      <c r="ED6" s="8" t="n">
        <f aca="false">(AP137-$AP$133)/$AP$133</f>
        <v>-0.428133419110879</v>
      </c>
      <c r="EE6" s="8" t="n">
        <f aca="false">(AQ138-$AQ$134)/$AQ$134</f>
        <v>-0.268853459855222</v>
      </c>
      <c r="EF6" s="8" t="n">
        <f aca="false">(AR139-$AR$135)/$AR$135</f>
        <v>-0.23987327097529</v>
      </c>
      <c r="EG6" s="8" t="n">
        <f aca="false">(AS140-$AS$136)/$AS$136</f>
        <v>-0.204144462185572</v>
      </c>
      <c r="EH6" s="8" t="n">
        <f aca="false">(AT141-$AT$137)/$AT$137</f>
        <v>-0.289298665501724</v>
      </c>
      <c r="EI6" s="8" t="n">
        <f aca="false">(AU142-$AU$138)/$AU$138</f>
        <v>-0.288215728281115</v>
      </c>
      <c r="EJ6" s="8" t="n">
        <f aca="false">(AV143-$AV$139)/$AV$139</f>
        <v>-0.253677499118501</v>
      </c>
      <c r="EK6" s="8" t="n">
        <f aca="false">(AW144-$AW$140)/$AW$140</f>
        <v>-0.299645484875835</v>
      </c>
      <c r="EL6" s="8" t="n">
        <f aca="false">(AX145-$AX$141)/$AX$141</f>
        <v>-0.29893495821821</v>
      </c>
      <c r="EM6" s="8" t="n">
        <f aca="false">(AY146-$AY$142)/$AY$142</f>
        <v>-0.275538243177572</v>
      </c>
      <c r="EN6" s="8" t="n">
        <f aca="false">(AZ147-$AZ$143)/$AZ$143</f>
        <v>-0.237169673969752</v>
      </c>
      <c r="EO6" s="8" t="n">
        <f aca="false">(BA148-$BA$144)/$BA$144</f>
        <v>-0.235721394861532</v>
      </c>
      <c r="EP6" s="8" t="n">
        <f aca="false">(BB149-$BB$145)/$BB$145</f>
        <v>-0.386651887008453</v>
      </c>
      <c r="EQ6" s="8" t="n">
        <f aca="false">(BC150-$BC$146)/$BC$146</f>
        <v>-0.372127259422016</v>
      </c>
      <c r="ER6" s="8" t="n">
        <f aca="false">(BD151-$BD$147)/$BD$147</f>
        <v>-0.369782729867162</v>
      </c>
      <c r="ES6" s="8" t="n">
        <f aca="false">(BE152-$BE$148)/$BE$148</f>
        <v>-0.291685647674588</v>
      </c>
      <c r="ET6" s="8" t="n">
        <f aca="false">(BF153-$BF$149)/$BF$149</f>
        <v>-0.433631341829223</v>
      </c>
      <c r="EU6" s="8" t="n">
        <f aca="false">(BG154-$BG$150)/$BG$150</f>
        <v>-0.262981553513867</v>
      </c>
      <c r="EV6" s="8" t="n">
        <f aca="false">(BH155-$BH$151)/$BH$151</f>
        <v>-0.327660576728142</v>
      </c>
      <c r="EW6" s="8" t="n">
        <f aca="false">(BI156-$BI$152)/$BI$152</f>
        <v>-0.344973662328873</v>
      </c>
      <c r="EX6" s="8" t="n">
        <f aca="false">(BJ157-$BJ$153)/$BJ$153</f>
        <v>-0.246591636158088</v>
      </c>
      <c r="EY6" s="8" t="n">
        <f aca="false">(BK158-$BK$154)/$BK$154</f>
        <v>-0.239972540802131</v>
      </c>
      <c r="EZ6" s="8" t="n">
        <f aca="false">(BL159-$BL$155)/$BL$155</f>
        <v>-0.311336343332487</v>
      </c>
      <c r="FA6" s="8" t="n">
        <f aca="false">(BM160-$BM$156)/$BM$156</f>
        <v>0.0124006779540585</v>
      </c>
      <c r="FB6" s="8" t="n">
        <f aca="false">(BN161-$BN$157)/$BN$157</f>
        <v>-0.351751909510011</v>
      </c>
      <c r="FC6" s="8" t="n">
        <f aca="false">(BO162-$BO$158)/$BO$158</f>
        <v>-0.0662092482529261</v>
      </c>
      <c r="FD6" s="8" t="n">
        <f aca="false">(BP163-$BP$159)/$BP$159</f>
        <v>-0.340588322033506</v>
      </c>
      <c r="FE6" s="8" t="n">
        <f aca="false">(BQ164-$BQ$160)/$BQ$160</f>
        <v>-0.341827676880522</v>
      </c>
      <c r="FF6" s="8" t="n">
        <f aca="false">(BR165-$BR$161)/$BR$161</f>
        <v>-0.330101403364345</v>
      </c>
      <c r="FG6" s="8" t="n">
        <f aca="false">(BS166-$BS$162)/$BS$162</f>
        <v>-0.194037726190114</v>
      </c>
      <c r="FH6" s="8" t="n">
        <f aca="false">(BT167-$BT$163)/$BT$163</f>
        <v>-0.200403078690987</v>
      </c>
      <c r="FI6" s="8" t="n">
        <f aca="false">(BU168-$BU$164)/$BU$164</f>
        <v>-0.19575474877336</v>
      </c>
      <c r="FJ6" s="8" t="n">
        <f aca="false">(BV169-$BV$165)/$BV$165</f>
        <v>-0.231236861174381</v>
      </c>
      <c r="FK6" s="8" t="n">
        <f aca="false">(BW170-$BW$166)/$BW$166</f>
        <v>-0.265630030882614</v>
      </c>
      <c r="FL6" s="8" t="n">
        <f aca="false">(BX171-$BX$167)/$BX$167</f>
        <v>-0.243781135730124</v>
      </c>
      <c r="FM6" s="8" t="n">
        <f aca="false">(BY172-$BY$168)/$BY$168</f>
        <v>-0.376407995911036</v>
      </c>
      <c r="FN6" s="8" t="n">
        <f aca="false">(BZ173-$BZ$169)/$BZ$169</f>
        <v>-0.260146317126235</v>
      </c>
      <c r="FO6" s="8" t="n">
        <f aca="false">(CA174-$CA$170)/$CA$170</f>
        <v>-0.369916004810765</v>
      </c>
      <c r="FP6" s="8" t="n">
        <f aca="false">(CB175-$CB$171)/$CB$171</f>
        <v>-0.367079851265575</v>
      </c>
      <c r="FQ6" s="8" t="n">
        <f aca="false">(CC176-$CC$172)/$CC$172</f>
        <v>-0.393795188970289</v>
      </c>
      <c r="FR6" s="8" t="n">
        <f aca="false">(CD177-$CD$173)/$CD$173</f>
        <v>-0.296729241282538</v>
      </c>
      <c r="FS6" s="8" t="n">
        <f aca="false">(CE178-$CE$174)/$CE$174</f>
        <v>-0.238602616449962</v>
      </c>
      <c r="FT6" s="8" t="n">
        <f aca="false">(CF179-$CF$175)/$CF$175</f>
        <v>-0.222526226067204</v>
      </c>
      <c r="FU6" s="8" t="n">
        <f aca="false">(CG180-$CG$176)/$CG$176</f>
        <v>-0.404075493231288</v>
      </c>
      <c r="FV6" s="8" t="n">
        <f aca="false">(CH181-$CH$177)/$CH$177</f>
        <v>-0.41220954248002</v>
      </c>
      <c r="FW6" s="6"/>
      <c r="FX6" s="6"/>
      <c r="FY6" s="6"/>
      <c r="FZ6" s="6"/>
    </row>
    <row r="7" customFormat="false" ht="11.25" hidden="false" customHeight="false" outlineLevel="0" collapsed="false">
      <c r="B7" s="4" t="n">
        <v>34486</v>
      </c>
      <c r="C7" s="5" t="n">
        <v>169666634</v>
      </c>
      <c r="D7" s="5" t="n">
        <f aca="false">VLOOKUP(B7,[1]jan94!$A$53:$XFD$163,3,0)</f>
        <v>5290830</v>
      </c>
      <c r="E7" s="5" t="n">
        <f aca="false">VLOOKUP(B7,[2]feb94!$A$55:$XFD$164,3,0)</f>
        <v>6456434</v>
      </c>
      <c r="F7" s="5" t="n">
        <f aca="false">VLOOKUP(B7,[3]mar94!$A$38:$XFD$146,3,0)</f>
        <v>8332338</v>
      </c>
      <c r="G7" s="5" t="n">
        <f aca="false">VLOOKUP(B7,[4]apr94!$A$38:$XFD$145,3,0)</f>
        <v>6539821</v>
      </c>
      <c r="H7" s="5" t="n">
        <f aca="false">VLOOKUP(B7,[5]may94!$A$64:$XFD$169,3,0)</f>
        <v>8560131</v>
      </c>
      <c r="I7" s="5" t="n">
        <f aca="false">VLOOKUP(B7,[6]jun94!$A$53:$XFD$157,3,0)</f>
        <v>4385866</v>
      </c>
      <c r="CQ7" s="1" t="s">
        <v>6</v>
      </c>
      <c r="CR7" s="6" t="n">
        <f aca="false">(D100-$D$95)/$D$95</f>
        <v>-0.177279681171282</v>
      </c>
      <c r="CS7" s="6" t="n">
        <f aca="false">(E101-$E$96)/$E$96</f>
        <v>-0.228197388641329</v>
      </c>
      <c r="CT7" s="6" t="n">
        <f aca="false">(F102-$F$97)/$F$97</f>
        <v>-0.256355745890662</v>
      </c>
      <c r="CU7" s="6" t="n">
        <f aca="false">(G103-$G$98)/$G$98</f>
        <v>-0.195510821708214</v>
      </c>
      <c r="CV7" s="6" t="n">
        <f aca="false">(H104-$H$99)/$H$99</f>
        <v>-0.194051002256858</v>
      </c>
      <c r="CW7" s="6" t="n">
        <f aca="false">(I105-$I$100)/$I$100</f>
        <v>-0.252070520980977</v>
      </c>
      <c r="CX7" s="6" t="n">
        <f aca="false">(J106-$J$101)/$J$101</f>
        <v>-0.075020248308764</v>
      </c>
      <c r="CY7" s="6" t="n">
        <f aca="false">(K107-$K$102)/$K$102</f>
        <v>-0.277090988392942</v>
      </c>
      <c r="CZ7" s="6" t="n">
        <f aca="false">(L108-$L$103)/$L$103</f>
        <v>-0.203299894593509</v>
      </c>
      <c r="DA7" s="6" t="n">
        <f aca="false">(M109-$M$104)/$M$104</f>
        <v>-0.222511132997416</v>
      </c>
      <c r="DB7" s="6" t="n">
        <f aca="false">(N110-$N$105)/$N$105</f>
        <v>-0.323456604727994</v>
      </c>
      <c r="DC7" s="6" t="n">
        <f aca="false">(O111-$O$106)/$O$106</f>
        <v>-0.303537952852466</v>
      </c>
      <c r="DD7" s="6" t="n">
        <f aca="false">(P112-$P$107)/$P$107</f>
        <v>-0.421836101514399</v>
      </c>
      <c r="DE7" s="6" t="n">
        <f aca="false">(Q113-$Q$108)/$Q$108</f>
        <v>-0.336048802438185</v>
      </c>
      <c r="DF7" s="6" t="n">
        <f aca="false">(R114-$R$109)/$R$109</f>
        <v>-0.27222095753066</v>
      </c>
      <c r="DG7" s="6" t="n">
        <f aca="false">(S115-$S$110)/$S$110</f>
        <v>-0.371376497901002</v>
      </c>
      <c r="DH7" s="6" t="n">
        <f aca="false">(T116-$T$111)/$T$111</f>
        <v>-0.211380459256527</v>
      </c>
      <c r="DI7" s="6" t="n">
        <f aca="false">(U117-$U$112)/$U$112</f>
        <v>-0.308382869117525</v>
      </c>
      <c r="DJ7" s="6" t="n">
        <f aca="false">(V118-$V$113)/$V$113</f>
        <v>-0.150981013555569</v>
      </c>
      <c r="DK7" s="6" t="n">
        <f aca="false">(W119-$W$114)/$W$114</f>
        <v>-0.198737836344964</v>
      </c>
      <c r="DL7" s="6" t="n">
        <f aca="false">(X120-$X$115)/$X$115</f>
        <v>0.0158466779689441</v>
      </c>
      <c r="DM7" s="6" t="n">
        <f aca="false">(Y121-$Y$116)/$Y$116</f>
        <v>-0.358327427067421</v>
      </c>
      <c r="DN7" s="6" t="n">
        <f aca="false">(Z122-$Z$117)/$Z$117</f>
        <v>-0.353261930829759</v>
      </c>
      <c r="DO7" s="6" t="n">
        <f aca="false">(AA123-$AA$118)/$AA$118</f>
        <v>-0.297237131313698</v>
      </c>
      <c r="DP7" s="6" t="n">
        <f aca="false">(AB124-$AB$119)/$AB$119</f>
        <v>-0.361531810072073</v>
      </c>
      <c r="DQ7" s="6" t="n">
        <f aca="false">(AC125-$AC$120)/$AC$120</f>
        <v>-0.37150147407328</v>
      </c>
      <c r="DR7" s="6" t="n">
        <f aca="false">(AD126-$AD$121)/$AD$121</f>
        <v>-0.243094438284193</v>
      </c>
      <c r="DS7" s="6" t="n">
        <f aca="false">(AE127-$AE$122)/$AE$122</f>
        <v>-0.38694368950315</v>
      </c>
      <c r="DT7" s="6" t="n">
        <f aca="false">(AF128-$AF$123)/$AF$123</f>
        <v>-0.282514240027599</v>
      </c>
      <c r="DU7" s="6" t="n">
        <f aca="false">(AG129-$AG$124)/$AG$124</f>
        <v>-0.256000239144379</v>
      </c>
      <c r="DV7" s="6" t="n">
        <f aca="false">(AH130-$AH$125)/$AH$125</f>
        <v>-0.232266691957512</v>
      </c>
      <c r="DW7" s="6" t="n">
        <f aca="false">(AI131-$AI$126)/$AI$126</f>
        <v>-0.245871072537325</v>
      </c>
      <c r="DX7" s="6" t="n">
        <f aca="false">(AJ132-$AJ$127)/$AJ$127</f>
        <v>-0.379821131225327</v>
      </c>
      <c r="DY7" s="6" t="n">
        <f aca="false">(AK133-$AK$128)/$AK$128</f>
        <v>-0.453639670758394</v>
      </c>
      <c r="DZ7" s="6" t="n">
        <f aca="false">(AL134-$AL$129)/$AL$129</f>
        <v>-0.442821570129408</v>
      </c>
      <c r="EA7" s="6" t="n">
        <f aca="false">(AM135-$AM$130)/$AM$130</f>
        <v>-0.376189356584946</v>
      </c>
      <c r="EB7" s="6" t="n">
        <f aca="false">(AN136-$AN$131)/$AN$131</f>
        <v>-0.430717920609081</v>
      </c>
      <c r="EC7" s="6" t="n">
        <f aca="false">(AO137-$AO$132)/$AO$132</f>
        <v>-0.36695025376449</v>
      </c>
      <c r="ED7" s="6" t="n">
        <f aca="false">(AP138-$AP$133)/$AP$133</f>
        <v>-0.48522544717377</v>
      </c>
      <c r="EE7" s="6" t="n">
        <f aca="false">(AQ139-$AQ$134)/$AQ$134</f>
        <v>-0.294073754933647</v>
      </c>
      <c r="EF7" s="6" t="n">
        <f aca="false">(AR140-$AR$135)/$AR$135</f>
        <v>-0.234890342182128</v>
      </c>
      <c r="EG7" s="6" t="n">
        <f aca="false">(AS141-$AS$136)/$AS$136</f>
        <v>-0.323415974572287</v>
      </c>
      <c r="EH7" s="6" t="n">
        <f aca="false">(AT142-$AT$137)/$AT$137</f>
        <v>-0.351965363698179</v>
      </c>
      <c r="EI7" s="6" t="n">
        <f aca="false">(AU143-$AU$138)/$AU$138</f>
        <v>-0.355812666180824</v>
      </c>
      <c r="EJ7" s="6" t="n">
        <f aca="false">(AV144-$AV$139)/$AV$139</f>
        <v>-0.37397991789495</v>
      </c>
      <c r="EK7" s="6" t="n">
        <f aca="false">(AW145-$AW$140)/$AW$140</f>
        <v>-0.378524885991092</v>
      </c>
      <c r="EL7" s="6" t="n">
        <f aca="false">(AX146-$AX$141)/$AX$141</f>
        <v>-0.345223468344516</v>
      </c>
      <c r="EM7" s="6" t="n">
        <f aca="false">(AY147-$AY$142)/$AY$142</f>
        <v>-0.362303520647512</v>
      </c>
      <c r="EN7" s="6" t="n">
        <f aca="false">(AZ148-$AZ$143)/$AZ$143</f>
        <v>-0.252922701536041</v>
      </c>
      <c r="EO7" s="6" t="n">
        <f aca="false">(BA149-$BA$144)/$BA$144</f>
        <v>-0.294218174973017</v>
      </c>
      <c r="EP7" s="6" t="n">
        <f aca="false">(BB150-$BB$145)/$BB$145</f>
        <v>-0.42403631886558</v>
      </c>
      <c r="EQ7" s="6" t="n">
        <f aca="false">(BC151-$BC$146)/$BC$146</f>
        <v>-0.385544217582286</v>
      </c>
      <c r="ER7" s="6" t="n">
        <f aca="false">(BD152-$BD$147)/$BD$147</f>
        <v>-0.424249767592845</v>
      </c>
      <c r="ES7" s="6" t="n">
        <f aca="false">(BE153-$BE$148)/$BE$148</f>
        <v>-0.348694143822306</v>
      </c>
      <c r="ET7" s="6" t="n">
        <f aca="false">(BF154-$BF$149)/$BF$149</f>
        <v>-0.474526922025239</v>
      </c>
      <c r="EU7" s="6" t="n">
        <f aca="false">(BG155-$BG$150)/$BG$150</f>
        <v>-0.29395265142814</v>
      </c>
      <c r="EV7" s="6" t="n">
        <f aca="false">(BH156-$BH$151)/$BH$151</f>
        <v>-0.392693998640924</v>
      </c>
      <c r="EW7" s="6" t="n">
        <f aca="false">(BI157-$BI$152)/$BI$152</f>
        <v>-0.394428955586068</v>
      </c>
      <c r="EX7" s="6" t="n">
        <f aca="false">(BJ158-$BJ$153)/$BJ$153</f>
        <v>-0.317904749897804</v>
      </c>
      <c r="EY7" s="6" t="n">
        <f aca="false">(BK159-$BK$154)/$BK$154</f>
        <v>-0.423459928220946</v>
      </c>
      <c r="EZ7" s="6" t="n">
        <f aca="false">(BL160-$BL$155)/$BL$155</f>
        <v>-0.347213557418385</v>
      </c>
      <c r="FA7" s="6" t="n">
        <f aca="false">(BM161-$BM$156)/$BM$156</f>
        <v>-0.0173539402121444</v>
      </c>
      <c r="FB7" s="6" t="n">
        <f aca="false">(BN162-$BN$157)/$BN$157</f>
        <v>-0.395714507312291</v>
      </c>
      <c r="FC7" s="6" t="n">
        <f aca="false">(BO163-$BO$158)/$BO$158</f>
        <v>-0.094474638125551</v>
      </c>
      <c r="FD7" s="6" t="n">
        <f aca="false">(BP164-$BP$159)/$BP$159</f>
        <v>-0.365598750090778</v>
      </c>
      <c r="FE7" s="6" t="n">
        <f aca="false">(BQ165-$BQ$160)/$BQ$160</f>
        <v>-0.405976648711448</v>
      </c>
      <c r="FF7" s="6" t="n">
        <f aca="false">(BR166-$BR$161)/$BR$161</f>
        <v>-0.406404399073066</v>
      </c>
      <c r="FG7" s="6" t="n">
        <f aca="false">(BS167-$BS$162)/$BS$162</f>
        <v>-0.220648835198408</v>
      </c>
      <c r="FH7" s="6" t="n">
        <f aca="false">(BT168-$BT$163)/$BT$163</f>
        <v>-0.308895044601821</v>
      </c>
      <c r="FI7" s="6" t="n">
        <f aca="false">(BU169-$BU$164)/$BU$164</f>
        <v>-0.311974654499208</v>
      </c>
      <c r="FJ7" s="6" t="n">
        <f aca="false">(BV170-$BV$165)/$BV$165</f>
        <v>-0.33289201028042</v>
      </c>
      <c r="FK7" s="6" t="n">
        <f aca="false">(BW171-$BW$166)/$BW$166</f>
        <v>-0.342746502747556</v>
      </c>
      <c r="FL7" s="6" t="n">
        <f aca="false">(BX172-$BX$167)/$BX$167</f>
        <v>-0.310367387714735</v>
      </c>
      <c r="FM7" s="6" t="n">
        <f aca="false">(BY173-$BY$168)/$BY$168</f>
        <v>-0.418545015681495</v>
      </c>
      <c r="FN7" s="6" t="n">
        <f aca="false">(BZ174-$BZ$169)/$BZ$169</f>
        <v>-0.313012751367377</v>
      </c>
      <c r="FO7" s="6" t="n">
        <f aca="false">(CA175-$CA$170)/$CA$170</f>
        <v>-0.397344096910838</v>
      </c>
      <c r="FP7" s="6" t="n">
        <f aca="false">(CB176-$CB$171)/$CB$171</f>
        <v>-0.464404106905437</v>
      </c>
      <c r="FQ7" s="6" t="n">
        <f aca="false">(CC177-$CC$172)/$CC$172</f>
        <v>-0.428980817399426</v>
      </c>
      <c r="FR7" s="6" t="n">
        <f aca="false">(CD178-$CD$173)/$CD$173</f>
        <v>-0.356710443399961</v>
      </c>
      <c r="FS7" s="6" t="n">
        <f aca="false">(CE179-$CE$174)/$CE$174</f>
        <v>-0.265388484220095</v>
      </c>
      <c r="FT7" s="6" t="n">
        <f aca="false">(CF180-$CF$175)/$CF$175</f>
        <v>-0.293540256503963</v>
      </c>
      <c r="FU7" s="6" t="n">
        <f aca="false">(CG181-$CG$176)/$CG$176</f>
        <v>-0.433654480777386</v>
      </c>
      <c r="FV7" s="6"/>
      <c r="FW7" s="6"/>
      <c r="FX7" s="6"/>
      <c r="FY7" s="6"/>
      <c r="FZ7" s="6"/>
    </row>
    <row r="8" customFormat="false" ht="11.25" hidden="false" customHeight="false" outlineLevel="0" collapsed="false">
      <c r="B8" s="4" t="n">
        <v>34516</v>
      </c>
      <c r="C8" s="5" t="n">
        <v>172389787</v>
      </c>
      <c r="D8" s="5" t="n">
        <f aca="false">VLOOKUP(B8,[1]jan94!$A$53:$XFD$163,3,0)</f>
        <v>5342821</v>
      </c>
      <c r="E8" s="5" t="n">
        <f aca="false">VLOOKUP(B8,[2]feb94!$A$55:$XFD$164,3,0)</f>
        <v>6193316</v>
      </c>
      <c r="F8" s="5" t="n">
        <f aca="false">VLOOKUP(B8,[3]mar94!$A$38:$XFD$146,3,0)</f>
        <v>8018189</v>
      </c>
      <c r="G8" s="5" t="n">
        <f aca="false">VLOOKUP(B8,[4]apr94!$A$38:$XFD$145,3,0)</f>
        <v>6816101</v>
      </c>
      <c r="H8" s="5" t="n">
        <f aca="false">VLOOKUP(B8,[5]may94!$A$64:$XFD$169,3,0)</f>
        <v>8556465</v>
      </c>
      <c r="I8" s="5" t="n">
        <f aca="false">VLOOKUP(B8,[6]jun94!$A$53:$XFD$157,3,0)</f>
        <v>7731146</v>
      </c>
      <c r="J8" s="5" t="n">
        <f aca="false">VLOOKUP(B8,[7]jul94!$A$61:$XFD$164,3,0)</f>
        <v>3940071</v>
      </c>
      <c r="CQ8" s="1" t="s">
        <v>7</v>
      </c>
      <c r="CR8" s="6" t="n">
        <f aca="false">(D101-$D$95)/$D$95</f>
        <v>-0.220824032456624</v>
      </c>
      <c r="CS8" s="6" t="n">
        <f aca="false">(E102-$E$96)/$E$96</f>
        <v>-0.265236320462144</v>
      </c>
      <c r="CT8" s="6" t="n">
        <f aca="false">(F103-$F$97)/$F$97</f>
        <v>-0.298161226179669</v>
      </c>
      <c r="CU8" s="6" t="n">
        <f aca="false">(G104-$G$98)/$G$98</f>
        <v>-0.276396257655142</v>
      </c>
      <c r="CV8" s="6" t="n">
        <f aca="false">(H105-$H$99)/$H$99</f>
        <v>-0.195813897346107</v>
      </c>
      <c r="CW8" s="6" t="n">
        <f aca="false">(I106-$I$100)/$I$100</f>
        <v>-0.298460409362338</v>
      </c>
      <c r="CX8" s="6" t="n">
        <f aca="false">(J107-$J$101)/$J$101</f>
        <v>-0.17330069140956</v>
      </c>
      <c r="CY8" s="6" t="n">
        <f aca="false">(K108-$K$102)/$K$102</f>
        <v>-0.362371118850142</v>
      </c>
      <c r="CZ8" s="6" t="n">
        <f aca="false">(L109-$L$103)/$L$103</f>
        <v>-0.239065557633328</v>
      </c>
      <c r="DA8" s="6" t="n">
        <f aca="false">(M110-$M$104)/$M$104</f>
        <v>-0.270006262717084</v>
      </c>
      <c r="DB8" s="6" t="n">
        <f aca="false">(N111-$N$105)/$N$105</f>
        <v>-0.359906341139556</v>
      </c>
      <c r="DC8" s="6" t="n">
        <f aca="false">(O112-$O$106)/$O$106</f>
        <v>-0.368861087946621</v>
      </c>
      <c r="DD8" s="6" t="n">
        <f aca="false">(P113-$P$107)/$P$107</f>
        <v>-0.462636834517008</v>
      </c>
      <c r="DE8" s="6" t="n">
        <f aca="false">(Q114-$Q$108)/$Q$108</f>
        <v>-0.365718717420725</v>
      </c>
      <c r="DF8" s="6" t="n">
        <f aca="false">(R115-$R$109)/$R$109</f>
        <v>-0.329269618329362</v>
      </c>
      <c r="DG8" s="6" t="n">
        <f aca="false">(S116-$S$110)/$S$110</f>
        <v>-0.435272248419901</v>
      </c>
      <c r="DH8" s="6" t="n">
        <f aca="false">(T117-$T$111)/$T$111</f>
        <v>-0.258494219855896</v>
      </c>
      <c r="DI8" s="6" t="n">
        <f aca="false">(U118-$U$112)/$U$112</f>
        <v>-0.350390674242852</v>
      </c>
      <c r="DJ8" s="6" t="n">
        <f aca="false">(V119-$V$113)/$V$113</f>
        <v>-0.195028663568394</v>
      </c>
      <c r="DK8" s="6" t="n">
        <f aca="false">(W120-$W$114)/$W$114</f>
        <v>-0.264297318718969</v>
      </c>
      <c r="DL8" s="6" t="n">
        <f aca="false">(X121-$X$115)/$X$115</f>
        <v>-0.0626292344049921</v>
      </c>
      <c r="DM8" s="6" t="n">
        <f aca="false">(Y122-$Y$116)/$Y$116</f>
        <v>-0.392142840031418</v>
      </c>
      <c r="DN8" s="6" t="n">
        <f aca="false">(Z123-$Z$117)/$Z$117</f>
        <v>-0.389096494323432</v>
      </c>
      <c r="DO8" s="6" t="n">
        <f aca="false">(AA124-$AA$118)/$AA$118</f>
        <v>-0.310192115240628</v>
      </c>
      <c r="DP8" s="6" t="n">
        <f aca="false">(AB125-$AB$119)/$AB$119</f>
        <v>-0.409020306647645</v>
      </c>
      <c r="DQ8" s="6" t="n">
        <f aca="false">(AC126-$AC$120)/$AC$120</f>
        <v>-0.415933325263806</v>
      </c>
      <c r="DR8" s="6" t="n">
        <f aca="false">(AD127-$AD$121)/$AD$121</f>
        <v>-0.2847873548436</v>
      </c>
      <c r="DS8" s="6" t="n">
        <f aca="false">(AE128-$AE$122)/$AE$122</f>
        <v>-0.395155882071167</v>
      </c>
      <c r="DT8" s="6" t="n">
        <f aca="false">(AF129-$AF$123)/$AF$123</f>
        <v>-0.320430673375437</v>
      </c>
      <c r="DU8" s="6" t="n">
        <f aca="false">(AG130-$AG$124)/$AG$124</f>
        <v>-0.330509910862093</v>
      </c>
      <c r="DV8" s="6" t="n">
        <f aca="false">(AH131-$AH$125)/$AH$125</f>
        <v>-0.286158162620132</v>
      </c>
      <c r="DW8" s="6" t="n">
        <f aca="false">(AI132-$AI$126)/$AI$126</f>
        <v>-0.276783573233675</v>
      </c>
      <c r="DX8" s="6" t="n">
        <f aca="false">(AJ133-$AJ$127)/$AJ$127</f>
        <v>-0.45209726484491</v>
      </c>
      <c r="DY8" s="6" t="n">
        <f aca="false">(AK134-$AK$128)/$AK$128</f>
        <v>-0.49712402133584</v>
      </c>
      <c r="DZ8" s="6" t="n">
        <f aca="false">(AL135-$AL$129)/$AL$129</f>
        <v>-0.469920997093414</v>
      </c>
      <c r="EA8" s="6" t="n">
        <f aca="false">(AM136-$AM$130)/$AM$130</f>
        <v>-0.42822916098185</v>
      </c>
      <c r="EB8" s="6" t="n">
        <f aca="false">(AN137-$AN$131)/$AN$131</f>
        <v>-0.461185477998051</v>
      </c>
      <c r="EC8" s="6" t="n">
        <f aca="false">(AO138-$AO$132)/$AO$132</f>
        <v>-0.435381595213292</v>
      </c>
      <c r="ED8" s="6" t="n">
        <f aca="false">(AP139-$AP$133)/$AP$133</f>
        <v>-0.523190214412296</v>
      </c>
      <c r="EE8" s="6" t="n">
        <f aca="false">(AQ140-$AQ$134)/$AQ$134</f>
        <v>-0.347028118395961</v>
      </c>
      <c r="EF8" s="6" t="n">
        <f aca="false">(AR141-$AR$135)/$AR$135</f>
        <v>-0.280658331498434</v>
      </c>
      <c r="EG8" s="6" t="n">
        <f aca="false">(AS142-$AS$136)/$AS$136</f>
        <v>-0.370221795341592</v>
      </c>
      <c r="EH8" s="6" t="n">
        <f aca="false">(AT143-$AT$137)/$AT$137</f>
        <v>-0.39488211681988</v>
      </c>
      <c r="EI8" s="6" t="n">
        <f aca="false">(AU144-$AU$138)/$AU$138</f>
        <v>-0.391427911773471</v>
      </c>
      <c r="EJ8" s="6" t="n">
        <f aca="false">(AV145-$AV$139)/$AV$139</f>
        <v>-0.431104085116559</v>
      </c>
      <c r="EK8" s="6" t="n">
        <f aca="false">(AW146-$AW$140)/$AW$140</f>
        <v>-0.417299734875867</v>
      </c>
      <c r="EL8" s="6" t="n">
        <f aca="false">(AX147-$AX$141)/$AX$141</f>
        <v>-0.393450486349597</v>
      </c>
      <c r="EM8" s="6" t="n">
        <f aca="false">(AY148-$AY$142)/$AY$142</f>
        <v>-0.393964033931352</v>
      </c>
      <c r="EN8" s="6" t="n">
        <f aca="false">(AZ149-$AZ$143)/$AZ$143</f>
        <v>-0.302304498457477</v>
      </c>
      <c r="EO8" s="6" t="n">
        <f aca="false">(BA150-$BA$144)/$BA$144</f>
        <v>-0.366964319231074</v>
      </c>
      <c r="EP8" s="6" t="n">
        <f aca="false">(BB151-$BB$145)/$BB$145</f>
        <v>-0.447977269989951</v>
      </c>
      <c r="EQ8" s="6" t="n">
        <f aca="false">(BC152-$BC$146)/$BC$146</f>
        <v>-0.413274473909756</v>
      </c>
      <c r="ER8" s="6" t="n">
        <f aca="false">(BD153-$BD$147)/$BD$147</f>
        <v>-0.488361026198812</v>
      </c>
      <c r="ES8" s="6" t="n">
        <f aca="false">(BE154-$BE$148)/$BE$148</f>
        <v>-0.429063222710625</v>
      </c>
      <c r="ET8" s="6" t="n">
        <f aca="false">(BF155-$BF$149)/$BF$149</f>
        <v>-0.511154671952156</v>
      </c>
      <c r="EU8" s="6" t="n">
        <f aca="false">(BG156-$BG$150)/$BG$150</f>
        <v>-0.343487662033949</v>
      </c>
      <c r="EV8" s="6" t="n">
        <f aca="false">(BH157-$BH$151)/$BH$151</f>
        <v>-0.447549272423719</v>
      </c>
      <c r="EW8" s="6" t="n">
        <f aca="false">(BI158-$BI$152)/$BI$152</f>
        <v>-0.452108214565765</v>
      </c>
      <c r="EX8" s="6" t="n">
        <f aca="false">(BJ159-$BJ$153)/$BJ$153</f>
        <v>-0.353008905321369</v>
      </c>
      <c r="EY8" s="6" t="n">
        <f aca="false">(BK160-$BK$154)/$BK$154</f>
        <v>-0.477806610644442</v>
      </c>
      <c r="EZ8" s="6" t="n">
        <f aca="false">(BL161-$BL$155)/$BL$155</f>
        <v>-0.361775964300827</v>
      </c>
      <c r="FA8" s="6" t="n">
        <f aca="false">(BM162-$BM$156)/$BM$156</f>
        <v>-0.0502117254849867</v>
      </c>
      <c r="FB8" s="6" t="n">
        <f aca="false">(BN163-$BN$157)/$BN$157</f>
        <v>-0.478365198030414</v>
      </c>
      <c r="FC8" s="6" t="n">
        <f aca="false">(BO164-$BO$158)/$BO$158</f>
        <v>-0.180775706706244</v>
      </c>
      <c r="FD8" s="6" t="n">
        <f aca="false">(BP165-$BP$159)/$BP$159</f>
        <v>-0.431703155214523</v>
      </c>
      <c r="FE8" s="6" t="n">
        <f aca="false">(BQ166-$BQ$160)/$BQ$160</f>
        <v>-0.475624981810129</v>
      </c>
      <c r="FF8" s="6" t="n">
        <f aca="false">(BR167-$BR$161)/$BR$161</f>
        <v>-0.431437406471588</v>
      </c>
      <c r="FG8" s="6" t="n">
        <f aca="false">(BS168-$BS$162)/$BS$162</f>
        <v>-0.259470818254741</v>
      </c>
      <c r="FH8" s="6" t="n">
        <f aca="false">(BT169-$BT$163)/$BT$163</f>
        <v>-0.35366146131028</v>
      </c>
      <c r="FI8" s="6" t="n">
        <f aca="false">(BU170-$BU$164)/$BU$164</f>
        <v>-0.384689795388351</v>
      </c>
      <c r="FJ8" s="6" t="n">
        <f aca="false">(BV171-$BV$165)/$BV$165</f>
        <v>-0.382984946969894</v>
      </c>
      <c r="FK8" s="6" t="n">
        <f aca="false">(BW172-$BW$166)/$BW$166</f>
        <v>-0.408671547858771</v>
      </c>
      <c r="FL8" s="6" t="n">
        <f aca="false">(BX173-$BX$167)/$BX$167</f>
        <v>-0.360252868071533</v>
      </c>
      <c r="FM8" s="6" t="n">
        <f aca="false">(BY174-$BY$168)/$BY$168</f>
        <v>-0.492866465582991</v>
      </c>
      <c r="FN8" s="6" t="n">
        <f aca="false">(BZ175-$BZ$169)/$BZ$169</f>
        <v>-0.365005419364956</v>
      </c>
      <c r="FO8" s="6" t="n">
        <f aca="false">(CA176-$CA$170)/$CA$170</f>
        <v>-0.471744857702994</v>
      </c>
      <c r="FP8" s="6" t="n">
        <f aca="false">(CB177-$CB$171)/$CB$171</f>
        <v>-0.504575468284253</v>
      </c>
      <c r="FQ8" s="6" t="n">
        <f aca="false">(CC178-$CC$172)/$CC$172</f>
        <v>-0.481684889123879</v>
      </c>
      <c r="FR8" s="6" t="n">
        <f aca="false">(CD179-$CD$173)/$CD$173</f>
        <v>-0.39300472887958</v>
      </c>
      <c r="FS8" s="6" t="n">
        <f aca="false">(CE180-$CE$174)/$CE$174</f>
        <v>-0.340310692659968</v>
      </c>
      <c r="FT8" s="6" t="n">
        <f aca="false">(CF181-$CF$175)/$CF$175</f>
        <v>-0.389894845998632</v>
      </c>
      <c r="FU8" s="6"/>
      <c r="FV8" s="6"/>
      <c r="FW8" s="6"/>
      <c r="FX8" s="6"/>
      <c r="FY8" s="6"/>
      <c r="FZ8" s="6"/>
    </row>
    <row r="9" customFormat="false" ht="11.25" hidden="false" customHeight="false" outlineLevel="0" collapsed="false">
      <c r="B9" s="4" t="n">
        <v>34547</v>
      </c>
      <c r="C9" s="5" t="n">
        <v>166894143</v>
      </c>
      <c r="D9" s="5" t="n">
        <f aca="false">VLOOKUP(B9,[1]jan94!$A$53:$XFD$163,3,0)</f>
        <v>5060040</v>
      </c>
      <c r="E9" s="5" t="n">
        <f aca="false">VLOOKUP(B9,[2]feb94!$A$55:$XFD$164,3,0)</f>
        <v>5888184</v>
      </c>
      <c r="F9" s="5" t="n">
        <f aca="false">VLOOKUP(B9,[3]mar94!$A$38:$XFD$146,3,0)</f>
        <v>7466737</v>
      </c>
      <c r="G9" s="5" t="n">
        <f aca="false">VLOOKUP(B9,[4]apr94!$A$38:$XFD$145,3,0)</f>
        <v>6335211</v>
      </c>
      <c r="H9" s="5" t="n">
        <f aca="false">VLOOKUP(B9,[5]may94!$A$64:$XFD$169,3,0)</f>
        <v>8414688</v>
      </c>
      <c r="I9" s="5" t="n">
        <f aca="false">VLOOKUP(B9,[6]jun94!$A$53:$XFD$157,3,0)</f>
        <v>7416368</v>
      </c>
      <c r="J9" s="5" t="n">
        <f aca="false">VLOOKUP(B9,[7]jul94!$A$61:$XFD$164,3,0)</f>
        <v>6620306</v>
      </c>
      <c r="K9" s="5" t="n">
        <f aca="false">VLOOKUP(B9,[8]aug94!$A$55:$XFD$157,3,0)</f>
        <v>6050210</v>
      </c>
      <c r="CQ9" s="1" t="s">
        <v>8</v>
      </c>
      <c r="CR9" s="6" t="n">
        <f aca="false">(D102-$D$95)/$D$95</f>
        <v>-0.242104591986778</v>
      </c>
      <c r="CS9" s="6" t="n">
        <f aca="false">(E103-$E$96)/$E$96</f>
        <v>-0.354411615895491</v>
      </c>
      <c r="CT9" s="6" t="n">
        <f aca="false">(F104-$F$97)/$F$97</f>
        <v>-0.375684060356641</v>
      </c>
      <c r="CU9" s="6" t="n">
        <f aca="false">(G105-$G$98)/$G$98</f>
        <v>-0.291324654991919</v>
      </c>
      <c r="CV9" s="6" t="n">
        <f aca="false">(H106-$H$99)/$H$99</f>
        <v>-0.243567161116064</v>
      </c>
      <c r="CW9" s="6" t="n">
        <f aca="false">(I107-$I$100)/$I$100</f>
        <v>-0.35439023436592</v>
      </c>
      <c r="CX9" s="6" t="n">
        <f aca="false">(J108-$J$101)/$J$101</f>
        <v>-0.223314602074285</v>
      </c>
      <c r="CY9" s="6" t="n">
        <f aca="false">(K109-$K$102)/$K$102</f>
        <v>-0.406145598608287</v>
      </c>
      <c r="CZ9" s="6" t="n">
        <f aca="false">(L110-$L$103)/$L$103</f>
        <v>-0.234024132673248</v>
      </c>
      <c r="DA9" s="6" t="n">
        <f aca="false">(M111-$M$104)/$M$104</f>
        <v>-0.308048760839568</v>
      </c>
      <c r="DB9" s="6" t="n">
        <f aca="false">(N112-$N$105)/$N$105</f>
        <v>-0.391984856508303</v>
      </c>
      <c r="DC9" s="6" t="n">
        <f aca="false">(O113-$O$106)/$O$106</f>
        <v>-0.383622753988312</v>
      </c>
      <c r="DD9" s="6" t="n">
        <f aca="false">(P114-$P$107)/$P$107</f>
        <v>-0.519593014277694</v>
      </c>
      <c r="DE9" s="6" t="n">
        <f aca="false">(Q115-$Q$108)/$Q$108</f>
        <v>-0.358724038546025</v>
      </c>
      <c r="DF9" s="6" t="n">
        <f aca="false">(R116-$R$109)/$R$109</f>
        <v>-0.299141463762504</v>
      </c>
      <c r="DG9" s="6" t="n">
        <f aca="false">(S117-$S$110)/$S$110</f>
        <v>-0.459528101759355</v>
      </c>
      <c r="DH9" s="6" t="n">
        <f aca="false">(T118-$T$111)/$T$111</f>
        <v>-0.271452485360505</v>
      </c>
      <c r="DI9" s="6" t="n">
        <f aca="false">(U119-$U$112)/$U$112</f>
        <v>-0.406083761030874</v>
      </c>
      <c r="DJ9" s="6" t="n">
        <f aca="false">(V120-$V$113)/$V$113</f>
        <v>-0.259119515440915</v>
      </c>
      <c r="DK9" s="6" t="n">
        <f aca="false">(W121-$W$114)/$W$114</f>
        <v>-0.324346160604942</v>
      </c>
      <c r="DL9" s="6" t="n">
        <f aca="false">(X122-$X$115)/$X$115</f>
        <v>-0.133011527066606</v>
      </c>
      <c r="DM9" s="6" t="n">
        <f aca="false">(Y123-$Y$116)/$Y$116</f>
        <v>-0.460230515362096</v>
      </c>
      <c r="DN9" s="6" t="n">
        <f aca="false">(Z124-$Z$117)/$Z$117</f>
        <v>-0.40574354744594</v>
      </c>
      <c r="DO9" s="6" t="n">
        <f aca="false">(AA125-$AA$118)/$AA$118</f>
        <v>-0.366838110431516</v>
      </c>
      <c r="DP9" s="6" t="n">
        <f aca="false">(AB126-$AB$119)/$AB$119</f>
        <v>-0.452545011933258</v>
      </c>
      <c r="DQ9" s="6" t="n">
        <f aca="false">(AC127-$AC$120)/$AC$120</f>
        <v>-0.445690793104035</v>
      </c>
      <c r="DR9" s="6" t="n">
        <f aca="false">(AD128-$AD$121)/$AD$121</f>
        <v>-0.331410441963355</v>
      </c>
      <c r="DS9" s="6" t="n">
        <f aca="false">(AE129-$AE$122)/$AE$122</f>
        <v>-0.46342855678195</v>
      </c>
      <c r="DT9" s="6" t="n">
        <f aca="false">(AF130-$AF$123)/$AF$123</f>
        <v>-0.383010161095863</v>
      </c>
      <c r="DU9" s="6" t="n">
        <f aca="false">(AG131-$AG$124)/$AG$124</f>
        <v>-0.356472601027918</v>
      </c>
      <c r="DV9" s="6" t="n">
        <f aca="false">(AH132-$AH$125)/$AH$125</f>
        <v>-0.391665528578655</v>
      </c>
      <c r="DW9" s="6" t="n">
        <f aca="false">(AI133-$AI$126)/$AI$126</f>
        <v>-0.339451833147477</v>
      </c>
      <c r="DX9" s="6" t="n">
        <f aca="false">(AJ134-$AJ$127)/$AJ$127</f>
        <v>-0.481613333448895</v>
      </c>
      <c r="DY9" s="6" t="n">
        <f aca="false">(AK135-$AK$128)/$AK$128</f>
        <v>-0.532947827163682</v>
      </c>
      <c r="DZ9" s="6" t="n">
        <f aca="false">(AL136-$AL$129)/$AL$129</f>
        <v>-0.509414500514245</v>
      </c>
      <c r="EA9" s="6" t="n">
        <f aca="false">(AM137-$AM$130)/$AM$130</f>
        <v>-0.473957163518044</v>
      </c>
      <c r="EB9" s="6" t="n">
        <f aca="false">(AN138-$AN$131)/$AN$131</f>
        <v>-0.499208796220225</v>
      </c>
      <c r="EC9" s="6" t="n">
        <f aca="false">(AO139-$AO$132)/$AO$132</f>
        <v>-0.474267406639296</v>
      </c>
      <c r="ED9" s="6" t="n">
        <f aca="false">(AP140-$AP$133)/$AP$133</f>
        <v>-0.549325148192794</v>
      </c>
      <c r="EE9" s="6" t="n">
        <f aca="false">(AQ141-$AQ$134)/$AQ$134</f>
        <v>-0.379689848859342</v>
      </c>
      <c r="EF9" s="6" t="n">
        <f aca="false">(AR142-$AR$135)/$AR$135</f>
        <v>-0.329331001921985</v>
      </c>
      <c r="EG9" s="6" t="n">
        <f aca="false">(AS143-$AS$136)/$AS$136</f>
        <v>-0.414409145123834</v>
      </c>
      <c r="EH9" s="6" t="n">
        <f aca="false">(AT144-$AT$137)/$AT$137</f>
        <v>-0.430577111282312</v>
      </c>
      <c r="EI9" s="6" t="n">
        <f aca="false">(AU145-$AU$138)/$AU$138</f>
        <v>-0.409273614177783</v>
      </c>
      <c r="EJ9" s="6" t="n">
        <f aca="false">(AV146-$AV$139)/$AV$139</f>
        <v>-0.476830155833571</v>
      </c>
      <c r="EK9" s="6" t="n">
        <f aca="false">(AW147-$AW$140)/$AW$140</f>
        <v>-0.4717309961337</v>
      </c>
      <c r="EL9" s="6" t="n">
        <f aca="false">(AX148-$AX$141)/$AX$141</f>
        <v>-0.446667502489157</v>
      </c>
      <c r="EM9" s="6" t="n">
        <f aca="false">(AY149-$AY$142)/$AY$142</f>
        <v>-0.347824381084017</v>
      </c>
      <c r="EN9" s="6" t="n">
        <f aca="false">(AZ150-$AZ$143)/$AZ$143</f>
        <v>-0.344227247496637</v>
      </c>
      <c r="EO9" s="6" t="n">
        <f aca="false">(BA151-$BA$144)/$BA$144</f>
        <v>-0.427112203846476</v>
      </c>
      <c r="EP9" s="6" t="n">
        <f aca="false">(BB152-$BB$145)/$BB$145</f>
        <v>-0.479810573389917</v>
      </c>
      <c r="EQ9" s="6" t="n">
        <f aca="false">(BC153-$BC$146)/$BC$146</f>
        <v>-0.486962426130479</v>
      </c>
      <c r="ER9" s="6" t="n">
        <f aca="false">(BD154-$BD$147)/$BD$147</f>
        <v>-0.535207236307416</v>
      </c>
      <c r="ES9" s="6" t="n">
        <f aca="false">(BE155-$BE$148)/$BE$148</f>
        <v>-0.508502687764044</v>
      </c>
      <c r="ET9" s="6" t="n">
        <f aca="false">(BF156-$BF$149)/$BF$149</f>
        <v>-0.54666777587379</v>
      </c>
      <c r="EU9" s="6" t="n">
        <f aca="false">(BG157-$BG$150)/$BG$150</f>
        <v>-0.421028212262051</v>
      </c>
      <c r="EV9" s="6" t="n">
        <f aca="false">(BH158-$BH$151)/$BH$151</f>
        <v>-0.45792233820593</v>
      </c>
      <c r="EW9" s="6" t="n">
        <f aca="false">(BI159-$BI$152)/$BI$152</f>
        <v>-0.505927340983519</v>
      </c>
      <c r="EX9" s="6" t="n">
        <f aca="false">(BJ160-$BJ$153)/$BJ$153</f>
        <v>-0.414133772337506</v>
      </c>
      <c r="EY9" s="6" t="n">
        <f aca="false">(BK161-$BK$154)/$BK$154</f>
        <v>-0.530427547037666</v>
      </c>
      <c r="EZ9" s="6" t="n">
        <f aca="false">(BL162-$BL$155)/$BL$155</f>
        <v>-0.404339313542848</v>
      </c>
      <c r="FA9" s="6" t="n">
        <f aca="false">(BM163-$BM$156)/$BM$156</f>
        <v>-0.133662295775801</v>
      </c>
      <c r="FB9" s="6" t="n">
        <f aca="false">(BN164-$BN$157)/$BN$157</f>
        <v>-0.51378197770015</v>
      </c>
      <c r="FC9" s="6" t="n">
        <f aca="false">(BO165-$BO$158)/$BO$158</f>
        <v>-0.289067225656946</v>
      </c>
      <c r="FD9" s="6" t="n">
        <f aca="false">(BP166-$BP$159)/$BP$159</f>
        <v>-0.489688782520897</v>
      </c>
      <c r="FE9" s="6" t="n">
        <f aca="false">(BQ167-$BQ$160)/$BQ$160</f>
        <v>-0.502634738988156</v>
      </c>
      <c r="FF9" s="6" t="n">
        <f aca="false">(BR168-$BR$161)/$BR$161</f>
        <v>-0.501696272022086</v>
      </c>
      <c r="FG9" s="6" t="n">
        <f aca="false">(BS169-$BS$162)/$BS$162</f>
        <v>-0.301631346609124</v>
      </c>
      <c r="FH9" s="6" t="n">
        <f aca="false">(BT170-$BT$163)/$BT$163</f>
        <v>-0.359773002296494</v>
      </c>
      <c r="FI9" s="6" t="n">
        <f aca="false">(BU171-$BU$164)/$BU$164</f>
        <v>-0.454906761022318</v>
      </c>
      <c r="FJ9" s="6" t="n">
        <f aca="false">(BV172-$BV$165)/$BV$165</f>
        <v>-0.436217455142904</v>
      </c>
      <c r="FK9" s="6" t="n">
        <f aca="false">(BW173-$BW$166)/$BW$166</f>
        <v>-0.46059243388095</v>
      </c>
      <c r="FL9" s="6" t="n">
        <f aca="false">(BX174-$BX$167)/$BX$167</f>
        <v>-0.399357467144516</v>
      </c>
      <c r="FM9" s="6" t="n">
        <f aca="false">(BY175-$BY$168)/$BY$168</f>
        <v>-0.483557120785826</v>
      </c>
      <c r="FN9" s="6" t="n">
        <f aca="false">(BZ176-$BZ$169)/$BZ$169</f>
        <v>-0.412861532044083</v>
      </c>
      <c r="FO9" s="6" t="n">
        <f aca="false">(CA177-$CA$170)/$CA$170</f>
        <v>-0.481161109653141</v>
      </c>
      <c r="FP9" s="6" t="n">
        <f aca="false">(CB178-$CB$171)/$CB$171</f>
        <v>-0.570349351492615</v>
      </c>
      <c r="FQ9" s="6" t="n">
        <f aca="false">(CC179-$CC$172)/$CC$172</f>
        <v>-0.54108020269438</v>
      </c>
      <c r="FR9" s="6" t="n">
        <f aca="false">(CD180-$CD$173)/$CD$173</f>
        <v>-0.477429086991379</v>
      </c>
      <c r="FS9" s="6" t="n">
        <f aca="false">(CE181-$CE$174)/$CE$174</f>
        <v>-0.407032423010214</v>
      </c>
      <c r="FT9" s="6"/>
      <c r="FU9" s="6"/>
      <c r="FV9" s="6"/>
      <c r="FW9" s="6"/>
      <c r="FX9" s="6"/>
      <c r="FY9" s="6"/>
      <c r="FZ9" s="6"/>
    </row>
    <row r="10" customFormat="false" ht="11.25" hidden="false" customHeight="false" outlineLevel="0" collapsed="false">
      <c r="B10" s="4" t="n">
        <v>34578</v>
      </c>
      <c r="C10" s="5" t="n">
        <v>153811708</v>
      </c>
      <c r="D10" s="5" t="n">
        <f aca="false">VLOOKUP(B10,[1]jan94!$A$53:$XFD$163,3,0)</f>
        <v>4763073</v>
      </c>
      <c r="E10" s="5" t="n">
        <f aca="false">VLOOKUP(B10,[2]feb94!$A$55:$XFD$164,3,0)</f>
        <v>5424783</v>
      </c>
      <c r="F10" s="5" t="n">
        <f aca="false">VLOOKUP(B10,[3]mar94!$A$38:$XFD$146,3,0)</f>
        <v>6874977</v>
      </c>
      <c r="G10" s="5" t="n">
        <f aca="false">VLOOKUP(B10,[4]apr94!$A$38:$XFD$145,3,0)</f>
        <v>5391822</v>
      </c>
      <c r="H10" s="5" t="n">
        <f aca="false">VLOOKUP(B10,[5]may94!$A$64:$XFD$169,3,0)</f>
        <v>7472093</v>
      </c>
      <c r="I10" s="5" t="n">
        <f aca="false">VLOOKUP(B10,[6]jun94!$A$53:$XFD$157,3,0)</f>
        <v>6781539</v>
      </c>
      <c r="J10" s="5" t="n">
        <f aca="false">VLOOKUP(B10,[7]jul94!$A$61:$XFD$164,3,0)</f>
        <v>6398404</v>
      </c>
      <c r="K10" s="5" t="n">
        <f aca="false">VLOOKUP(B10,[8]aug94!$A$55:$XFD$157,3,0)</f>
        <v>9592784</v>
      </c>
      <c r="L10" s="5" t="n">
        <f aca="false">VLOOKUP(B10,[9]sep94!$A$54:$XFD$156,3,0)</f>
        <v>4554920</v>
      </c>
      <c r="CQ10" s="1" t="s">
        <v>9</v>
      </c>
      <c r="CR10" s="6" t="n">
        <f aca="false">(D103-$D$95)/$D$95</f>
        <v>-0.304959435076811</v>
      </c>
      <c r="CS10" s="6" t="n">
        <f aca="false">(E104-$E$96)/$E$96</f>
        <v>-0.354634834823498</v>
      </c>
      <c r="CT10" s="6" t="n">
        <f aca="false">(F105-$F$97)/$F$97</f>
        <v>-0.36491043434898</v>
      </c>
      <c r="CU10" s="6" t="n">
        <f aca="false">(G106-$G$98)/$G$98</f>
        <v>-0.303242392405608</v>
      </c>
      <c r="CV10" s="6" t="n">
        <f aca="false">(H107-$H$99)/$H$99</f>
        <v>-0.305510628283609</v>
      </c>
      <c r="CW10" s="6" t="n">
        <f aca="false">(I108-$I$100)/$I$100</f>
        <v>-0.449443588311487</v>
      </c>
      <c r="CX10" s="6" t="n">
        <f aca="false">(J109-$J$101)/$J$101</f>
        <v>-0.22281269677464</v>
      </c>
      <c r="CY10" s="6" t="n">
        <f aca="false">(K110-$K$102)/$K$102</f>
        <v>-0.425255887234378</v>
      </c>
      <c r="CZ10" s="6" t="n">
        <f aca="false">(L111-$L$103)/$L$103</f>
        <v>-0.294366185294095</v>
      </c>
      <c r="DA10" s="6" t="n">
        <f aca="false">(M112-$M$104)/$M$104</f>
        <v>-0.37160126468157</v>
      </c>
      <c r="DB10" s="6" t="n">
        <f aca="false">(N113-$N$105)/$N$105</f>
        <v>-0.436200269252758</v>
      </c>
      <c r="DC10" s="6" t="n">
        <f aca="false">(O114-$O$106)/$O$106</f>
        <v>-0.422360720557355</v>
      </c>
      <c r="DD10" s="6" t="n">
        <f aca="false">(P115-$P$107)/$P$107</f>
        <v>-0.534878969699489</v>
      </c>
      <c r="DE10" s="6" t="n">
        <f aca="false">(Q116-$Q$108)/$Q$108</f>
        <v>-0.383340268248489</v>
      </c>
      <c r="DF10" s="6" t="n">
        <f aca="false">(R117-$R$109)/$R$109</f>
        <v>-0.319093514488268</v>
      </c>
      <c r="DG10" s="6" t="n">
        <f aca="false">(S118-$S$110)/$S$110</f>
        <v>-0.439493331503099</v>
      </c>
      <c r="DH10" s="6" t="n">
        <f aca="false">(T119-$T$111)/$T$111</f>
        <v>-0.302511416414588</v>
      </c>
      <c r="DI10" s="6" t="n">
        <f aca="false">(U120-$U$112)/$U$112</f>
        <v>-0.442172621605237</v>
      </c>
      <c r="DJ10" s="6" t="n">
        <f aca="false">(V121-$V$113)/$V$113</f>
        <v>-0.318513044491323</v>
      </c>
      <c r="DK10" s="6" t="n">
        <f aca="false">(W122-$W$114)/$W$114</f>
        <v>-0.392224627326189</v>
      </c>
      <c r="DL10" s="6" t="n">
        <f aca="false">(X123-$X$115)/$X$115</f>
        <v>-0.186368847012012</v>
      </c>
      <c r="DM10" s="6" t="n">
        <f aca="false">(Y124-$Y$116)/$Y$116</f>
        <v>-0.501847877119064</v>
      </c>
      <c r="DN10" s="6" t="n">
        <f aca="false">(Z125-$Z$117)/$Z$117</f>
        <v>-0.459695748491094</v>
      </c>
      <c r="DO10" s="6" t="n">
        <f aca="false">(AA126-$AA$118)/$AA$118</f>
        <v>-0.45143179635963</v>
      </c>
      <c r="DP10" s="6" t="n">
        <f aca="false">(AB127-$AB$119)/$AB$119</f>
        <v>-0.477207805846999</v>
      </c>
      <c r="DQ10" s="6" t="n">
        <f aca="false">(AC128-$AC$120)/$AC$120</f>
        <v>-0.46730254412957</v>
      </c>
      <c r="DR10" s="6" t="n">
        <f aca="false">(AD129-$AD$121)/$AD$121</f>
        <v>-0.342329185363732</v>
      </c>
      <c r="DS10" s="6" t="n">
        <f aca="false">(AE130-$AE$122)/$AE$122</f>
        <v>-0.518860961663549</v>
      </c>
      <c r="DT10" s="6" t="n">
        <f aca="false">(AF131-$AF$123)/$AF$123</f>
        <v>-0.444039670021244</v>
      </c>
      <c r="DU10" s="6" t="n">
        <f aca="false">(AG132-$AG$124)/$AG$124</f>
        <v>-0.429228078552608</v>
      </c>
      <c r="DV10" s="6" t="n">
        <f aca="false">(AH133-$AH$125)/$AH$125</f>
        <v>-0.333784075198112</v>
      </c>
      <c r="DW10" s="6" t="n">
        <f aca="false">(AI134-$AI$126)/$AI$126</f>
        <v>-0.390398972149542</v>
      </c>
      <c r="DX10" s="6" t="n">
        <f aca="false">(AJ135-$AJ$127)/$AJ$127</f>
        <v>-0.547830175653679</v>
      </c>
      <c r="DY10" s="6" t="n">
        <f aca="false">(AK136-$AK$128)/$AK$128</f>
        <v>-0.567840068339497</v>
      </c>
      <c r="DZ10" s="6" t="n">
        <f aca="false">(AL137-$AL$129)/$AL$129</f>
        <v>-0.567508601903356</v>
      </c>
      <c r="EA10" s="6" t="n">
        <f aca="false">(AM138-$AM$130)/$AM$130</f>
        <v>-0.541740487391538</v>
      </c>
      <c r="EB10" s="6" t="n">
        <f aca="false">(AN139-$AN$131)/$AN$131</f>
        <v>-0.509051794741873</v>
      </c>
      <c r="EC10" s="6" t="n">
        <f aca="false">(AO140-$AO$132)/$AO$132</f>
        <v>-0.511069594144195</v>
      </c>
      <c r="ED10" s="6" t="n">
        <f aca="false">(AP141-$AP$133)/$AP$133</f>
        <v>-0.582716106500029</v>
      </c>
      <c r="EE10" s="6" t="n">
        <f aca="false">(AQ142-$AQ$134)/$AQ$134</f>
        <v>-0.41292572085597</v>
      </c>
      <c r="EF10" s="6" t="n">
        <f aca="false">(AR143-$AR$135)/$AR$135</f>
        <v>-0.384305419304657</v>
      </c>
      <c r="EG10" s="6" t="n">
        <f aca="false">(AS144-$AS$136)/$AS$136</f>
        <v>-0.425965893096866</v>
      </c>
      <c r="EH10" s="6" t="n">
        <f aca="false">(AT145-$AT$137)/$AT$137</f>
        <v>-0.469262187058211</v>
      </c>
      <c r="EI10" s="6" t="n">
        <f aca="false">(AU146-$AU$138)/$AU$138</f>
        <v>-0.442347892354634</v>
      </c>
      <c r="EJ10" s="6" t="n">
        <f aca="false">(AV147-$AV$139)/$AV$139</f>
        <v>-0.517638014539258</v>
      </c>
      <c r="EK10" s="6" t="n">
        <f aca="false">(AW148-$AW$140)/$AW$140</f>
        <v>-0.496089646225027</v>
      </c>
      <c r="EL10" s="6" t="n">
        <f aca="false">(AX149-$AX$141)/$AX$141</f>
        <v>-0.491020896854766</v>
      </c>
      <c r="EM10" s="6" t="n">
        <f aca="false">(AY150-$AY$142)/$AY$142</f>
        <v>-0.478579246084901</v>
      </c>
      <c r="EN10" s="6" t="n">
        <f aca="false">(AZ151-$AZ$143)/$AZ$143</f>
        <v>-0.366437215736735</v>
      </c>
      <c r="EO10" s="6" t="n">
        <f aca="false">(BA152-$BA$144)/$BA$144</f>
        <v>-0.439201104864691</v>
      </c>
      <c r="EP10" s="6" t="n">
        <f aca="false">(BB153-$BB$145)/$BB$145</f>
        <v>-0.533856210576114</v>
      </c>
      <c r="EQ10" s="6" t="n">
        <f aca="false">(BC154-$BC$146)/$BC$146</f>
        <v>-0.489252311975073</v>
      </c>
      <c r="ER10" s="6" t="n">
        <f aca="false">(BD155-$BD$147)/$BD$147</f>
        <v>-0.571669044185233</v>
      </c>
      <c r="ES10" s="6" t="n">
        <f aca="false">(BE156-$BE$148)/$BE$148</f>
        <v>-0.539743870069554</v>
      </c>
      <c r="ET10" s="6" t="n">
        <f aca="false">(BF157-$BF$149)/$BF$149</f>
        <v>-0.608096041426159</v>
      </c>
      <c r="EU10" s="6" t="n">
        <f aca="false">(BG158-$BG$150)/$BG$150</f>
        <v>-0.438954024867944</v>
      </c>
      <c r="EV10" s="6" t="n">
        <f aca="false">(BH159-$BH$151)/$BH$151</f>
        <v>-0.50136362099151</v>
      </c>
      <c r="EW10" s="6" t="n">
        <f aca="false">(BI160-$BI$152)/$BI$152</f>
        <v>-0.544591969464203</v>
      </c>
      <c r="EX10" s="6" t="n">
        <f aca="false">(BJ161-$BJ$153)/$BJ$153</f>
        <v>-0.451691017574966</v>
      </c>
      <c r="EY10" s="6" t="n">
        <f aca="false">(BK162-$BK$154)/$BK$154</f>
        <v>-0.534136020583491</v>
      </c>
      <c r="EZ10" s="6" t="n">
        <f aca="false">(BL163-$BL$155)/$BL$155</f>
        <v>-0.469496181199097</v>
      </c>
      <c r="FA10" s="6" t="n">
        <f aca="false">(BM164-$BM$156)/$BM$156</f>
        <v>-0.109028748557668</v>
      </c>
      <c r="FB10" s="6" t="n">
        <f aca="false">(BN165-$BN$157)/$BN$157</f>
        <v>-0.554549768753189</v>
      </c>
      <c r="FC10" s="6" t="n">
        <f aca="false">(BO166-$BO$158)/$BO$158</f>
        <v>-0.341194951808508</v>
      </c>
      <c r="FD10" s="6" t="n">
        <f aca="false">(BP167-$BP$159)/$BP$159</f>
        <v>-0.517969131936223</v>
      </c>
      <c r="FE10" s="6" t="n">
        <f aca="false">(BQ168-$BQ$160)/$BQ$160</f>
        <v>-0.567209597692498</v>
      </c>
      <c r="FF10" s="6" t="n">
        <f aca="false">(BR169-$BR$161)/$BR$161</f>
        <v>-0.472709430884325</v>
      </c>
      <c r="FG10" s="6" t="n">
        <f aca="false">(BS170-$BS$162)/$BS$162</f>
        <v>-0.308443071323617</v>
      </c>
      <c r="FH10" s="6" t="n">
        <f aca="false">(BT171-$BT$163)/$BT$163</f>
        <v>-0.385923765629039</v>
      </c>
      <c r="FI10" s="6" t="n">
        <f aca="false">(BU172-$BU$164)/$BU$164</f>
        <v>-0.495809812217565</v>
      </c>
      <c r="FJ10" s="6" t="n">
        <f aca="false">(BV173-$BV$165)/$BV$165</f>
        <v>-0.465967353115246</v>
      </c>
      <c r="FK10" s="6" t="n">
        <f aca="false">(BW174-$BW$166)/$BW$166</f>
        <v>-0.495290128895779</v>
      </c>
      <c r="FL10" s="6" t="n">
        <f aca="false">(BX175-$BX$167)/$BX$167</f>
        <v>-0.424849191751748</v>
      </c>
      <c r="FM10" s="6" t="n">
        <f aca="false">(BY176-$BY$168)/$BY$168</f>
        <v>-0.52837773463864</v>
      </c>
      <c r="FN10" s="6" t="n">
        <f aca="false">(BZ177-$BZ$169)/$BZ$169</f>
        <v>-0.452317718453133</v>
      </c>
      <c r="FO10" s="6" t="n">
        <f aca="false">(CA178-$CA$170)/$CA$170</f>
        <v>-0.521094003663352</v>
      </c>
      <c r="FP10" s="6" t="n">
        <f aca="false">(CB179-$CB$171)/$CB$171</f>
        <v>-0.591328155393326</v>
      </c>
      <c r="FQ10" s="6" t="n">
        <f aca="false">(CC180-$CC$172)/$CC$172</f>
        <v>-0.55068557297376</v>
      </c>
      <c r="FR10" s="6" t="n">
        <f aca="false">(CD181-$CD$173)/$CD$173</f>
        <v>-0.519601001096719</v>
      </c>
      <c r="FS10" s="6"/>
      <c r="FT10" s="6"/>
      <c r="FU10" s="6"/>
      <c r="FV10" s="6"/>
      <c r="FW10" s="6"/>
      <c r="FX10" s="6"/>
      <c r="FY10" s="6"/>
    </row>
    <row r="11" customFormat="false" ht="11.25" hidden="false" customHeight="false" outlineLevel="0" collapsed="false">
      <c r="B11" s="4" t="n">
        <v>34608</v>
      </c>
      <c r="C11" s="5" t="n">
        <v>152206060</v>
      </c>
      <c r="D11" s="5" t="n">
        <f aca="false">VLOOKUP(B11,[1]jan94!$A$53:$XFD$163,3,0)</f>
        <v>4513657</v>
      </c>
      <c r="E11" s="5" t="n">
        <f aca="false">VLOOKUP(B11,[2]feb94!$A$55:$XFD$164,3,0)</f>
        <v>4925279</v>
      </c>
      <c r="F11" s="5" t="n">
        <f aca="false">VLOOKUP(B11,[3]mar94!$A$38:$XFD$146,3,0)</f>
        <v>6704769</v>
      </c>
      <c r="G11" s="5" t="n">
        <f aca="false">VLOOKUP(B11,[4]apr94!$A$38:$XFD$145,3,0)</f>
        <v>5154906</v>
      </c>
      <c r="H11" s="5" t="n">
        <f aca="false">VLOOKUP(B11,[5]may94!$A$64:$XFD$169,3,0)</f>
        <v>7108302</v>
      </c>
      <c r="I11" s="5" t="n">
        <f aca="false">VLOOKUP(B11,[6]jun94!$A$53:$XFD$157,3,0)</f>
        <v>6731706</v>
      </c>
      <c r="J11" s="5" t="n">
        <f aca="false">VLOOKUP(B11,[7]jul94!$A$61:$XFD$164,3,0)</f>
        <v>7067088</v>
      </c>
      <c r="K11" s="5" t="n">
        <f aca="false">VLOOKUP(B11,[8]aug94!$A$55:$XFD$157,3,0)</f>
        <v>9308649</v>
      </c>
      <c r="L11" s="5" t="n">
        <f aca="false">VLOOKUP(B11,[9]sep94!$A$54:$XFD$156,3,0)</f>
        <v>8608578</v>
      </c>
      <c r="M11" s="5" t="n">
        <f aca="false">VLOOKUP(B11,[10]oct94!$A$49:$XFD$149,3,0)</f>
        <v>2852163</v>
      </c>
      <c r="CQ11" s="1" t="s">
        <v>10</v>
      </c>
      <c r="CR11" s="6" t="n">
        <f aca="false">(D104-$D$95)/$D$95</f>
        <v>-0.337305329980696</v>
      </c>
      <c r="CS11" s="6" t="n">
        <f aca="false">(E105-$E$96)/$E$96</f>
        <v>-0.370049043587134</v>
      </c>
      <c r="CT11" s="6" t="n">
        <f aca="false">(F106-$F$97)/$F$97</f>
        <v>-0.375864939669043</v>
      </c>
      <c r="CU11" s="6" t="n">
        <f aca="false">(G107-$G$98)/$G$98</f>
        <v>-0.327948101397672</v>
      </c>
      <c r="CV11" s="6" t="n">
        <f aca="false">(H108-$H$99)/$H$99</f>
        <v>-0.375132037943902</v>
      </c>
      <c r="CW11" s="6" t="n">
        <f aca="false">(I109-$I$100)/$I$100</f>
        <v>-0.471886686225647</v>
      </c>
      <c r="CX11" s="6" t="n">
        <f aca="false">(J110-$J$101)/$J$101</f>
        <v>-0.21791379431706</v>
      </c>
      <c r="CY11" s="6" t="n">
        <f aca="false">(K111-$K$102)/$K$102</f>
        <v>-0.497322570799051</v>
      </c>
      <c r="CZ11" s="6" t="n">
        <f aca="false">(L112-$L$103)/$L$103</f>
        <v>-0.380557857523043</v>
      </c>
      <c r="DA11" s="6" t="n">
        <f aca="false">(M113-$M$104)/$M$104</f>
        <v>-0.398777651077886</v>
      </c>
      <c r="DB11" s="6" t="n">
        <f aca="false">(N114-$N$105)/$N$105</f>
        <v>-0.444770735579917</v>
      </c>
      <c r="DC11" s="6" t="n">
        <f aca="false">(O115-$O$106)/$O$106</f>
        <v>-0.441512082003096</v>
      </c>
      <c r="DD11" s="6" t="n">
        <f aca="false">(P116-$P$107)/$P$107</f>
        <v>-0.554129226145032</v>
      </c>
      <c r="DE11" s="6" t="n">
        <f aca="false">(Q117-$Q$108)/$Q$108</f>
        <v>-0.442790338755477</v>
      </c>
      <c r="DF11" s="6" t="n">
        <f aca="false">(R118-$R$109)/$R$109</f>
        <v>-0.364010645766561</v>
      </c>
      <c r="DG11" s="6" t="n">
        <f aca="false">(S119-$S$110)/$S$110</f>
        <v>-0.512604483873133</v>
      </c>
      <c r="DH11" s="6" t="n">
        <f aca="false">(T120-$T$111)/$T$111</f>
        <v>-0.359168054082617</v>
      </c>
      <c r="DI11" s="6" t="n">
        <f aca="false">(U121-$U$112)/$U$112</f>
        <v>-0.497091881370031</v>
      </c>
      <c r="DJ11" s="6" t="n">
        <f aca="false">(V122-$V$113)/$V$113</f>
        <v>-0.34223033765666</v>
      </c>
      <c r="DK11" s="6" t="n">
        <f aca="false">(W123-$W$114)/$W$114</f>
        <v>-0.42996320599602</v>
      </c>
      <c r="DL11" s="6" t="n">
        <f aca="false">(X124-$X$115)/$X$115</f>
        <v>-0.254052691337752</v>
      </c>
      <c r="DM11" s="6" t="n">
        <f aca="false">(Y125-$Y$116)/$Y$116</f>
        <v>-0.555682113215641</v>
      </c>
      <c r="DN11" s="6" t="n">
        <f aca="false">(Z126-$Z$117)/$Z$117</f>
        <v>-0.512955134161531</v>
      </c>
      <c r="DO11" s="6" t="n">
        <f aca="false">(AA127-$AA$118)/$AA$118</f>
        <v>-0.47845005315572</v>
      </c>
      <c r="DP11" s="6" t="n">
        <f aca="false">(AB128-$AB$119)/$AB$119</f>
        <v>-0.499165668317705</v>
      </c>
      <c r="DQ11" s="6" t="n">
        <f aca="false">(AC129-$AC$120)/$AC$120</f>
        <v>-0.488259628350782</v>
      </c>
      <c r="DR11" s="6" t="n">
        <f aca="false">(AD130-$AD$121)/$AD$121</f>
        <v>-0.388762645134268</v>
      </c>
      <c r="DS11" s="6" t="n">
        <f aca="false">(AE131-$AE$122)/$AE$122</f>
        <v>-0.543540061090818</v>
      </c>
      <c r="DT11" s="6" t="n">
        <f aca="false">(AF132-$AF$123)/$AF$123</f>
        <v>-0.461505199607436</v>
      </c>
      <c r="DU11" s="6" t="n">
        <f aca="false">(AG133-$AG$124)/$AG$124</f>
        <v>-0.454611217653561</v>
      </c>
      <c r="DV11" s="6" t="n">
        <f aca="false">(AH134-$AH$125)/$AH$125</f>
        <v>-0.325584092058675</v>
      </c>
      <c r="DW11" s="6" t="n">
        <f aca="false">(AI135-$AI$126)/$AI$126</f>
        <v>-0.440222166225055</v>
      </c>
      <c r="DX11" s="6" t="n">
        <f aca="false">(AJ136-$AJ$127)/$AJ$127</f>
        <v>-0.554524060308423</v>
      </c>
      <c r="DY11" s="6" t="n">
        <f aca="false">(AK137-$AK$128)/$AK$128</f>
        <v>-0.611226277510818</v>
      </c>
      <c r="DZ11" s="6" t="n">
        <f aca="false">(AL138-$AL$129)/$AL$129</f>
        <v>-0.590830180119627</v>
      </c>
      <c r="EA11" s="6" t="n">
        <f aca="false">(AM139-$AM$130)/$AM$130</f>
        <v>-0.54907801072233</v>
      </c>
      <c r="EB11" s="6" t="n">
        <f aca="false">(AN140-$AN$131)/$AN$131</f>
        <v>-0.525348338985025</v>
      </c>
      <c r="EC11" s="6" t="n">
        <f aca="false">(AO141-$AO$132)/$AO$132</f>
        <v>-0.549944964336412</v>
      </c>
      <c r="ED11" s="6" t="n">
        <f aca="false">(AP142-$AP$133)/$AP$133</f>
        <v>-0.629183598876579</v>
      </c>
      <c r="EE11" s="6" t="n">
        <f aca="false">(AQ143-$AQ$134)/$AQ$134</f>
        <v>-0.438627907428753</v>
      </c>
      <c r="EF11" s="6" t="n">
        <f aca="false">(AR144-$AR$135)/$AR$135</f>
        <v>-0.461221186651817</v>
      </c>
      <c r="EG11" s="6" t="n">
        <f aca="false">(AS145-$AS$136)/$AS$136</f>
        <v>-0.484052962099503</v>
      </c>
      <c r="EH11" s="6" t="n">
        <f aca="false">(AT146-$AT$137)/$AT$137</f>
        <v>-0.4985779443325</v>
      </c>
      <c r="EI11" s="6" t="n">
        <f aca="false">(AU147-$AU$138)/$AU$138</f>
        <v>-0.461221516741707</v>
      </c>
      <c r="EJ11" s="6" t="n">
        <f aca="false">(AV148-$AV$139)/$AV$139</f>
        <v>-0.550598045991768</v>
      </c>
      <c r="EK11" s="6" t="n">
        <f aca="false">(AW149-$AW$140)/$AW$140</f>
        <v>-0.529559115069352</v>
      </c>
      <c r="EL11" s="6" t="n">
        <f aca="false">(AX150-$AX$141)/$AX$141</f>
        <v>-0.542995903751737</v>
      </c>
      <c r="EM11" s="6" t="n">
        <f aca="false">(AY151-$AY$142)/$AY$142</f>
        <v>-0.432928291079755</v>
      </c>
      <c r="EN11" s="6" t="n">
        <f aca="false">(AZ152-$AZ$143)/$AZ$143</f>
        <v>-0.38753135691598</v>
      </c>
      <c r="EO11" s="6" t="n">
        <f aca="false">(BA153-$BA$144)/$BA$144</f>
        <v>-0.493094458679049</v>
      </c>
      <c r="EP11" s="6" t="n">
        <f aca="false">(BB154-$BB$145)/$BB$145</f>
        <v>-0.556370848270361</v>
      </c>
      <c r="EQ11" s="6" t="n">
        <f aca="false">(BC155-$BC$146)/$BC$146</f>
        <v>-0.528475457718823</v>
      </c>
      <c r="ER11" s="6" t="n">
        <f aca="false">(BD156-$BD$147)/$BD$147</f>
        <v>-0.584484089735873</v>
      </c>
      <c r="ES11" s="6" t="n">
        <f aca="false">(BE157-$BE$148)/$BE$148</f>
        <v>-0.589931682078562</v>
      </c>
      <c r="ET11" s="6" t="n">
        <f aca="false">(BF158-$BF$149)/$BF$149</f>
        <v>-0.588666380727617</v>
      </c>
      <c r="EU11" s="6" t="n">
        <f aca="false">(BG159-$BG$150)/$BG$150</f>
        <v>-0.495194954272811</v>
      </c>
      <c r="EV11" s="6" t="n">
        <f aca="false">(BH160-$BH$151)/$BH$151</f>
        <v>-0.514085517945652</v>
      </c>
      <c r="EW11" s="6" t="n">
        <f aca="false">(BI161-$BI$152)/$BI$152</f>
        <v>-0.57386342722473</v>
      </c>
      <c r="EX11" s="6" t="n">
        <f aca="false">(BJ162-$BJ$153)/$BJ$153</f>
        <v>-0.469073292510916</v>
      </c>
      <c r="EY11" s="6" t="n">
        <f aca="false">(BK163-$BK$154)/$BK$154</f>
        <v>-0.548386751544168</v>
      </c>
      <c r="EZ11" s="6" t="n">
        <f aca="false">(BL164-$BL$155)/$BL$155</f>
        <v>-0.53040079174475</v>
      </c>
      <c r="FA11" s="6" t="n">
        <f aca="false">(BM165-$BM$156)/$BM$156</f>
        <v>-0.148560506125375</v>
      </c>
      <c r="FB11" s="6" t="n">
        <f aca="false">(BN166-$BN$157)/$BN$157</f>
        <v>-0.594784131947287</v>
      </c>
      <c r="FC11" s="6" t="n">
        <f aca="false">(BO167-$BO$158)/$BO$158</f>
        <v>-0.358782729848104</v>
      </c>
      <c r="FD11" s="6" t="n">
        <f aca="false">(BP168-$BP$159)/$BP$159</f>
        <v>-0.545423706445861</v>
      </c>
      <c r="FE11" s="6" t="n">
        <f aca="false">(BQ169-$BQ$160)/$BQ$160</f>
        <v>-0.629121393893453</v>
      </c>
      <c r="FF11" s="6" t="n">
        <f aca="false">(BR170-$BR$161)/$BR$161</f>
        <v>-0.530588248671341</v>
      </c>
      <c r="FG11" s="6" t="n">
        <f aca="false">(BS171-$BS$162)/$BS$162</f>
        <v>-0.341593983050552</v>
      </c>
      <c r="FH11" s="6" t="n">
        <f aca="false">(BT172-$BT$163)/$BT$163</f>
        <v>-0.396169347239707</v>
      </c>
      <c r="FI11" s="6" t="n">
        <f aca="false">(BU173-$BU$164)/$BU$164</f>
        <v>-0.559855173778605</v>
      </c>
      <c r="FJ11" s="6" t="n">
        <f aca="false">(BV174-$BV$165)/$BV$165</f>
        <v>-0.518441027507062</v>
      </c>
      <c r="FK11" s="6" t="n">
        <f aca="false">(BW175-$BW$166)/$BW$166</f>
        <v>-0.530290991069329</v>
      </c>
      <c r="FL11" s="6" t="n">
        <f aca="false">(BX176-$BX$167)/$BX$167</f>
        <v>-0.465894908951954</v>
      </c>
      <c r="FM11" s="6" t="n">
        <f aca="false">(BY177-$BY$168)/$BY$168</f>
        <v>-0.572392615356753</v>
      </c>
      <c r="FN11" s="6" t="n">
        <f aca="false">(BZ178-$BZ$169)/$BZ$169</f>
        <v>-0.498727777336877</v>
      </c>
      <c r="FO11" s="6" t="n">
        <f aca="false">(CA179-$CA$170)/$CA$170</f>
        <v>-0.549150460771003</v>
      </c>
      <c r="FP11" s="6" t="n">
        <f aca="false">(CB180-$CB$171)/$CB$171</f>
        <v>-0.607449335830448</v>
      </c>
      <c r="FQ11" s="6" t="n">
        <f aca="false">(CC181-$CC$172)/$CC$172</f>
        <v>-0.593074611126119</v>
      </c>
      <c r="FR11" s="6"/>
      <c r="FS11" s="6"/>
      <c r="FT11" s="6"/>
      <c r="FU11" s="6"/>
      <c r="FV11" s="6"/>
      <c r="FW11" s="6"/>
      <c r="FX11" s="6"/>
      <c r="FY11" s="6"/>
    </row>
    <row r="12" customFormat="false" ht="11.25" hidden="false" customHeight="false" outlineLevel="0" collapsed="false">
      <c r="B12" s="4" t="n">
        <v>34639</v>
      </c>
      <c r="C12" s="5" t="n">
        <v>148786236</v>
      </c>
      <c r="D12" s="5" t="n">
        <f aca="false">VLOOKUP(B12,[1]jan94!$A$53:$XFD$163,3,0)</f>
        <v>4164774</v>
      </c>
      <c r="E12" s="5" t="n">
        <f aca="false">VLOOKUP(B12,[2]feb94!$A$55:$XFD$164,3,0)</f>
        <v>4764751</v>
      </c>
      <c r="F12" s="5" t="n">
        <f aca="false">VLOOKUP(B12,[3]mar94!$A$38:$XFD$146,3,0)</f>
        <v>5771789</v>
      </c>
      <c r="G12" s="5" t="n">
        <f aca="false">VLOOKUP(B12,[4]apr94!$A$38:$XFD$145,3,0)</f>
        <v>4487050</v>
      </c>
      <c r="H12" s="5" t="n">
        <f aca="false">VLOOKUP(B12,[5]may94!$A$64:$XFD$169,3,0)</f>
        <v>6899029</v>
      </c>
      <c r="I12" s="5" t="n">
        <f aca="false">VLOOKUP(B12,[6]jun94!$A$53:$XFD$157,3,0)</f>
        <v>5782024</v>
      </c>
      <c r="J12" s="5" t="n">
        <f aca="false">VLOOKUP(B12,[7]jul94!$A$61:$XFD$164,3,0)</f>
        <v>6648817</v>
      </c>
      <c r="K12" s="5" t="n">
        <f aca="false">VLOOKUP(B12,[8]aug94!$A$55:$XFD$157,3,0)</f>
        <v>8343206</v>
      </c>
      <c r="L12" s="5" t="n">
        <f aca="false">VLOOKUP(B12,[9]sep94!$A$54:$XFD$156,3,0)</f>
        <v>8822429</v>
      </c>
      <c r="M12" s="5" t="n">
        <f aca="false">VLOOKUP(B12,[10]oct94!$A$49:$XFD$149,3,0)</f>
        <v>5772255</v>
      </c>
      <c r="N12" s="5" t="n">
        <f aca="false">VLOOKUP(B12,[11]nov94!$A$38:$XFD$138,3,0)</f>
        <v>4205083</v>
      </c>
      <c r="CQ12" s="1" t="s">
        <v>11</v>
      </c>
      <c r="CR12" s="6" t="n">
        <f aca="false">(D105-$D$95)/$D$95</f>
        <v>-0.39531649321605</v>
      </c>
      <c r="CS12" s="6" t="n">
        <f aca="false">(E106-$E$96)/$E$96</f>
        <v>-0.410239067825803</v>
      </c>
      <c r="CT12" s="6" t="n">
        <f aca="false">(F107-$F$97)/$F$97</f>
        <v>-0.449788948805226</v>
      </c>
      <c r="CU12" s="6" t="n">
        <f aca="false">(G108-$G$98)/$G$98</f>
        <v>-0.364320230923037</v>
      </c>
      <c r="CV12" s="6" t="n">
        <f aca="false">(H109-$H$99)/$H$99</f>
        <v>-0.412613895745287</v>
      </c>
      <c r="CW12" s="6" t="n">
        <f aca="false">(I110-$I$100)/$I$100</f>
        <v>-0.515142903781665</v>
      </c>
      <c r="CX12" s="6" t="n">
        <f aca="false">(J111-$J$101)/$J$101</f>
        <v>-0.22914836061455</v>
      </c>
      <c r="CY12" s="6" t="n">
        <f aca="false">(K112-$K$102)/$K$102</f>
        <v>-0.512093236588212</v>
      </c>
      <c r="CZ12" s="6" t="n">
        <f aca="false">(L113-$L$103)/$L$103</f>
        <v>-0.441733117827358</v>
      </c>
      <c r="DA12" s="6" t="n">
        <f aca="false">(M114-$M$104)/$M$104</f>
        <v>-0.411123902183809</v>
      </c>
      <c r="DB12" s="6" t="n">
        <f aca="false">(N115-$N$105)/$N$105</f>
        <v>-0.476930808364224</v>
      </c>
      <c r="DC12" s="6" t="n">
        <f aca="false">(O116-$O$106)/$O$106</f>
        <v>-0.443515937036294</v>
      </c>
      <c r="DD12" s="6" t="n">
        <f aca="false">(P117-$P$107)/$P$107</f>
        <v>-0.588060262378695</v>
      </c>
      <c r="DE12" s="6" t="n">
        <f aca="false">(Q118-$Q$108)/$Q$108</f>
        <v>-0.483613267497227</v>
      </c>
      <c r="DF12" s="6" t="n">
        <f aca="false">(R119-$R$109)/$R$109</f>
        <v>-0.393885873143303</v>
      </c>
      <c r="DG12" s="6" t="n">
        <f aca="false">(S120-$S$110)/$S$110</f>
        <v>-0.545507351686471</v>
      </c>
      <c r="DH12" s="6" t="n">
        <f aca="false">(T121-$T$111)/$T$111</f>
        <v>-0.311545119843605</v>
      </c>
      <c r="DI12" s="6" t="n">
        <f aca="false">(U122-$U$112)/$U$112</f>
        <v>-0.51706012741929</v>
      </c>
      <c r="DJ12" s="6" t="n">
        <f aca="false">(V123-$V$113)/$V$113</f>
        <v>-0.372144186552336</v>
      </c>
      <c r="DK12" s="6" t="n">
        <f aca="false">(W124-$W$114)/$W$114</f>
        <v>-0.431178610850248</v>
      </c>
      <c r="DL12" s="6" t="n">
        <f aca="false">(X125-$X$115)/$X$115</f>
        <v>-0.319919185165338</v>
      </c>
      <c r="DM12" s="6" t="n">
        <f aca="false">(Y126-$Y$116)/$Y$116</f>
        <v>-0.598865557700532</v>
      </c>
      <c r="DN12" s="6" t="n">
        <f aca="false">(Z127-$Z$117)/$Z$117</f>
        <v>-0.542389988004679</v>
      </c>
      <c r="DO12" s="6" t="n">
        <f aca="false">(AA128-$AA$118)/$AA$118</f>
        <v>-0.481828649513171</v>
      </c>
      <c r="DP12" s="6" t="n">
        <f aca="false">(AB129-$AB$119)/$AB$119</f>
        <v>-0.509889908874518</v>
      </c>
      <c r="DQ12" s="6" t="n">
        <f aca="false">(AC130-$AC$120)/$AC$120</f>
        <v>-0.528367455436627</v>
      </c>
      <c r="DR12" s="6" t="n">
        <f aca="false">(AD131-$AD$121)/$AD$121</f>
        <v>-0.407417025399267</v>
      </c>
      <c r="DS12" s="6" t="n">
        <f aca="false">(AE132-$AE$122)/$AE$122</f>
        <v>-0.57769690521691</v>
      </c>
      <c r="DT12" s="6" t="n">
        <f aca="false">(AF133-$AF$123)/$AF$123</f>
        <v>-0.509337259345675</v>
      </c>
      <c r="DU12" s="6" t="n">
        <f aca="false">(AG134-$AG$124)/$AG$124</f>
        <v>-0.488811243051677</v>
      </c>
      <c r="DV12" s="6" t="n">
        <f aca="false">(AH135-$AH$125)/$AH$125</f>
        <v>-0.383619933400776</v>
      </c>
      <c r="DW12" s="6" t="n">
        <f aca="false">(AI136-$AI$126)/$AI$126</f>
        <v>-0.455523429228315</v>
      </c>
      <c r="DX12" s="6" t="n">
        <f aca="false">(AJ137-$AJ$127)/$AJ$127</f>
        <v>-0.576276576564306</v>
      </c>
      <c r="DY12" s="6" t="n">
        <f aca="false">(AK138-$AK$128)/$AK$128</f>
        <v>-0.646200172898419</v>
      </c>
      <c r="DZ12" s="6" t="n">
        <f aca="false">(AL139-$AL$129)/$AL$129</f>
        <v>-0.606552705532926</v>
      </c>
      <c r="EA12" s="6" t="n">
        <f aca="false">(AM140-$AM$130)/$AM$130</f>
        <v>-0.558845912969902</v>
      </c>
      <c r="EB12" s="6" t="n">
        <f aca="false">(AN141-$AN$131)/$AN$131</f>
        <v>-0.550561493318142</v>
      </c>
      <c r="EC12" s="6" t="n">
        <f aca="false">(AO142-$AO$132)/$AO$132</f>
        <v>-0.585993390406765</v>
      </c>
      <c r="ED12" s="6" t="n">
        <f aca="false">(AP143-$AP$133)/$AP$133</f>
        <v>-0.646878963926617</v>
      </c>
      <c r="EE12" s="6" t="n">
        <f aca="false">(AQ144-$AQ$134)/$AQ$134</f>
        <v>-0.466477746402223</v>
      </c>
      <c r="EF12" s="6" t="n">
        <f aca="false">(AR145-$AR$135)/$AR$135</f>
        <v>-0.494557783328733</v>
      </c>
      <c r="EG12" s="6" t="n">
        <f aca="false">(AS146-$AS$136)/$AS$136</f>
        <v>-0.507176222709835</v>
      </c>
      <c r="EH12" s="6" t="n">
        <f aca="false">(AT147-$AT$137)/$AT$137</f>
        <v>-0.528605400139976</v>
      </c>
      <c r="EI12" s="6" t="n">
        <f aca="false">(AU148-$AU$138)/$AU$138</f>
        <v>-0.499596859543183</v>
      </c>
      <c r="EJ12" s="6" t="n">
        <f aca="false">(AV149-$AV$139)/$AV$139</f>
        <v>-0.550970381428153</v>
      </c>
      <c r="EK12" s="6" t="n">
        <f aca="false">(AW150-$AW$140)/$AW$140</f>
        <v>-0.554183830944284</v>
      </c>
      <c r="EL12" s="6" t="n">
        <f aca="false">(AX151-$AX$141)/$AX$141</f>
        <v>-0.592421330362286</v>
      </c>
      <c r="EM12" s="6" t="n">
        <f aca="false">(AY152-$AY$142)/$AY$142</f>
        <v>-0.444159438990322</v>
      </c>
      <c r="EN12" s="6" t="n">
        <f aca="false">(AZ153-$AZ$143)/$AZ$143</f>
        <v>-0.456631705930514</v>
      </c>
      <c r="EO12" s="6" t="n">
        <f aca="false">(BA154-$BA$144)/$BA$144</f>
        <v>-0.527125803670601</v>
      </c>
      <c r="EP12" s="6" t="n">
        <f aca="false">(BB155-$BB$145)/$BB$145</f>
        <v>-0.589433030098478</v>
      </c>
      <c r="EQ12" s="6" t="n">
        <f aca="false">(BC156-$BC$146)/$BC$146</f>
        <v>-0.55266164416564</v>
      </c>
      <c r="ER12" s="6" t="n">
        <f aca="false">(BD157-$BD$147)/$BD$147</f>
        <v>-0.628205374518533</v>
      </c>
      <c r="ES12" s="6" t="n">
        <f aca="false">(BE158-$BE$148)/$BE$148</f>
        <v>-0.623381691640567</v>
      </c>
      <c r="ET12" s="6" t="n">
        <f aca="false">(BF159-$BF$149)/$BF$149</f>
        <v>-0.622226617379684</v>
      </c>
      <c r="EU12" s="6" t="n">
        <f aca="false">(BG160-$BG$150)/$BG$150</f>
        <v>-0.525948745809727</v>
      </c>
      <c r="EV12" s="6" t="n">
        <f aca="false">(BH161-$BH$151)/$BH$151</f>
        <v>-0.53713193734249</v>
      </c>
      <c r="EW12" s="6" t="n">
        <f aca="false">(BI162-$BI$152)/$BI$152</f>
        <v>-0.60372228645978</v>
      </c>
      <c r="EX12" s="6" t="n">
        <f aca="false">(BJ163-$BJ$153)/$BJ$153</f>
        <v>-0.515756176302253</v>
      </c>
      <c r="EY12" s="6" t="n">
        <f aca="false">(BK164-$BK$154)/$BK$154</f>
        <v>-0.578646583843837</v>
      </c>
      <c r="EZ12" s="6" t="n">
        <f aca="false">(BL165-$BL$155)/$BL$155</f>
        <v>-0.580000184409088</v>
      </c>
      <c r="FA12" s="6" t="n">
        <f aca="false">(BM166-$BM$156)/$BM$156</f>
        <v>-0.161607530402895</v>
      </c>
      <c r="FB12" s="6" t="n">
        <f aca="false">(BN167-$BN$157)/$BN$157</f>
        <v>-0.618848814562235</v>
      </c>
      <c r="FC12" s="6" t="n">
        <f aca="false">(BO168-$BO$158)/$BO$158</f>
        <v>-0.358506602809414</v>
      </c>
      <c r="FD12" s="6" t="n">
        <f aca="false">(BP169-$BP$159)/$BP$159</f>
        <v>-0.575971221425171</v>
      </c>
      <c r="FE12" s="6" t="n">
        <f aca="false">(BQ170-$BQ$160)/$BQ$160</f>
        <v>-0.674780321757952</v>
      </c>
      <c r="FF12" s="6" t="n">
        <f aca="false">(BR171-$BR$161)/$BR$161</f>
        <v>-0.555154263951964</v>
      </c>
      <c r="FG12" s="6" t="n">
        <f aca="false">(BS172-$BS$162)/$BS$162</f>
        <v>-0.357331754713807</v>
      </c>
      <c r="FH12" s="6" t="n">
        <f aca="false">(BT173-$BT$163)/$BT$163</f>
        <v>-0.438634661492202</v>
      </c>
      <c r="FI12" s="6" t="n">
        <f aca="false">(BU174-$BU$164)/$BU$164</f>
        <v>-0.591458396073253</v>
      </c>
      <c r="FJ12" s="6" t="n">
        <f aca="false">(BV175-$BV$165)/$BV$165</f>
        <v>-0.54205769077653</v>
      </c>
      <c r="FK12" s="6" t="n">
        <f aca="false">(BW176-$BW$166)/$BW$166</f>
        <v>-0.561627737020266</v>
      </c>
      <c r="FL12" s="6" t="n">
        <f aca="false">(BX177-$BX$167)/$BX$167</f>
        <v>-0.508890294052295</v>
      </c>
      <c r="FM12" s="6" t="n">
        <f aca="false">(BY178-$BY$168)/$BY$168</f>
        <v>-0.600682754052983</v>
      </c>
      <c r="FN12" s="6" t="n">
        <f aca="false">(BZ179-$BZ$169)/$BZ$169</f>
        <v>-0.522928222159841</v>
      </c>
      <c r="FO12" s="6" t="n">
        <f aca="false">(CA180-$CA$170)/$CA$170</f>
        <v>-0.571892872993971</v>
      </c>
      <c r="FP12" s="6" t="n">
        <f aca="false">(CB181-$CB$171)/$CB$171</f>
        <v>-0.667617079733917</v>
      </c>
      <c r="FQ12" s="6"/>
      <c r="FR12" s="6"/>
      <c r="FS12" s="6"/>
      <c r="FT12" s="6"/>
      <c r="FU12" s="6"/>
      <c r="FV12" s="6"/>
      <c r="FW12" s="6"/>
      <c r="FX12" s="6"/>
      <c r="FY12" s="6"/>
    </row>
    <row r="13" customFormat="false" ht="11.25" hidden="false" customHeight="false" outlineLevel="0" collapsed="false">
      <c r="B13" s="4" t="n">
        <v>34669</v>
      </c>
      <c r="C13" s="5" t="n">
        <v>150481823</v>
      </c>
      <c r="D13" s="5" t="n">
        <f aca="false">VLOOKUP(B13,[1]jan94!$A$53:$XFD$163,3,0)</f>
        <v>3926870</v>
      </c>
      <c r="E13" s="5" t="n">
        <f aca="false">VLOOKUP(B13,[2]feb94!$A$55:$XFD$164,3,0)</f>
        <v>4805979</v>
      </c>
      <c r="F13" s="5" t="n">
        <f aca="false">VLOOKUP(B13,[3]mar94!$A$38:$XFD$146,3,0)</f>
        <v>6067104</v>
      </c>
      <c r="G13" s="5" t="n">
        <f aca="false">VLOOKUP(B13,[4]apr94!$A$38:$XFD$145,3,0)</f>
        <v>4540962</v>
      </c>
      <c r="H13" s="5" t="n">
        <f aca="false">VLOOKUP(B13,[5]may94!$A$64:$XFD$169,3,0)</f>
        <v>7113403</v>
      </c>
      <c r="I13" s="5" t="n">
        <f aca="false">VLOOKUP(B13,[6]jun94!$A$53:$XFD$157,3,0)</f>
        <v>5782352</v>
      </c>
      <c r="J13" s="5" t="n">
        <f aca="false">VLOOKUP(B13,[7]jul94!$A$61:$XFD$164,3,0)</f>
        <v>6764936</v>
      </c>
      <c r="K13" s="5" t="n">
        <f aca="false">VLOOKUP(B13,[8]aug94!$A$55:$XFD$157,3,0)</f>
        <v>8138621</v>
      </c>
      <c r="L13" s="5" t="n">
        <f aca="false">VLOOKUP(B13,[9]sep94!$A$54:$XFD$156,3,0)</f>
        <v>8770249</v>
      </c>
      <c r="M13" s="5" t="n">
        <f aca="false">VLOOKUP(B13,[10]oct94!$A$49:$XFD$149,3,0)</f>
        <v>5382533</v>
      </c>
      <c r="N13" s="5" t="n">
        <f aca="false">VLOOKUP(B13,[11]nov94!$A$38:$XFD$138,3,0)</f>
        <v>7591380</v>
      </c>
      <c r="O13" s="5" t="n">
        <f aca="false">VLOOKUP(B13,[12]dec94!$A$50:$XFD$148,3,0)</f>
        <v>4372550</v>
      </c>
      <c r="CQ13" s="1" t="s">
        <v>12</v>
      </c>
      <c r="CR13" s="6" t="n">
        <f aca="false">(D106-$D$95)/$D$95</f>
        <v>-0.433624392229814</v>
      </c>
      <c r="CS13" s="6" t="n">
        <f aca="false">(E107-$E$96)/$E$96</f>
        <v>-0.412264611866349</v>
      </c>
      <c r="CT13" s="6" t="n">
        <f aca="false">(F108-$F$97)/$F$97</f>
        <v>-0.47988615870112</v>
      </c>
      <c r="CU13" s="6" t="n">
        <f aca="false">(G109-$G$98)/$G$98</f>
        <v>-0.400775210856479</v>
      </c>
      <c r="CV13" s="6" t="n">
        <f aca="false">(H110-$H$99)/$H$99</f>
        <v>-0.371430029479388</v>
      </c>
      <c r="CW13" s="6" t="n">
        <f aca="false">(I111-$I$100)/$I$100</f>
        <v>-0.539979941740418</v>
      </c>
      <c r="CX13" s="6" t="n">
        <f aca="false">(J112-$J$101)/$J$101</f>
        <v>-0.291888924771755</v>
      </c>
      <c r="CY13" s="6" t="n">
        <f aca="false">(K113-$K$102)/$K$102</f>
        <v>-0.517477424832074</v>
      </c>
      <c r="CZ13" s="6" t="n">
        <f aca="false">(L114-$L$103)/$L$103</f>
        <v>-0.423005146726904</v>
      </c>
      <c r="DA13" s="6" t="n">
        <f aca="false">(M115-$M$104)/$M$104</f>
        <v>-0.481701524319016</v>
      </c>
      <c r="DB13" s="6" t="n">
        <f aca="false">(N116-$N$105)/$N$105</f>
        <v>-0.562149266668247</v>
      </c>
      <c r="DC13" s="6" t="n">
        <f aca="false">(O117-$O$106)/$O$106</f>
        <v>-0.496236558709924</v>
      </c>
      <c r="DD13" s="6" t="n">
        <f aca="false">(P118-$P$107)/$P$107</f>
        <v>-0.608556309165573</v>
      </c>
      <c r="DE13" s="6" t="n">
        <f aca="false">(Q119-$Q$108)/$Q$108</f>
        <v>-0.456826607865108</v>
      </c>
      <c r="DF13" s="6" t="n">
        <f aca="false">(R120-$R$109)/$R$109</f>
        <v>-0.444820778591073</v>
      </c>
      <c r="DG13" s="6" t="n">
        <f aca="false">(S121-$S$110)/$S$110</f>
        <v>-0.580931680623254</v>
      </c>
      <c r="DH13" s="6" t="n">
        <f aca="false">(T122-$T$111)/$T$111</f>
        <v>-0.347072628958909</v>
      </c>
      <c r="DI13" s="6" t="n">
        <f aca="false">(U123-$U$112)/$U$112</f>
        <v>-0.545947701447101</v>
      </c>
      <c r="DJ13" s="6" t="n">
        <f aca="false">(V124-$V$113)/$V$113</f>
        <v>-0.402041673723973</v>
      </c>
      <c r="DK13" s="6" t="n">
        <f aca="false">(W125-$W$114)/$W$114</f>
        <v>-0.470359604471598</v>
      </c>
      <c r="DL13" s="6" t="n">
        <f aca="false">(X126-$X$115)/$X$115</f>
        <v>-0.331606549457661</v>
      </c>
      <c r="DM13" s="6" t="n">
        <f aca="false">(Y127-$Y$116)/$Y$116</f>
        <v>-0.587637888651046</v>
      </c>
      <c r="DN13" s="6" t="n">
        <f aca="false">(Z128-$Z$117)/$Z$117</f>
        <v>-0.58791468242499</v>
      </c>
      <c r="DO13" s="6" t="n">
        <f aca="false">(AA129-$AA$118)/$AA$118</f>
        <v>-0.539150164590883</v>
      </c>
      <c r="DP13" s="6" t="n">
        <f aca="false">(AB130-$AB$119)/$AB$119</f>
        <v>-0.547277067946385</v>
      </c>
      <c r="DQ13" s="6" t="n">
        <f aca="false">(AC131-$AC$120)/$AC$120</f>
        <v>-0.522617016345258</v>
      </c>
      <c r="DR13" s="6" t="n">
        <f aca="false">(AD132-$AD$121)/$AD$121</f>
        <v>-0.442757591622849</v>
      </c>
      <c r="DS13" s="6" t="n">
        <f aca="false">(AE133-$AE$122)/$AE$122</f>
        <v>-0.626684215900324</v>
      </c>
      <c r="DT13" s="6" t="n">
        <f aca="false">(AF134-$AF$123)/$AF$123</f>
        <v>-0.5096716764846</v>
      </c>
      <c r="DU13" s="6" t="n">
        <f aca="false">(AG135-$AG$124)/$AG$124</f>
        <v>-0.52667651600878</v>
      </c>
      <c r="DV13" s="6" t="n">
        <f aca="false">(AH136-$AH$125)/$AH$125</f>
        <v>-0.396875569044006</v>
      </c>
      <c r="DW13" s="6" t="n">
        <f aca="false">(AI137-$AI$126)/$AI$126</f>
        <v>-0.525043864220496</v>
      </c>
      <c r="DX13" s="6" t="n">
        <f aca="false">(AJ138-$AJ$127)/$AJ$127</f>
        <v>-0.599283526116833</v>
      </c>
      <c r="DY13" s="6" t="n">
        <f aca="false">(AK139-$AK$128)/$AK$128</f>
        <v>-0.667006557145605</v>
      </c>
      <c r="DZ13" s="6" t="n">
        <f aca="false">(AL140-$AL$129)/$AL$129</f>
        <v>-0.639823146935119</v>
      </c>
      <c r="EA13" s="6" t="n">
        <f aca="false">(AM141-$AM$130)/$AM$130</f>
        <v>-0.581052756287076</v>
      </c>
      <c r="EB13" s="6" t="n">
        <f aca="false">(AN142-$AN$131)/$AN$131</f>
        <v>-0.569595253600411</v>
      </c>
      <c r="EC13" s="6" t="n">
        <f aca="false">(AO143-$AO$132)/$AO$132</f>
        <v>-0.617833469798096</v>
      </c>
      <c r="ED13" s="6" t="n">
        <f aca="false">(AP144-$AP$133)/$AP$133</f>
        <v>-0.653963360785853</v>
      </c>
      <c r="EE13" s="6" t="n">
        <f aca="false">(AQ145-$AQ$134)/$AQ$134</f>
        <v>-0.495244180219884</v>
      </c>
      <c r="EF13" s="6" t="n">
        <f aca="false">(AR146-$AR$135)/$AR$135</f>
        <v>-0.532003585396087</v>
      </c>
      <c r="EG13" s="6" t="n">
        <f aca="false">(AS147-$AS$136)/$AS$136</f>
        <v>-0.509575947014467</v>
      </c>
      <c r="EH13" s="6" t="n">
        <f aca="false">(AT148-$AT$137)/$AT$137</f>
        <v>-0.556977023496745</v>
      </c>
      <c r="EI13" s="6" t="n">
        <f aca="false">(AU149-$AU$138)/$AU$138</f>
        <v>-0.528714460265417</v>
      </c>
      <c r="EJ13" s="6" t="n">
        <f aca="false">(AV150-$AV$139)/$AV$139</f>
        <v>-0.608336458170352</v>
      </c>
      <c r="EK13" s="6" t="n">
        <f aca="false">(AW151-$AW$140)/$AW$140</f>
        <v>-0.571089280759095</v>
      </c>
      <c r="EL13" s="6" t="n">
        <f aca="false">(AX152-$AX$141)/$AX$141</f>
        <v>-0.631372691955898</v>
      </c>
      <c r="EM13" s="6" t="n">
        <f aca="false">(AY153-$AY$142)/$AY$142</f>
        <v>-0.550619235567149</v>
      </c>
      <c r="EN13" s="6" t="n">
        <f aca="false">(AZ154-$AZ$143)/$AZ$143</f>
        <v>-0.488856045098958</v>
      </c>
      <c r="EO13" s="6" t="n">
        <f aca="false">(BA155-$BA$144)/$BA$144</f>
        <v>-0.568737051021339</v>
      </c>
      <c r="EP13" s="6" t="n">
        <f aca="false">(BB156-$BB$145)/$BB$145</f>
        <v>-0.629561953891275</v>
      </c>
      <c r="EQ13" s="6" t="n">
        <f aca="false">(BC157-$BC$146)/$BC$146</f>
        <v>-0.57547546883899</v>
      </c>
      <c r="ER13" s="6" t="n">
        <f aca="false">(BD158-$BD$147)/$BD$147</f>
        <v>-0.628836511542111</v>
      </c>
      <c r="ES13" s="6" t="n">
        <f aca="false">(BE159-$BE$148)/$BE$148</f>
        <v>-0.654407891797381</v>
      </c>
      <c r="ET13" s="6" t="n">
        <f aca="false">(BF160-$BF$149)/$BF$149</f>
        <v>-0.652605397974651</v>
      </c>
      <c r="EU13" s="6" t="n">
        <f aca="false">(BG161-$BG$150)/$BG$150</f>
        <v>-0.55756387816238</v>
      </c>
      <c r="EV13" s="6" t="n">
        <f aca="false">(BH162-$BH$151)/$BH$151</f>
        <v>-0.559274448645917</v>
      </c>
      <c r="EW13" s="6" t="n">
        <f aca="false">(BI163-$BI$152)/$BI$152</f>
        <v>-0.590080769083064</v>
      </c>
      <c r="EX13" s="6" t="n">
        <f aca="false">(BJ164-$BJ$153)/$BJ$153</f>
        <v>-0.531299414735709</v>
      </c>
      <c r="EY13" s="6" t="n">
        <f aca="false">(BK165-$BK$154)/$BK$154</f>
        <v>-0.616181765812475</v>
      </c>
      <c r="EZ13" s="6" t="n">
        <f aca="false">(BL166-$BL$155)/$BL$155</f>
        <v>-0.625221955084755</v>
      </c>
      <c r="FA13" s="6" t="n">
        <f aca="false">(BM167-$BM$156)/$BM$156</f>
        <v>-0.207087361294955</v>
      </c>
      <c r="FB13" s="6" t="n">
        <f aca="false">(BN168-$BN$157)/$BN$157</f>
        <v>-0.629259011440147</v>
      </c>
      <c r="FC13" s="6" t="n">
        <f aca="false">(BO169-$BO$158)/$BO$158</f>
        <v>-0.39452220718355</v>
      </c>
      <c r="FD13" s="6" t="n">
        <f aca="false">(BP170-$BP$159)/$BP$159</f>
        <v>-0.601921456588437</v>
      </c>
      <c r="FE13" s="6" t="n">
        <f aca="false">(BQ171-$BQ$160)/$BQ$160</f>
        <v>-0.693439586310501</v>
      </c>
      <c r="FF13" s="6" t="n">
        <f aca="false">(BR172-$BR$161)/$BR$161</f>
        <v>-0.611682922891144</v>
      </c>
      <c r="FG13" s="6" t="n">
        <f aca="false">(BS173-$BS$162)/$BS$162</f>
        <v>-0.371811500738391</v>
      </c>
      <c r="FH13" s="6" t="n">
        <f aca="false">(BT174-$BT$163)/$BT$163</f>
        <v>-0.492214216445095</v>
      </c>
      <c r="FI13" s="6" t="n">
        <f aca="false">(BU175-$BU$164)/$BU$164</f>
        <v>-0.627242899037665</v>
      </c>
      <c r="FJ13" s="6" t="n">
        <f aca="false">(BV176-$BV$165)/$BV$165</f>
        <v>-0.592521007004127</v>
      </c>
      <c r="FK13" s="6" t="n">
        <f aca="false">(BW177-$BW$166)/$BW$166</f>
        <v>-0.56618644337633</v>
      </c>
      <c r="FL13" s="6" t="n">
        <f aca="false">(BX178-$BX$167)/$BX$167</f>
        <v>-0.591323330743134</v>
      </c>
      <c r="FM13" s="6" t="n">
        <f aca="false">(BY179-$BY$168)/$BY$168</f>
        <v>-0.603489288646397</v>
      </c>
      <c r="FN13" s="6" t="n">
        <f aca="false">(BZ180-$BZ$169)/$BZ$169</f>
        <v>-0.545703779362444</v>
      </c>
      <c r="FO13" s="6" t="n">
        <f aca="false">(CA181-$CA$170)/$CA$170</f>
        <v>-0.577279871083225</v>
      </c>
      <c r="FP13" s="6"/>
      <c r="FQ13" s="6"/>
      <c r="FR13" s="6"/>
      <c r="FS13" s="6"/>
      <c r="FT13" s="6"/>
      <c r="FU13" s="6"/>
      <c r="FV13" s="6"/>
      <c r="FW13" s="6"/>
      <c r="FX13" s="6"/>
      <c r="FY13" s="6"/>
    </row>
    <row r="14" customFormat="false" ht="11.25" hidden="false" customHeight="false" outlineLevel="0" collapsed="false">
      <c r="B14" s="4" t="n">
        <v>34700</v>
      </c>
      <c r="C14" s="5" t="n">
        <v>145916840</v>
      </c>
      <c r="D14" s="5" t="n">
        <f aca="false">VLOOKUP(B14,[1]jan94!$A$53:$XFD$163,3,0)</f>
        <v>3678095</v>
      </c>
      <c r="E14" s="5" t="n">
        <f aca="false">VLOOKUP(B14,[2]feb94!$A$55:$XFD$164,3,0)</f>
        <v>4499364</v>
      </c>
      <c r="F14" s="5" t="n">
        <f aca="false">VLOOKUP(B14,[3]mar94!$A$38:$XFD$146,3,0)</f>
        <v>5962454</v>
      </c>
      <c r="G14" s="5" t="n">
        <f aca="false">VLOOKUP(B14,[4]apr94!$A$38:$XFD$145,3,0)</f>
        <v>4464597</v>
      </c>
      <c r="H14" s="5" t="n">
        <f aca="false">VLOOKUP(B14,[5]may94!$A$64:$XFD$169,3,0)</f>
        <v>6691003</v>
      </c>
      <c r="I14" s="5" t="n">
        <f aca="false">VLOOKUP(B14,[6]jun94!$A$53:$XFD$157,3,0)</f>
        <v>5423705</v>
      </c>
      <c r="J14" s="5" t="n">
        <f aca="false">VLOOKUP(B14,[7]jul94!$A$61:$XFD$164,3,0)</f>
        <v>6123649</v>
      </c>
      <c r="K14" s="5" t="n">
        <f aca="false">VLOOKUP(B14,[8]aug94!$A$55:$XFD$157,3,0)</f>
        <v>7708371</v>
      </c>
      <c r="L14" s="5" t="n">
        <f aca="false">VLOOKUP(B14,[9]sep94!$A$54:$XFD$156,3,0)</f>
        <v>8301323</v>
      </c>
      <c r="M14" s="5" t="n">
        <f aca="false">VLOOKUP(B14,[10]oct94!$A$49:$XFD$149,3,0)</f>
        <v>5020510</v>
      </c>
      <c r="N14" s="5" t="n">
        <f aca="false">VLOOKUP(B14,[11]nov94!$A$38:$XFD$138,3,0)</f>
        <v>6895835</v>
      </c>
      <c r="O14" s="5" t="n">
        <f aca="false">VLOOKUP(B14,[12]dec94!$A$50:$XFD$148,3,0)</f>
        <v>7504302</v>
      </c>
      <c r="P14" s="5" t="n">
        <f aca="false">VLOOKUP(B14,[13]jan95!$A$63:$XFD$158,3,0)</f>
        <v>3611623</v>
      </c>
      <c r="CQ14" s="1" t="s">
        <v>13</v>
      </c>
      <c r="CR14" s="6" t="n">
        <f aca="false">(D107-$D$95)/$D$95</f>
        <v>-0.461587679143131</v>
      </c>
      <c r="CS14" s="6" t="n">
        <f aca="false">(E108-$E$96)/$E$96</f>
        <v>-0.393866956293324</v>
      </c>
      <c r="CT14" s="6" t="n">
        <f aca="false">(F109-$F$97)/$F$97</f>
        <v>-0.47733218705371</v>
      </c>
      <c r="CU14" s="6" t="n">
        <f aca="false">(G110-$G$98)/$G$98</f>
        <v>-0.404074737861278</v>
      </c>
      <c r="CV14" s="6" t="n">
        <f aca="false">(H111-$H$99)/$H$99</f>
        <v>-0.396797782650756</v>
      </c>
      <c r="CW14" s="6" t="n">
        <f aca="false">(I112-$I$100)/$I$100</f>
        <v>-0.481302513236718</v>
      </c>
      <c r="CX14" s="6" t="n">
        <f aca="false">(J113-$J$101)/$J$101</f>
        <v>-0.295639506693497</v>
      </c>
      <c r="CY14" s="6" t="n">
        <f aca="false">(K114-$K$102)/$K$102</f>
        <v>-0.525768223281166</v>
      </c>
      <c r="CZ14" s="6" t="n">
        <f aca="false">(L115-$L$103)/$L$103</f>
        <v>-0.452311055321796</v>
      </c>
      <c r="DA14" s="6" t="n">
        <f aca="false">(M116-$M$104)/$M$104</f>
        <v>-0.515375533478684</v>
      </c>
      <c r="DB14" s="6" t="n">
        <f aca="false">(N117-$N$105)/$N$105</f>
        <v>-0.543985019851463</v>
      </c>
      <c r="DC14" s="6" t="n">
        <f aca="false">(O118-$O$106)/$O$106</f>
        <v>-0.510722382974459</v>
      </c>
      <c r="DD14" s="6" t="n">
        <f aca="false">(P119-$P$107)/$P$107</f>
        <v>-0.633764805548861</v>
      </c>
      <c r="DE14" s="6" t="n">
        <f aca="false">(Q120-$Q$108)/$Q$108</f>
        <v>-0.477993565657429</v>
      </c>
      <c r="DF14" s="6" t="n">
        <f aca="false">(R121-$R$109)/$R$109</f>
        <v>-0.489449581841223</v>
      </c>
      <c r="DG14" s="6" t="n">
        <f aca="false">(S122-$S$110)/$S$110</f>
        <v>-0.61130338717203</v>
      </c>
      <c r="DH14" s="6" t="n">
        <f aca="false">(T123-$T$111)/$T$111</f>
        <v>-0.398573816269691</v>
      </c>
      <c r="DI14" s="6" t="n">
        <f aca="false">(U124-$U$112)/$U$112</f>
        <v>-0.571302438073443</v>
      </c>
      <c r="DJ14" s="6" t="n">
        <f aca="false">(V125-$V$113)/$V$113</f>
        <v>-0.457142984411058</v>
      </c>
      <c r="DK14" s="6" t="n">
        <f aca="false">(W126-$W$114)/$W$114</f>
        <v>-0.481970120707764</v>
      </c>
      <c r="DL14" s="6" t="n">
        <f aca="false">(X127-$X$115)/$X$115</f>
        <v>-0.39757290556207</v>
      </c>
      <c r="DM14" s="6" t="n">
        <f aca="false">(Y128-$Y$116)/$Y$116</f>
        <v>-0.605340017375246</v>
      </c>
      <c r="DN14" s="6" t="n">
        <f aca="false">(Z129-$Z$117)/$Z$117</f>
        <v>-0.602559855101348</v>
      </c>
      <c r="DO14" s="6" t="n">
        <f aca="false">(AA130-$AA$118)/$AA$118</f>
        <v>-0.543846253092636</v>
      </c>
      <c r="DP14" s="6" t="n">
        <f aca="false">(AB131-$AB$119)/$AB$119</f>
        <v>-0.554846610936935</v>
      </c>
      <c r="DQ14" s="6" t="n">
        <f aca="false">(AC132-$AC$120)/$AC$120</f>
        <v>-0.550031467202315</v>
      </c>
      <c r="DR14" s="6" t="n">
        <f aca="false">(AD133-$AD$121)/$AD$121</f>
        <v>-0.48631128297377</v>
      </c>
      <c r="DS14" s="6" t="n">
        <f aca="false">(AE134-$AE$122)/$AE$122</f>
        <v>-0.643293600170765</v>
      </c>
      <c r="DT14" s="6" t="n">
        <f aca="false">(AF135-$AF$123)/$AF$123</f>
        <v>-0.52288263930648</v>
      </c>
      <c r="DU14" s="6" t="n">
        <f aca="false">(AG136-$AG$124)/$AG$124</f>
        <v>-0.554525511082222</v>
      </c>
      <c r="DV14" s="6" t="n">
        <f aca="false">(AH137-$AH$125)/$AH$125</f>
        <v>-0.447323975720789</v>
      </c>
      <c r="DW14" s="6" t="n">
        <f aca="false">(AI138-$AI$126)/$AI$126</f>
        <v>-0.564974445796542</v>
      </c>
      <c r="DX14" s="6" t="n">
        <f aca="false">(AJ139-$AJ$127)/$AJ$127</f>
        <v>-0.614996682200527</v>
      </c>
      <c r="DY14" s="6" t="n">
        <f aca="false">(AK140-$AK$128)/$AK$128</f>
        <v>-0.69048229419465</v>
      </c>
      <c r="DZ14" s="6" t="n">
        <f aca="false">(AL141-$AL$129)/$AL$129</f>
        <v>-0.668127074578641</v>
      </c>
      <c r="EA14" s="6" t="n">
        <f aca="false">(AM142-$AM$130)/$AM$130</f>
        <v>-0.614416813911989</v>
      </c>
      <c r="EB14" s="6" t="n">
        <f aca="false">(AN143-$AN$131)/$AN$131</f>
        <v>-0.589407309521599</v>
      </c>
      <c r="EC14" s="6" t="n">
        <f aca="false">(AO144-$AO$132)/$AO$132</f>
        <v>-0.648360898987572</v>
      </c>
      <c r="ED14" s="6" t="n">
        <f aca="false">(AP145-$AP$133)/$AP$133</f>
        <v>-0.683686822676719</v>
      </c>
      <c r="EE14" s="6" t="n">
        <f aca="false">(AQ146-$AQ$134)/$AQ$134</f>
        <v>-0.529536654043823</v>
      </c>
      <c r="EF14" s="6" t="n">
        <f aca="false">(AR147-$AR$135)/$AR$135</f>
        <v>-0.509497044492504</v>
      </c>
      <c r="EG14" s="6" t="n">
        <f aca="false">(AS148-$AS$136)/$AS$136</f>
        <v>-0.542869575176638</v>
      </c>
      <c r="EH14" s="6" t="n">
        <f aca="false">(AT149-$AT$137)/$AT$137</f>
        <v>-0.584248215766636</v>
      </c>
      <c r="EI14" s="6" t="n">
        <f aca="false">(AU150-$AU$138)/$AU$138</f>
        <v>-0.574308078162081</v>
      </c>
      <c r="EJ14" s="6" t="n">
        <f aca="false">(AV151-$AV$139)/$AV$139</f>
        <v>-0.632375725926937</v>
      </c>
      <c r="EK14" s="6" t="n">
        <f aca="false">(AW152-$AW$140)/$AW$140</f>
        <v>-0.60455668192229</v>
      </c>
      <c r="EL14" s="6" t="n">
        <f aca="false">(AX153-$AX$141)/$AX$141</f>
        <v>-0.654453318236828</v>
      </c>
      <c r="EM14" s="6" t="n">
        <f aca="false">(AY154-$AY$142)/$AY$142</f>
        <v>-0.518261711471016</v>
      </c>
      <c r="EN14" s="6" t="n">
        <f aca="false">(AZ155-$AZ$143)/$AZ$143</f>
        <v>-0.510368329540385</v>
      </c>
      <c r="EO14" s="6" t="n">
        <f aca="false">(BA156-$BA$144)/$BA$144</f>
        <v>-0.596626202394793</v>
      </c>
      <c r="EP14" s="6" t="n">
        <f aca="false">(BB157-$BB$145)/$BB$145</f>
        <v>-0.647146995698931</v>
      </c>
      <c r="EQ14" s="6" t="n">
        <f aca="false">(BC158-$BC$146)/$BC$146</f>
        <v>-0.602697658541815</v>
      </c>
      <c r="ER14" s="6" t="n">
        <f aca="false">(BD159-$BD$147)/$BD$147</f>
        <v>-0.639917444483735</v>
      </c>
      <c r="ES14" s="6" t="n">
        <f aca="false">(BE160-$BE$148)/$BE$148</f>
        <v>-0.668722991949332</v>
      </c>
      <c r="ET14" s="6" t="n">
        <f aca="false">(BF161-$BF$149)/$BF$149</f>
        <v>-0.669557037680539</v>
      </c>
      <c r="EU14" s="6" t="n">
        <f aca="false">(BG162-$BG$150)/$BG$150</f>
        <v>-0.620998150922422</v>
      </c>
      <c r="EV14" s="6" t="n">
        <f aca="false">(BH163-$BH$151)/$BH$151</f>
        <v>-0.535876375990355</v>
      </c>
      <c r="EW14" s="6" t="n">
        <f aca="false">(BI164-$BI$152)/$BI$152</f>
        <v>-0.624206843138224</v>
      </c>
      <c r="EX14" s="6" t="n">
        <f aca="false">(BJ165-$BJ$153)/$BJ$153</f>
        <v>-0.546372788823312</v>
      </c>
      <c r="EY14" s="6" t="n">
        <f aca="false">(BK166-$BK$154)/$BK$154</f>
        <v>-0.64953660288231</v>
      </c>
      <c r="EZ14" s="6" t="n">
        <f aca="false">(BL167-$BL$155)/$BL$155</f>
        <v>-0.652274545825389</v>
      </c>
      <c r="FA14" s="6" t="n">
        <f aca="false">(BM168-$BM$156)/$BM$156</f>
        <v>-0.259971690127574</v>
      </c>
      <c r="FB14" s="6" t="n">
        <f aca="false">(BN169-$BN$157)/$BN$157</f>
        <v>-0.659869328088256</v>
      </c>
      <c r="FC14" s="6" t="n">
        <f aca="false">(BO170-$BO$158)/$BO$158</f>
        <v>-0.409435090911506</v>
      </c>
      <c r="FD14" s="6" t="n">
        <f aca="false">(BP171-$BP$159)/$BP$159</f>
        <v>-0.617673627641634</v>
      </c>
      <c r="FE14" s="6" t="n">
        <f aca="false">(BQ172-$BQ$160)/$BQ$160</f>
        <v>-0.712268076373673</v>
      </c>
      <c r="FF14" s="6" t="n">
        <f aca="false">(BR173-$BR$161)/$BR$161</f>
        <v>-0.641014806846944</v>
      </c>
      <c r="FG14" s="6" t="n">
        <f aca="false">(BS174-$BS$162)/$BS$162</f>
        <v>-0.387501494890667</v>
      </c>
      <c r="FH14" s="6" t="n">
        <f aca="false">(BT175-$BT$163)/$BT$163</f>
        <v>-0.505786641137259</v>
      </c>
      <c r="FI14" s="6" t="n">
        <f aca="false">(BU176-$BU$164)/$BU$164</f>
        <v>-0.667861070451752</v>
      </c>
      <c r="FJ14" s="6" t="n">
        <f aca="false">(BV177-$BV$165)/$BV$165</f>
        <v>-0.623528797803655</v>
      </c>
      <c r="FK14" s="6" t="n">
        <f aca="false">(BW178-$BW$166)/$BW$166</f>
        <v>-0.604878307880057</v>
      </c>
      <c r="FL14" s="6" t="n">
        <f aca="false">(BX179-$BX$167)/$BX$167</f>
        <v>-0.612232162832856</v>
      </c>
      <c r="FM14" s="6" t="n">
        <f aca="false">(BY180-$BY$168)/$BY$168</f>
        <v>-0.634150039325753</v>
      </c>
      <c r="FN14" s="6" t="n">
        <f aca="false">(BZ181-$BZ$169)/$BZ$169</f>
        <v>-0.573764371339126</v>
      </c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</row>
    <row r="15" customFormat="false" ht="11.25" hidden="false" customHeight="false" outlineLevel="0" collapsed="false">
      <c r="B15" s="4" t="n">
        <v>34731</v>
      </c>
      <c r="C15" s="5" t="n">
        <v>129784402</v>
      </c>
      <c r="D15" s="5" t="n">
        <f aca="false">VLOOKUP(B15,[1]jan94!$A$53:$XFD$163,3,0)</f>
        <v>3158128</v>
      </c>
      <c r="E15" s="5" t="n">
        <f aca="false">VLOOKUP(B15,[2]feb94!$A$55:$XFD$164,3,0)</f>
        <v>4049984</v>
      </c>
      <c r="F15" s="5" t="n">
        <f aca="false">VLOOKUP(B15,[3]mar94!$A$38:$XFD$146,3,0)</f>
        <v>4747578</v>
      </c>
      <c r="G15" s="5" t="n">
        <f aca="false">VLOOKUP(B15,[4]apr94!$A$38:$XFD$145,3,0)</f>
        <v>3889553</v>
      </c>
      <c r="H15" s="5" t="n">
        <f aca="false">VLOOKUP(B15,[5]may94!$A$64:$XFD$169,3,0)</f>
        <v>5548592</v>
      </c>
      <c r="I15" s="5" t="n">
        <f aca="false">VLOOKUP(B15,[6]jun94!$A$53:$XFD$157,3,0)</f>
        <v>4508274</v>
      </c>
      <c r="J15" s="5" t="n">
        <f aca="false">VLOOKUP(B15,[7]jul94!$A$61:$XFD$164,3,0)</f>
        <v>4943357</v>
      </c>
      <c r="K15" s="5" t="n">
        <f aca="false">VLOOKUP(B15,[8]aug94!$A$55:$XFD$157,3,0)</f>
        <v>6472396</v>
      </c>
      <c r="L15" s="5" t="n">
        <f aca="false">VLOOKUP(B15,[9]sep94!$A$54:$XFD$156,3,0)</f>
        <v>6965798</v>
      </c>
      <c r="M15" s="5" t="n">
        <f aca="false">VLOOKUP(B15,[10]oct94!$A$49:$XFD$149,3,0)</f>
        <v>4501989</v>
      </c>
      <c r="N15" s="5" t="n">
        <f aca="false">VLOOKUP(B15,[11]nov94!$A$38:$XFD$138,3,0)</f>
        <v>5502133</v>
      </c>
      <c r="O15" s="5" t="n">
        <f aca="false">VLOOKUP(B15,[12]dec94!$A$50:$XFD$148,3,0)</f>
        <v>7034228</v>
      </c>
      <c r="P15" s="5" t="n">
        <f aca="false">VLOOKUP(B15,[13]jan95!$A$63:$XFD$158,3,0)</f>
        <v>6928990</v>
      </c>
      <c r="Q15" s="5" t="n">
        <f aca="false">VLOOKUP(B15,[14]feb95!$A$50:$XFD$143,3,0)</f>
        <v>3450422</v>
      </c>
      <c r="CQ15" s="1" t="s">
        <v>14</v>
      </c>
      <c r="CR15" s="6" t="n">
        <f aca="false">(D108-$D$95)/$D$95</f>
        <v>-0.47753784826417</v>
      </c>
      <c r="CS15" s="6" t="n">
        <f aca="false">(E109-$E$96)/$E$96</f>
        <v>-0.386880263704967</v>
      </c>
      <c r="CT15" s="6" t="n">
        <f aca="false">(F110-$F$97)/$F$97</f>
        <v>-0.512172901375945</v>
      </c>
      <c r="CU15" s="6" t="n">
        <f aca="false">(G111-$G$98)/$G$98</f>
        <v>-0.451600106913437</v>
      </c>
      <c r="CV15" s="6" t="n">
        <f aca="false">(H112-$H$99)/$H$99</f>
        <v>-0.458121422101692</v>
      </c>
      <c r="CW15" s="6" t="n">
        <f aca="false">(I113-$I$100)/$I$100</f>
        <v>-0.490703060063799</v>
      </c>
      <c r="CX15" s="6" t="n">
        <f aca="false">(J114-$J$101)/$J$101</f>
        <v>-0.280530904966226</v>
      </c>
      <c r="CY15" s="6" t="n">
        <f aca="false">(K115-$K$102)/$K$102</f>
        <v>-0.540888066185664</v>
      </c>
      <c r="CZ15" s="6" t="n">
        <f aca="false">(L116-$L$103)/$L$103</f>
        <v>-0.493424581853124</v>
      </c>
      <c r="DA15" s="6" t="n">
        <f aca="false">(M117-$M$104)/$M$104</f>
        <v>-0.544313103329299</v>
      </c>
      <c r="DB15" s="6" t="n">
        <f aca="false">(N118-$N$105)/$N$105</f>
        <v>-0.544498233522759</v>
      </c>
      <c r="DC15" s="6" t="n">
        <f aca="false">(O119-$O$106)/$O$106</f>
        <v>-0.532900525959459</v>
      </c>
      <c r="DD15" s="6" t="n">
        <f aca="false">(P120-$P$107)/$P$107</f>
        <v>-0.649942725442134</v>
      </c>
      <c r="DE15" s="6" t="n">
        <f aca="false">(Q121-$Q$108)/$Q$108</f>
        <v>-0.497154611169917</v>
      </c>
      <c r="DF15" s="6" t="n">
        <f aca="false">(R122-$R$109)/$R$109</f>
        <v>-0.510748204034415</v>
      </c>
      <c r="DG15" s="6" t="n">
        <f aca="false">(S123-$S$110)/$S$110</f>
        <v>-0.650060542559562</v>
      </c>
      <c r="DH15" s="6" t="n">
        <f aca="false">(T124-$T$111)/$T$111</f>
        <v>-0.416838126879248</v>
      </c>
      <c r="DI15" s="6" t="n">
        <f aca="false">(U125-$U$112)/$U$112</f>
        <v>-0.592665382420044</v>
      </c>
      <c r="DJ15" s="6" t="n">
        <f aca="false">(V126-$V$113)/$V$113</f>
        <v>-0.490605581882914</v>
      </c>
      <c r="DK15" s="6" t="n">
        <f aca="false">(W127-$W$114)/$W$114</f>
        <v>-0.510439542258703</v>
      </c>
      <c r="DL15" s="6" t="n">
        <f aca="false">(X128-$X$115)/$X$115</f>
        <v>-0.42427624317541</v>
      </c>
      <c r="DM15" s="6" t="n">
        <f aca="false">(Y129-$Y$116)/$Y$116</f>
        <v>-0.628573374374126</v>
      </c>
      <c r="DN15" s="6" t="n">
        <f aca="false">(Z130-$Z$117)/$Z$117</f>
        <v>-0.636692167149959</v>
      </c>
      <c r="DO15" s="6" t="n">
        <f aca="false">(AA131-$AA$118)/$AA$118</f>
        <v>-0.568138177945747</v>
      </c>
      <c r="DP15" s="6" t="n">
        <f aca="false">(AB132-$AB$119)/$AB$119</f>
        <v>-0.586093520794548</v>
      </c>
      <c r="DQ15" s="6" t="n">
        <f aca="false">(AC133-$AC$120)/$AC$120</f>
        <v>-0.576006798840783</v>
      </c>
      <c r="DR15" s="6" t="n">
        <f aca="false">(AD134-$AD$121)/$AD$121</f>
        <v>-0.52225226830374</v>
      </c>
      <c r="DS15" s="6" t="n">
        <f aca="false">(AE135-$AE$122)/$AE$122</f>
        <v>-0.670599154465751</v>
      </c>
      <c r="DT15" s="6" t="n">
        <f aca="false">(AF136-$AF$123)/$AF$123</f>
        <v>-0.556649518007223</v>
      </c>
      <c r="DU15" s="6" t="n">
        <f aca="false">(AG137-$AG$124)/$AG$124</f>
        <v>-0.570954176855433</v>
      </c>
      <c r="DV15" s="6" t="n">
        <f aca="false">(AH138-$AH$125)/$AH$125</f>
        <v>-0.447875025290845</v>
      </c>
      <c r="DW15" s="6" t="n">
        <f aca="false">(AI139-$AI$126)/$AI$126</f>
        <v>-0.593562774545667</v>
      </c>
      <c r="DX15" s="6" t="n">
        <f aca="false">(AJ140-$AJ$127)/$AJ$127</f>
        <v>-0.629570696971553</v>
      </c>
      <c r="DY15" s="6" t="n">
        <f aca="false">(AK141-$AK$128)/$AK$128</f>
        <v>-0.703882782821466</v>
      </c>
      <c r="DZ15" s="6" t="n">
        <f aca="false">(AL142-$AL$129)/$AL$129</f>
        <v>-0.672862264284516</v>
      </c>
      <c r="EA15" s="6" t="n">
        <f aca="false">(AM143-$AM$130)/$AM$130</f>
        <v>-0.633101948480585</v>
      </c>
      <c r="EB15" s="6" t="n">
        <f aca="false">(AN144-$AN$131)/$AN$131</f>
        <v>-0.636904809468395</v>
      </c>
      <c r="EC15" s="6" t="n">
        <f aca="false">(AO145-$AO$132)/$AO$132</f>
        <v>-0.683324486181041</v>
      </c>
      <c r="ED15" s="6" t="n">
        <f aca="false">(AP146-$AP$133)/$AP$133</f>
        <v>-0.688116284433787</v>
      </c>
      <c r="EE15" s="6" t="n">
        <f aca="false">(AQ147-$AQ$134)/$AQ$134</f>
        <v>-0.596937713224463</v>
      </c>
      <c r="EF15" s="6" t="n">
        <f aca="false">(AR148-$AR$135)/$AR$135</f>
        <v>-0.580439362707594</v>
      </c>
      <c r="EG15" s="6" t="n">
        <f aca="false">(AS149-$AS$136)/$AS$136</f>
        <v>-0.527582718130193</v>
      </c>
      <c r="EH15" s="6" t="n">
        <f aca="false">(AT150-$AT$137)/$AT$137</f>
        <v>-0.621837233830854</v>
      </c>
      <c r="EI15" s="6" t="n">
        <f aca="false">(AU151-$AU$138)/$AU$138</f>
        <v>-0.598169860269495</v>
      </c>
      <c r="EJ15" s="6" t="n">
        <f aca="false">(AV152-$AV$139)/$AV$139</f>
        <v>-0.648034319832342</v>
      </c>
      <c r="EK15" s="6" t="n">
        <f aca="false">(AW153-$AW$140)/$AW$140</f>
        <v>-0.627915084682078</v>
      </c>
      <c r="EL15" s="6" t="n">
        <f aca="false">(AX154-$AX$141)/$AX$141</f>
        <v>-0.686855312664391</v>
      </c>
      <c r="EM15" s="6" t="n">
        <f aca="false">(AY155-$AY$142)/$AY$142</f>
        <v>-0.503441103668264</v>
      </c>
      <c r="EN15" s="6" t="n">
        <f aca="false">(AZ156-$AZ$143)/$AZ$143</f>
        <v>-0.550367127086826</v>
      </c>
      <c r="EO15" s="6" t="n">
        <f aca="false">(BA157-$BA$144)/$BA$144</f>
        <v>-0.621266526320866</v>
      </c>
      <c r="EP15" s="6" t="n">
        <f aca="false">(BB158-$BB$145)/$BB$145</f>
        <v>-0.641740289965136</v>
      </c>
      <c r="EQ15" s="6" t="n">
        <f aca="false">(BC159-$BC$146)/$BC$146</f>
        <v>-0.649171324300061</v>
      </c>
      <c r="ER15" s="6" t="n">
        <f aca="false">(BD160-$BD$147)/$BD$147</f>
        <v>-0.654722884823897</v>
      </c>
      <c r="ES15" s="6" t="n">
        <f aca="false">(BE161-$BE$148)/$BE$148</f>
        <v>-0.707100569489547</v>
      </c>
      <c r="ET15" s="6" t="n">
        <f aca="false">(BF162-$BF$149)/$BF$149</f>
        <v>-0.689528750625918</v>
      </c>
      <c r="EU15" s="6" t="n">
        <f aca="false">(BG163-$BG$150)/$BG$150</f>
        <v>-0.631144483119643</v>
      </c>
      <c r="EV15" s="6" t="n">
        <f aca="false">(BH164-$BH$151)/$BH$151</f>
        <v>-0.540572288303362</v>
      </c>
      <c r="EW15" s="6" t="n">
        <f aca="false">(BI165-$BI$152)/$BI$152</f>
        <v>-0.644933982822479</v>
      </c>
      <c r="EX15" s="6" t="n">
        <f aca="false">(BJ166-$BJ$153)/$BJ$153</f>
        <v>-0.573025916833269</v>
      </c>
      <c r="EY15" s="6" t="n">
        <f aca="false">(BK167-$BK$154)/$BK$154</f>
        <v>-0.671208069971525</v>
      </c>
      <c r="EZ15" s="6" t="n">
        <f aca="false">(BL168-$BL$155)/$BL$155</f>
        <v>-0.654227964439351</v>
      </c>
      <c r="FA15" s="6" t="n">
        <f aca="false">(BM169-$BM$156)/$BM$156</f>
        <v>-0.26606498372694</v>
      </c>
      <c r="FB15" s="6" t="n">
        <f aca="false">(BN170-$BN$157)/$BN$157</f>
        <v>-0.617144148415879</v>
      </c>
      <c r="FC15" s="6" t="n">
        <f aca="false">(BO171-$BO$158)/$BO$158</f>
        <v>-0.447868815658493</v>
      </c>
      <c r="FD15" s="6" t="n">
        <f aca="false">(BP172-$BP$159)/$BP$159</f>
        <v>-0.660816325893156</v>
      </c>
      <c r="FE15" s="6" t="n">
        <f aca="false">(BQ173-$BQ$160)/$BQ$160</f>
        <v>-0.741926024065735</v>
      </c>
      <c r="FF15" s="6" t="n">
        <f aca="false">(BR174-$BR$161)/$BR$161</f>
        <v>-0.6579810929004</v>
      </c>
      <c r="FG15" s="6" t="n">
        <f aca="false">(BS175-$BS$162)/$BS$162</f>
        <v>-0.466703255672429</v>
      </c>
      <c r="FH15" s="6" t="n">
        <f aca="false">(BT176-$BT$163)/$BT$163</f>
        <v>-0.588754248557874</v>
      </c>
      <c r="FI15" s="6" t="n">
        <f aca="false">(BU177-$BU$164)/$BU$164</f>
        <v>-0.699392101483751</v>
      </c>
      <c r="FJ15" s="6" t="n">
        <f aca="false">(BV178-$BV$165)/$BV$165</f>
        <v>-0.643598690435797</v>
      </c>
      <c r="FK15" s="6" t="n">
        <f aca="false">(BW179-$BW$166)/$BW$166</f>
        <v>-0.644006283773493</v>
      </c>
      <c r="FL15" s="6" t="n">
        <f aca="false">(BX180-$BX$167)/$BX$167</f>
        <v>-0.626493642744765</v>
      </c>
      <c r="FM15" s="6" t="n">
        <f aca="false">(BY181-$BY$168)/$BY$168</f>
        <v>-0.664299848948402</v>
      </c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</row>
    <row r="16" customFormat="false" ht="11.25" hidden="false" customHeight="false" outlineLevel="0" collapsed="false">
      <c r="B16" s="4" t="n">
        <v>34759</v>
      </c>
      <c r="C16" s="5" t="n">
        <v>140294042</v>
      </c>
      <c r="D16" s="5" t="n">
        <f aca="false">VLOOKUP(B16,[1]jan94!$A$53:$XFD$163,3,0)</f>
        <v>3392917</v>
      </c>
      <c r="E16" s="5" t="n">
        <f aca="false">VLOOKUP(B16,[2]feb94!$A$55:$XFD$164,3,0)</f>
        <v>4624269</v>
      </c>
      <c r="F16" s="5" t="n">
        <f aca="false">VLOOKUP(B16,[3]mar94!$A$38:$XFD$146,3,0)</f>
        <v>4968724</v>
      </c>
      <c r="G16" s="5" t="n">
        <f aca="false">VLOOKUP(B16,[4]apr94!$A$38:$XFD$145,3,0)</f>
        <v>4073230</v>
      </c>
      <c r="H16" s="5" t="n">
        <f aca="false">VLOOKUP(B16,[5]may94!$A$64:$XFD$169,3,0)</f>
        <v>5527250</v>
      </c>
      <c r="I16" s="5" t="n">
        <f aca="false">VLOOKUP(B16,[6]jun94!$A$53:$XFD$157,3,0)</f>
        <v>4256432</v>
      </c>
      <c r="J16" s="5" t="n">
        <f aca="false">VLOOKUP(B16,[7]jul94!$A$61:$XFD$164,3,0)</f>
        <v>5141895</v>
      </c>
      <c r="K16" s="5" t="n">
        <f aca="false">VLOOKUP(B16,[8]aug94!$A$55:$XFD$157,3,0)</f>
        <v>6320524</v>
      </c>
      <c r="L16" s="5" t="n">
        <f aca="false">VLOOKUP(B16,[9]sep94!$A$54:$XFD$156,3,0)</f>
        <v>6858455</v>
      </c>
      <c r="M16" s="5" t="n">
        <f aca="false">VLOOKUP(B16,[10]oct94!$A$49:$XFD$149,3,0)</f>
        <v>4696900</v>
      </c>
      <c r="N16" s="5" t="n">
        <f aca="false">VLOOKUP(B16,[11]nov94!$A$38:$XFD$138,3,0)</f>
        <v>5306868</v>
      </c>
      <c r="O16" s="5" t="n">
        <f aca="false">VLOOKUP(B16,[12]dec94!$A$50:$XFD$148,3,0)</f>
        <v>6659057</v>
      </c>
      <c r="P16" s="5" t="n">
        <f aca="false">VLOOKUP(B16,[13]jan95!$A$63:$XFD$158,3,0)</f>
        <v>6728262</v>
      </c>
      <c r="Q16" s="5" t="n">
        <f aca="false">VLOOKUP(B16,[14]feb95!$A$50:$XFD$143,3,0)</f>
        <v>8262538</v>
      </c>
      <c r="R16" s="5" t="n">
        <f aca="false">VLOOKUP(B16,[15]mar95!$A$37:$XFD$129,3,0)</f>
        <v>3334594</v>
      </c>
      <c r="CQ16" s="1" t="s">
        <v>15</v>
      </c>
      <c r="CR16" s="6" t="n">
        <f aca="false">(D109-$D$95)/$D$95</f>
        <v>-0.478564971668578</v>
      </c>
      <c r="CS16" s="6" t="n">
        <f aca="false">(E110-$E$96)/$E$96</f>
        <v>-0.397123945423936</v>
      </c>
      <c r="CT16" s="6" t="n">
        <f aca="false">(F111-$F$97)/$F$97</f>
        <v>-0.523640448801355</v>
      </c>
      <c r="CU16" s="6" t="n">
        <f aca="false">(G112-$G$98)/$G$98</f>
        <v>-0.465114497050101</v>
      </c>
      <c r="CV16" s="6" t="n">
        <f aca="false">(H113-$H$99)/$H$99</f>
        <v>-0.459828736944149</v>
      </c>
      <c r="CW16" s="6" t="n">
        <f aca="false">(I114-$I$100)/$I$100</f>
        <v>-0.497256939656812</v>
      </c>
      <c r="CX16" s="6" t="n">
        <f aca="false">(J115-$J$101)/$J$101</f>
        <v>-0.331341934949835</v>
      </c>
      <c r="CY16" s="6" t="n">
        <f aca="false">(K116-$K$102)/$K$102</f>
        <v>-0.557837015823561</v>
      </c>
      <c r="CZ16" s="6" t="n">
        <f aca="false">(L117-$L$103)/$L$103</f>
        <v>-0.510663782101992</v>
      </c>
      <c r="DA16" s="6" t="n">
        <f aca="false">(M118-$M$104)/$M$104</f>
        <v>-0.571712972575905</v>
      </c>
      <c r="DB16" s="6" t="n">
        <f aca="false">(N119-$N$105)/$N$105</f>
        <v>-0.567308474466639</v>
      </c>
      <c r="DC16" s="6" t="n">
        <f aca="false">(O120-$O$106)/$O$106</f>
        <v>-0.559946014965816</v>
      </c>
      <c r="DD16" s="6" t="n">
        <f aca="false">(P121-$P$107)/$P$107</f>
        <v>-0.684243408250457</v>
      </c>
      <c r="DE16" s="6" t="n">
        <f aca="false">(Q122-$Q$108)/$Q$108</f>
        <v>-0.548729216131896</v>
      </c>
      <c r="DF16" s="6" t="n">
        <f aca="false">(R123-$R$109)/$R$109</f>
        <v>-0.551834842412896</v>
      </c>
      <c r="DG16" s="6" t="n">
        <f aca="false">(S124-$S$110)/$S$110</f>
        <v>-0.684440719609556</v>
      </c>
      <c r="DH16" s="6" t="n">
        <f aca="false">(T125-$T$111)/$T$111</f>
        <v>-0.458550026084368</v>
      </c>
      <c r="DI16" s="6" t="n">
        <f aca="false">(U126-$U$112)/$U$112</f>
        <v>-0.610305599870349</v>
      </c>
      <c r="DJ16" s="6" t="n">
        <f aca="false">(V127-$V$113)/$V$113</f>
        <v>-0.518493039585703</v>
      </c>
      <c r="DK16" s="6" t="n">
        <f aca="false">(W128-$W$114)/$W$114</f>
        <v>-0.558731866931304</v>
      </c>
      <c r="DL16" s="6" t="n">
        <f aca="false">(X129-$X$115)/$X$115</f>
        <v>-0.441859096271204</v>
      </c>
      <c r="DM16" s="6" t="n">
        <f aca="false">(Y130-$Y$116)/$Y$116</f>
        <v>-0.655453146543619</v>
      </c>
      <c r="DN16" s="6" t="n">
        <f aca="false">(Z131-$Z$117)/$Z$117</f>
        <v>-0.651063586954043</v>
      </c>
      <c r="DO16" s="6" t="n">
        <f aca="false">(AA132-$AA$118)/$AA$118</f>
        <v>-0.578360086621045</v>
      </c>
      <c r="DP16" s="6" t="n">
        <f aca="false">(AB133-$AB$119)/$AB$119</f>
        <v>-0.614503780687527</v>
      </c>
      <c r="DQ16" s="6" t="n">
        <f aca="false">(AC134-$AC$120)/$AC$120</f>
        <v>-0.637186025160313</v>
      </c>
      <c r="DR16" s="6" t="n">
        <f aca="false">(AD135-$AD$121)/$AD$121</f>
        <v>-0.573715337152326</v>
      </c>
      <c r="DS16" s="6" t="n">
        <f aca="false">(AE136-$AE$122)/$AE$122</f>
        <v>-0.686434293215277</v>
      </c>
      <c r="DT16" s="6" t="n">
        <f aca="false">(AF137-$AF$123)/$AF$123</f>
        <v>-0.582571271650799</v>
      </c>
      <c r="DU16" s="6" t="n">
        <f aca="false">(AG138-$AG$124)/$AG$124</f>
        <v>-0.54620166253629</v>
      </c>
      <c r="DV16" s="6" t="n">
        <f aca="false">(AH139-$AH$125)/$AH$125</f>
        <v>-0.494343955488113</v>
      </c>
      <c r="DW16" s="6" t="n">
        <f aca="false">(AI140-$AI$126)/$AI$126</f>
        <v>-0.624046976163832</v>
      </c>
      <c r="DX16" s="6" t="n">
        <f aca="false">(AJ141-$AJ$127)/$AJ$127</f>
        <v>-0.654952855055261</v>
      </c>
      <c r="DY16" s="6" t="n">
        <f aca="false">(AK142-$AK$128)/$AK$128</f>
        <v>-0.712748764706354</v>
      </c>
      <c r="DZ16" s="6" t="n">
        <f aca="false">(AL143-$AL$129)/$AL$129</f>
        <v>-0.683964944793619</v>
      </c>
      <c r="EA16" s="6" t="n">
        <f aca="false">(AM144-$AM$130)/$AM$130</f>
        <v>-0.65669420700384</v>
      </c>
      <c r="EB16" s="6" t="n">
        <f aca="false">(AN145-$AN$131)/$AN$131</f>
        <v>-0.655487287374843</v>
      </c>
      <c r="EC16" s="6" t="n">
        <f aca="false">(AO146-$AO$132)/$AO$132</f>
        <v>-0.696490735862556</v>
      </c>
      <c r="ED16" s="6" t="n">
        <f aca="false">(AP147-$AP$133)/$AP$133</f>
        <v>-0.696050708197674</v>
      </c>
      <c r="EE16" s="6" t="n">
        <f aca="false">(AQ148-$AQ$134)/$AQ$134</f>
        <v>-0.576949415698834</v>
      </c>
      <c r="EF16" s="6" t="n">
        <f aca="false">(AR149-$AR$135)/$AR$135</f>
        <v>-0.61005078011055</v>
      </c>
      <c r="EG16" s="6" t="n">
        <f aca="false">(AS150-$AS$136)/$AS$136</f>
        <v>-0.549057157187856</v>
      </c>
      <c r="EH16" s="6" t="n">
        <f aca="false">(AT151-$AT$137)/$AT$137</f>
        <v>-0.636670118348719</v>
      </c>
      <c r="EI16" s="6" t="n">
        <f aca="false">(AU152-$AU$138)/$AU$138</f>
        <v>-0.632339468008726</v>
      </c>
      <c r="EJ16" s="6" t="n">
        <f aca="false">(AV153-$AV$139)/$AV$139</f>
        <v>-0.670756998634567</v>
      </c>
      <c r="EK16" s="6" t="n">
        <f aca="false">(AW154-$AW$140)/$AW$140</f>
        <v>-0.635712053408862</v>
      </c>
      <c r="EL16" s="6" t="n">
        <f aca="false">(AX155-$AX$141)/$AX$141</f>
        <v>-0.704570915014517</v>
      </c>
      <c r="EM16" s="6" t="n">
        <f aca="false">(AY156-$AY$142)/$AY$142</f>
        <v>-0.539193079209407</v>
      </c>
      <c r="EN16" s="6" t="n">
        <f aca="false">(AZ157-$AZ$143)/$AZ$143</f>
        <v>-0.578723258348997</v>
      </c>
      <c r="EO16" s="6" t="n">
        <f aca="false">(BA158-$BA$144)/$BA$144</f>
        <v>-0.65610218811032</v>
      </c>
      <c r="EP16" s="6" t="n">
        <f aca="false">(BB159-$BB$145)/$BB$145</f>
        <v>-0.659537284051086</v>
      </c>
      <c r="EQ16" s="6" t="n">
        <f aca="false">(BC160-$BC$146)/$BC$146</f>
        <v>-0.668499281869026</v>
      </c>
      <c r="ER16" s="6" t="n">
        <f aca="false">(BD161-$BD$147)/$BD$147</f>
        <v>-0.668722829057522</v>
      </c>
      <c r="ES16" s="6" t="n">
        <f aca="false">(BE162-$BE$148)/$BE$148</f>
        <v>-0.734770530995064</v>
      </c>
      <c r="ET16" s="6" t="n">
        <f aca="false">(BF163-$BF$149)/$BF$149</f>
        <v>-0.705195726188585</v>
      </c>
      <c r="EU16" s="6" t="n">
        <f aca="false">(BG164-$BG$150)/$BG$150</f>
        <v>-0.667541192237308</v>
      </c>
      <c r="EV16" s="6" t="n">
        <f aca="false">(BH165-$BH$151)/$BH$151</f>
        <v>-0.56027420810246</v>
      </c>
      <c r="EW16" s="6" t="n">
        <f aca="false">(BI166-$BI$152)/$BI$152</f>
        <v>-0.667944093612225</v>
      </c>
      <c r="EX16" s="6" t="n">
        <f aca="false">(BJ167-$BJ$153)/$BJ$153</f>
        <v>-0.595713659663742</v>
      </c>
      <c r="EY16" s="6" t="n">
        <f aca="false">(BK168-$BK$154)/$BK$154</f>
        <v>-0.689865936259961</v>
      </c>
      <c r="EZ16" s="6" t="n">
        <f aca="false">(BL169-$BL$155)/$BL$155</f>
        <v>-0.69503812857114</v>
      </c>
      <c r="FA16" s="6" t="n">
        <f aca="false">(BM170-$BM$156)/$BM$156</f>
        <v>-0.311005824936784</v>
      </c>
      <c r="FB16" s="6" t="n">
        <f aca="false">(BN171-$BN$157)/$BN$157</f>
        <v>-0.626955269999442</v>
      </c>
      <c r="FC16" s="6" t="n">
        <f aca="false">(BO172-$BO$158)/$BO$158</f>
        <v>-0.494820552848501</v>
      </c>
      <c r="FD16" s="6" t="n">
        <f aca="false">(BP173-$BP$159)/$BP$159</f>
        <v>-0.664972972297614</v>
      </c>
      <c r="FE16" s="6" t="n">
        <f aca="false">(BQ174-$BQ$160)/$BQ$160</f>
        <v>-0.75642918315697</v>
      </c>
      <c r="FF16" s="6" t="n">
        <f aca="false">(BR175-$BR$161)/$BR$161</f>
        <v>-0.689824687477969</v>
      </c>
      <c r="FG16" s="6" t="n">
        <f aca="false">(BS176-$BS$162)/$BS$162</f>
        <v>-0.484588693169482</v>
      </c>
      <c r="FH16" s="6" t="n">
        <f aca="false">(BT177-$BT$163)/$BT$163</f>
        <v>-0.618399620074167</v>
      </c>
      <c r="FI16" s="6" t="n">
        <f aca="false">(BU178-$BU$164)/$BU$164</f>
        <v>-0.715477786351309</v>
      </c>
      <c r="FJ16" s="6" t="n">
        <f aca="false">(BV179-$BV$165)/$BV$165</f>
        <v>-0.662404520730684</v>
      </c>
      <c r="FK16" s="6" t="n">
        <f aca="false">(BW180-$BW$166)/$BW$166</f>
        <v>-0.686274392217621</v>
      </c>
      <c r="FL16" s="6" t="n">
        <f aca="false">(BX181-$BX$167)/$BX$167</f>
        <v>-0.673836170537952</v>
      </c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</row>
    <row r="17" customFormat="false" ht="11.25" hidden="false" customHeight="false" outlineLevel="0" collapsed="false">
      <c r="B17" s="4" t="n">
        <v>34790</v>
      </c>
      <c r="C17" s="5" t="n">
        <v>134314319</v>
      </c>
      <c r="D17" s="5" t="n">
        <f aca="false">VLOOKUP(B17,[1]jan94!$A$53:$XFD$163,3,0)</f>
        <v>3277013</v>
      </c>
      <c r="E17" s="5" t="n">
        <f aca="false">VLOOKUP(B17,[2]feb94!$A$55:$XFD$164,3,0)</f>
        <v>4526682</v>
      </c>
      <c r="F17" s="5" t="n">
        <f aca="false">VLOOKUP(B17,[3]mar94!$A$38:$XFD$146,3,0)</f>
        <v>4832054</v>
      </c>
      <c r="G17" s="5" t="n">
        <f aca="false">VLOOKUP(B17,[4]apr94!$A$38:$XFD$145,3,0)</f>
        <v>3715779</v>
      </c>
      <c r="H17" s="5" t="n">
        <f aca="false">VLOOKUP(B17,[5]may94!$A$64:$XFD$169,3,0)</f>
        <v>5028102</v>
      </c>
      <c r="I17" s="5" t="n">
        <f aca="false">VLOOKUP(B17,[6]jun94!$A$53:$XFD$157,3,0)</f>
        <v>3951214</v>
      </c>
      <c r="J17" s="5" t="n">
        <f aca="false">VLOOKUP(B17,[7]jul94!$A$61:$XFD$164,3,0)</f>
        <v>4979243</v>
      </c>
      <c r="K17" s="5" t="n">
        <f aca="false">VLOOKUP(B17,[8]aug94!$A$55:$XFD$157,3,0)</f>
        <v>5696717</v>
      </c>
      <c r="L17" s="5" t="n">
        <f aca="false">VLOOKUP(B17,[9]sep94!$A$54:$XFD$156,3,0)</f>
        <v>6339255</v>
      </c>
      <c r="M17" s="5" t="n">
        <f aca="false">VLOOKUP(B17,[10]oct94!$A$49:$XFD$149,3,0)</f>
        <v>4487864</v>
      </c>
      <c r="N17" s="5" t="n">
        <f aca="false">VLOOKUP(B17,[11]nov94!$A$38:$XFD$138,3,0)</f>
        <v>4956970</v>
      </c>
      <c r="O17" s="5" t="n">
        <f aca="false">VLOOKUP(B17,[12]dec94!$A$50:$XFD$148,3,0)</f>
        <v>5910494</v>
      </c>
      <c r="P17" s="5" t="n">
        <f aca="false">VLOOKUP(B17,[13]jan95!$A$63:$XFD$158,3,0)</f>
        <v>6651215</v>
      </c>
      <c r="Q17" s="5" t="n">
        <f aca="false">VLOOKUP(B17,[14]feb95!$A$50:$XFD$143,3,0)</f>
        <v>7828377</v>
      </c>
      <c r="R17" s="5" t="n">
        <f aca="false">VLOOKUP(B17,[15]mar95!$A$37:$XFD$129,3,0)</f>
        <v>8245313</v>
      </c>
      <c r="S17" s="5" t="n">
        <f aca="false">VLOOKUP(B17,[16]apr95!$A$54:$XFD$146,3,0)</f>
        <v>3502465</v>
      </c>
      <c r="CQ17" s="1" t="s">
        <v>16</v>
      </c>
      <c r="CR17" s="6" t="n">
        <f aca="false">(D110-$D$95)/$D$95</f>
        <v>-0.485044518022072</v>
      </c>
      <c r="CS17" s="6" t="n">
        <f aca="false">(E111-$E$96)/$E$96</f>
        <v>-0.392161292617124</v>
      </c>
      <c r="CT17" s="6" t="n">
        <f aca="false">(F112-$F$97)/$F$97</f>
        <v>-0.565948060306033</v>
      </c>
      <c r="CU17" s="6" t="n">
        <f aca="false">(G113-$G$98)/$G$98</f>
        <v>-0.490535726213373</v>
      </c>
      <c r="CV17" s="6" t="n">
        <f aca="false">(H114-$H$99)/$H$99</f>
        <v>-0.459080357531912</v>
      </c>
      <c r="CW17" s="6" t="n">
        <f aca="false">(I115-$I$100)/$I$100</f>
        <v>-0.51743557811481</v>
      </c>
      <c r="CX17" s="6" t="n">
        <f aca="false">(J116-$J$101)/$J$101</f>
        <v>-0.355281623941048</v>
      </c>
      <c r="CY17" s="6" t="n">
        <f aca="false">(K117-$K$102)/$K$102</f>
        <v>-0.602806079666657</v>
      </c>
      <c r="CZ17" s="6" t="n">
        <f aca="false">(L118-$L$103)/$L$103</f>
        <v>-0.52195670411536</v>
      </c>
      <c r="DA17" s="6" t="n">
        <f aca="false">(M119-$M$104)/$M$104</f>
        <v>-0.5966881884654</v>
      </c>
      <c r="DB17" s="6" t="n">
        <f aca="false">(N120-$N$105)/$N$105</f>
        <v>-0.588876989427482</v>
      </c>
      <c r="DC17" s="6" t="n">
        <f aca="false">(O121-$O$106)/$O$106</f>
        <v>-0.598654833809549</v>
      </c>
      <c r="DD17" s="6" t="n">
        <f aca="false">(P122-$P$107)/$P$107</f>
        <v>-0.680634979663982</v>
      </c>
      <c r="DE17" s="6" t="n">
        <f aca="false">(Q123-$Q$108)/$Q$108</f>
        <v>-0.584184326898103</v>
      </c>
      <c r="DF17" s="6" t="n">
        <f aca="false">(R124-$R$109)/$R$109</f>
        <v>-0.580204907262602</v>
      </c>
      <c r="DG17" s="6" t="n">
        <f aca="false">(S125-$S$110)/$S$110</f>
        <v>-0.719672522367375</v>
      </c>
      <c r="DH17" s="6" t="n">
        <f aca="false">(T126-$T$111)/$T$111</f>
        <v>-0.480413553920693</v>
      </c>
      <c r="DI17" s="6" t="n">
        <f aca="false">(U127-$U$112)/$U$112</f>
        <v>-0.634614336459017</v>
      </c>
      <c r="DJ17" s="6" t="n">
        <f aca="false">(V128-$V$113)/$V$113</f>
        <v>-0.511506300947731</v>
      </c>
      <c r="DK17" s="6" t="n">
        <f aca="false">(W129-$W$114)/$W$114</f>
        <v>-0.594169355948273</v>
      </c>
      <c r="DL17" s="6" t="n">
        <f aca="false">(X130-$X$115)/$X$115</f>
        <v>-0.472097741483756</v>
      </c>
      <c r="DM17" s="6" t="n">
        <f aca="false">(Y131-$Y$116)/$Y$116</f>
        <v>-0.661807617220722</v>
      </c>
      <c r="DN17" s="6" t="n">
        <f aca="false">(Z132-$Z$117)/$Z$117</f>
        <v>-0.68106292180264</v>
      </c>
      <c r="DO17" s="6" t="n">
        <f aca="false">(AA133-$AA$118)/$AA$118</f>
        <v>-0.596948131740559</v>
      </c>
      <c r="DP17" s="6" t="n">
        <f aca="false">(AB134-$AB$119)/$AB$119</f>
        <v>-0.62307583224208</v>
      </c>
      <c r="DQ17" s="6" t="n">
        <f aca="false">(AC135-$AC$120)/$AC$120</f>
        <v>-0.680100142574841</v>
      </c>
      <c r="DR17" s="6" t="n">
        <f aca="false">(AD136-$AD$121)/$AD$121</f>
        <v>-0.568006176499905</v>
      </c>
      <c r="DS17" s="6" t="n">
        <f aca="false">(AE137-$AE$122)/$AE$122</f>
        <v>-0.702503197645592</v>
      </c>
      <c r="DT17" s="6" t="n">
        <f aca="false">(AF138-$AF$123)/$AF$123</f>
        <v>-0.573295035923491</v>
      </c>
      <c r="DU17" s="6" t="n">
        <f aca="false">(AG139-$AG$124)/$AG$124</f>
        <v>-0.558871196389552</v>
      </c>
      <c r="DV17" s="6" t="n">
        <f aca="false">(AH140-$AH$125)/$AH$125</f>
        <v>-0.508175278199292</v>
      </c>
      <c r="DW17" s="6" t="n">
        <f aca="false">(AI141-$AI$126)/$AI$126</f>
        <v>-0.642097164879344</v>
      </c>
      <c r="DX17" s="6" t="n">
        <f aca="false">(AJ142-$AJ$127)/$AJ$127</f>
        <v>-0.680058696525306</v>
      </c>
      <c r="DY17" s="6" t="n">
        <f aca="false">(AK143-$AK$128)/$AK$128</f>
        <v>-0.72730007044791</v>
      </c>
      <c r="DZ17" s="6" t="n">
        <f aca="false">(AL144-$AL$129)/$AL$129</f>
        <v>-0.703276491966563</v>
      </c>
      <c r="EA17" s="6" t="n">
        <f aca="false">(AM145-$AM$130)/$AM$130</f>
        <v>-0.654922476088423</v>
      </c>
      <c r="EB17" s="6" t="n">
        <f aca="false">(AN146-$AN$131)/$AN$131</f>
        <v>-0.674309519085187</v>
      </c>
      <c r="EC17" s="6" t="n">
        <f aca="false">(AO147-$AO$132)/$AO$132</f>
        <v>-0.705957392504221</v>
      </c>
      <c r="ED17" s="6" t="n">
        <f aca="false">(AP148-$AP$133)/$AP$133</f>
        <v>-0.716770055883107</v>
      </c>
      <c r="EE17" s="6" t="n">
        <f aca="false">(AQ149-$AQ$134)/$AQ$134</f>
        <v>-0.602281048794249</v>
      </c>
      <c r="EF17" s="6" t="n">
        <f aca="false">(AR150-$AR$135)/$AR$135</f>
        <v>-0.623157022649216</v>
      </c>
      <c r="EG17" s="6" t="n">
        <f aca="false">(AS151-$AS$136)/$AS$136</f>
        <v>-0.56011195950219</v>
      </c>
      <c r="EH17" s="6" t="n">
        <f aca="false">(AT152-$AT$137)/$AT$137</f>
        <v>-0.658141762213679</v>
      </c>
      <c r="EI17" s="6" t="n">
        <f aca="false">(AU153-$AU$138)/$AU$138</f>
        <v>-0.658910987246147</v>
      </c>
      <c r="EJ17" s="6" t="n">
        <f aca="false">(AV154-$AV$139)/$AV$139</f>
        <v>-0.691255997296397</v>
      </c>
      <c r="EK17" s="6" t="n">
        <f aca="false">(AW155-$AW$140)/$AW$140</f>
        <v>-0.656286543653499</v>
      </c>
      <c r="EL17" s="6" t="n">
        <f aca="false">(AX156-$AX$141)/$AX$141</f>
        <v>-0.719936908327076</v>
      </c>
      <c r="EM17" s="6" t="n">
        <f aca="false">(AY157-$AY$142)/$AY$142</f>
        <v>-0.588405296740684</v>
      </c>
      <c r="EN17" s="6" t="n">
        <f aca="false">(AZ158-$AZ$143)/$AZ$143</f>
        <v>-0.602684330185777</v>
      </c>
      <c r="EO17" s="6" t="n">
        <f aca="false">(BA159-$BA$144)/$BA$144</f>
        <v>-0.664732480621012</v>
      </c>
      <c r="EP17" s="6" t="n">
        <f aca="false">(BB160-$BB$145)/$BB$145</f>
        <v>-0.658015784667577</v>
      </c>
      <c r="EQ17" s="6" t="n">
        <f aca="false">(BC161-$BC$146)/$BC$146</f>
        <v>-0.697004552784013</v>
      </c>
      <c r="ER17" s="6" t="n">
        <f aca="false">(BD162-$BD$147)/$BD$147</f>
        <v>-0.685780452134095</v>
      </c>
      <c r="ES17" s="6" t="n">
        <f aca="false">(BE163-$BE$148)/$BE$148</f>
        <v>-0.737757160926762</v>
      </c>
      <c r="ET17" s="6" t="n">
        <f aca="false">(BF164-$BF$149)/$BF$149</f>
        <v>-0.721742393918999</v>
      </c>
      <c r="EU17" s="6" t="n">
        <f aca="false">(BG165-$BG$150)/$BG$150</f>
        <v>-0.701178494840243</v>
      </c>
      <c r="EV17" s="6" t="n">
        <f aca="false">(BH166-$BH$151)/$BH$151</f>
        <v>-0.600793255815736</v>
      </c>
      <c r="EW17" s="6" t="n">
        <f aca="false">(BI167-$BI$152)/$BI$152</f>
        <v>-0.691717051543339</v>
      </c>
      <c r="EX17" s="6" t="n">
        <f aca="false">(BJ168-$BJ$153)/$BJ$153</f>
        <v>-0.62774272797452</v>
      </c>
      <c r="EY17" s="6" t="n">
        <f aca="false">(BK169-$BK$154)/$BK$154</f>
        <v>-0.712590748152005</v>
      </c>
      <c r="EZ17" s="6" t="n">
        <f aca="false">(BL170-$BL$155)/$BL$155</f>
        <v>-0.704164280416931</v>
      </c>
      <c r="FA17" s="6" t="n">
        <f aca="false">(BM171-$BM$156)/$BM$156</f>
        <v>-0.364989696431872</v>
      </c>
      <c r="FB17" s="6" t="n">
        <f aca="false">(BN172-$BN$157)/$BN$157</f>
        <v>-0.642962449088573</v>
      </c>
      <c r="FC17" s="6" t="n">
        <f aca="false">(BO173-$BO$158)/$BO$158</f>
        <v>-0.529460726988109</v>
      </c>
      <c r="FD17" s="6" t="n">
        <f aca="false">(BP174-$BP$159)/$BP$159</f>
        <v>-0.679850055273584</v>
      </c>
      <c r="FE17" s="6" t="n">
        <f aca="false">(BQ175-$BQ$160)/$BQ$160</f>
        <v>-0.761497217337529</v>
      </c>
      <c r="FF17" s="6" t="n">
        <f aca="false">(BR176-$BR$161)/$BR$161</f>
        <v>-0.721385365380344</v>
      </c>
      <c r="FG17" s="6" t="n">
        <f aca="false">(BS177-$BS$162)/$BS$162</f>
        <v>-0.503738106840871</v>
      </c>
      <c r="FH17" s="6" t="n">
        <f aca="false">(BT178-$BT$163)/$BT$163</f>
        <v>-0.626765703978003</v>
      </c>
      <c r="FI17" s="6" t="n">
        <f aca="false">(BU179-$BU$164)/$BU$164</f>
        <v>-0.72857548246419</v>
      </c>
      <c r="FJ17" s="6" t="n">
        <f aca="false">(BV180-$BV$165)/$BV$165</f>
        <v>-0.679549868358183</v>
      </c>
      <c r="FK17" s="6" t="n">
        <f aca="false">(BW181-$BW$166)/$BW$166</f>
        <v>-0.712937462647277</v>
      </c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</row>
    <row r="18" customFormat="false" ht="11.25" hidden="false" customHeight="false" outlineLevel="0" collapsed="false">
      <c r="B18" s="4" t="n">
        <v>34820</v>
      </c>
      <c r="C18" s="5" t="n">
        <v>135822267</v>
      </c>
      <c r="D18" s="5" t="n">
        <f aca="false">VLOOKUP(B18,[1]jan94!$A$53:$XFD$163,3,0)</f>
        <v>3344168</v>
      </c>
      <c r="E18" s="5" t="n">
        <f aca="false">VLOOKUP(B18,[2]feb94!$A$55:$XFD$164,3,0)</f>
        <v>4599421</v>
      </c>
      <c r="F18" s="5" t="n">
        <f aca="false">VLOOKUP(B18,[3]mar94!$A$38:$XFD$146,3,0)</f>
        <v>4660284</v>
      </c>
      <c r="G18" s="5" t="n">
        <f aca="false">VLOOKUP(B18,[4]apr94!$A$38:$XFD$145,3,0)</f>
        <v>3818496</v>
      </c>
      <c r="H18" s="5" t="n">
        <f aca="false">VLOOKUP(B18,[5]may94!$A$64:$XFD$169,3,0)</f>
        <v>5559996</v>
      </c>
      <c r="I18" s="5" t="n">
        <f aca="false">VLOOKUP(B18,[6]jun94!$A$53:$XFD$157,3,0)</f>
        <v>3748501</v>
      </c>
      <c r="J18" s="5" t="n">
        <f aca="false">VLOOKUP(B18,[7]jul94!$A$61:$XFD$164,3,0)</f>
        <v>5177650</v>
      </c>
      <c r="K18" s="5" t="n">
        <f aca="false">VLOOKUP(B18,[8]aug94!$A$55:$XFD$157,3,0)</f>
        <v>5697176</v>
      </c>
      <c r="L18" s="5" t="n">
        <f aca="false">VLOOKUP(B18,[9]sep94!$A$54:$XFD$156,3,0)</f>
        <v>6593963</v>
      </c>
      <c r="M18" s="5" t="n">
        <f aca="false">VLOOKUP(B18,[10]oct94!$A$49:$XFD$149,3,0)</f>
        <v>4354167</v>
      </c>
      <c r="N18" s="5" t="n">
        <f aca="false">VLOOKUP(B18,[11]nov94!$A$38:$XFD$138,3,0)</f>
        <v>5135898</v>
      </c>
      <c r="O18" s="5" t="n">
        <f aca="false">VLOOKUP(B18,[12]dec94!$A$50:$XFD$148,3,0)</f>
        <v>5952751</v>
      </c>
      <c r="P18" s="5" t="n">
        <f aca="false">VLOOKUP(B18,[13]jan95!$A$63:$XFD$158,3,0)</f>
        <v>6025996</v>
      </c>
      <c r="Q18" s="5" t="n">
        <f aca="false">VLOOKUP(B18,[14]feb95!$A$50:$XFD$143,3,0)</f>
        <v>7604425</v>
      </c>
      <c r="R18" s="5" t="n">
        <f aca="false">VLOOKUP(B18,[15]mar95!$A$37:$XFD$129,3,0)</f>
        <v>8114997</v>
      </c>
      <c r="S18" s="5" t="n">
        <f aca="false">VLOOKUP(B18,[16]apr95!$A$54:$XFD$146,3,0)</f>
        <v>6352556</v>
      </c>
      <c r="T18" s="5" t="n">
        <f aca="false">VLOOKUP(B18,[17]may95!$A$37:$XFD$127,3,0)</f>
        <v>4181030</v>
      </c>
      <c r="CQ18" s="1" t="s">
        <v>17</v>
      </c>
      <c r="CR18" s="6" t="n">
        <f aca="false">(D111-$D$95)/$D$95</f>
        <v>-0.510460215902887</v>
      </c>
      <c r="CS18" s="6" t="n">
        <f aca="false">(E112-$E$96)/$E$96</f>
        <v>-0.424490230343373</v>
      </c>
      <c r="CT18" s="6" t="n">
        <f aca="false">(F113-$F$97)/$F$97</f>
        <v>-0.553073036026512</v>
      </c>
      <c r="CU18" s="6" t="n">
        <f aca="false">(G114-$G$98)/$G$98</f>
        <v>-0.547703676028563</v>
      </c>
      <c r="CV18" s="6" t="n">
        <f aca="false">(H115-$H$99)/$H$99</f>
        <v>-0.488161548748683</v>
      </c>
      <c r="CW18" s="6" t="n">
        <f aca="false">(I116-$I$100)/$I$100</f>
        <v>-0.522602198949548</v>
      </c>
      <c r="CX18" s="6" t="n">
        <f aca="false">(J117-$J$101)/$J$101</f>
        <v>-0.364840839683241</v>
      </c>
      <c r="CY18" s="6" t="n">
        <f aca="false">(K118-$K$102)/$K$102</f>
        <v>-0.605403596649718</v>
      </c>
      <c r="CZ18" s="6" t="n">
        <f aca="false">(L119-$L$103)/$L$103</f>
        <v>-0.537150755027577</v>
      </c>
      <c r="DA18" s="6" t="n">
        <f aca="false">(M120-$M$104)/$M$104</f>
        <v>-0.592255958781246</v>
      </c>
      <c r="DB18" s="6" t="n">
        <f aca="false">(N121-$N$105)/$N$105</f>
        <v>-0.608417033530136</v>
      </c>
      <c r="DC18" s="6" t="n">
        <f aca="false">(O122-$O$106)/$O$106</f>
        <v>-0.620654392640382</v>
      </c>
      <c r="DD18" s="6" t="n">
        <f aca="false">(P123-$P$107)/$P$107</f>
        <v>-0.686349169696209</v>
      </c>
      <c r="DE18" s="6" t="n">
        <f aca="false">(Q124-$Q$108)/$Q$108</f>
        <v>-0.620225286709725</v>
      </c>
      <c r="DF18" s="6" t="n">
        <f aca="false">(R125-$R$109)/$R$109</f>
        <v>-0.616933808921348</v>
      </c>
      <c r="DG18" s="6" t="n">
        <f aca="false">(S126-$S$110)/$S$110</f>
        <v>-0.701587513225648</v>
      </c>
      <c r="DH18" s="6" t="n">
        <f aca="false">(T127-$T$111)/$T$111</f>
        <v>-0.508428153642678</v>
      </c>
      <c r="DI18" s="6" t="n">
        <f aca="false">(U128-$U$112)/$U$112</f>
        <v>-0.631285148337619</v>
      </c>
      <c r="DJ18" s="6" t="n">
        <f aca="false">(V129-$V$113)/$V$113</f>
        <v>-0.537865820608363</v>
      </c>
      <c r="DK18" s="6" t="n">
        <f aca="false">(W130-$W$114)/$W$114</f>
        <v>-0.618434256957414</v>
      </c>
      <c r="DL18" s="6" t="n">
        <f aca="false">(X131-$X$115)/$X$115</f>
        <v>-0.485124649301053</v>
      </c>
      <c r="DM18" s="6" t="n">
        <f aca="false">(Y132-$Y$116)/$Y$116</f>
        <v>-0.68489278134829</v>
      </c>
      <c r="DN18" s="6" t="n">
        <f aca="false">(Z133-$Z$117)/$Z$117</f>
        <v>-0.693464078790847</v>
      </c>
      <c r="DO18" s="6" t="n">
        <f aca="false">(AA134-$AA$118)/$AA$118</f>
        <v>-0.609553701767603</v>
      </c>
      <c r="DP18" s="6" t="n">
        <f aca="false">(AB135-$AB$119)/$AB$119</f>
        <v>-0.647578183658203</v>
      </c>
      <c r="DQ18" s="6" t="n">
        <f aca="false">(AC136-$AC$120)/$AC$120</f>
        <v>-0.685137907832545</v>
      </c>
      <c r="DR18" s="6" t="n">
        <f aca="false">(AD137-$AD$121)/$AD$121</f>
        <v>-0.527824633369384</v>
      </c>
      <c r="DS18" s="6" t="n">
        <f aca="false">(AE138-$AE$122)/$AE$122</f>
        <v>-0.728768865828864</v>
      </c>
      <c r="DT18" s="6" t="n">
        <f aca="false">(AF139-$AF$123)/$AF$123</f>
        <v>-0.594817020415287</v>
      </c>
      <c r="DU18" s="6" t="n">
        <f aca="false">(AG140-$AG$124)/$AG$124</f>
        <v>-0.579241025622117</v>
      </c>
      <c r="DV18" s="6" t="n">
        <f aca="false">(AH141-$AH$125)/$AH$125</f>
        <v>-0.54197875569044</v>
      </c>
      <c r="DW18" s="6" t="n">
        <f aca="false">(AI142-$AI$126)/$AI$126</f>
        <v>-0.657446582422966</v>
      </c>
      <c r="DX18" s="6" t="n">
        <f aca="false">(AJ143-$AJ$127)/$AJ$127</f>
        <v>-0.69623293323856</v>
      </c>
      <c r="DY18" s="6" t="n">
        <f aca="false">(AK144-$AK$128)/$AK$128</f>
        <v>-0.738569195163638</v>
      </c>
      <c r="DZ18" s="6" t="n">
        <f aca="false">(AL145-$AL$129)/$AL$129</f>
        <v>-0.707393816616639</v>
      </c>
      <c r="EA18" s="6" t="n">
        <f aca="false">(AM146-$AM$130)/$AM$130</f>
        <v>-0.691517691332304</v>
      </c>
      <c r="EB18" s="6" t="n">
        <f aca="false">(AN147-$AN$131)/$AN$131</f>
        <v>-0.693279128055873</v>
      </c>
      <c r="EC18" s="6" t="n">
        <f aca="false">(AO148-$AO$132)/$AO$132</f>
        <v>-0.683183609228988</v>
      </c>
      <c r="ED18" s="6" t="n">
        <f aca="false">(AP149-$AP$133)/$AP$133</f>
        <v>-0.745042129561035</v>
      </c>
      <c r="EE18" s="6" t="n">
        <f aca="false">(AQ150-$AQ$134)/$AQ$134</f>
        <v>-0.614527283616491</v>
      </c>
      <c r="EF18" s="6" t="n">
        <f aca="false">(AR151-$AR$135)/$AR$135</f>
        <v>-0.645048801181428</v>
      </c>
      <c r="EG18" s="6" t="n">
        <f aca="false">(AS152-$AS$136)/$AS$136</f>
        <v>-0.583849505440434</v>
      </c>
      <c r="EH18" s="6" t="n">
        <f aca="false">(AT153-$AT$137)/$AT$137</f>
        <v>-0.68990712817979</v>
      </c>
      <c r="EI18" s="6" t="n">
        <f aca="false">(AU154-$AU$138)/$AU$138</f>
        <v>-0.66841531326037</v>
      </c>
      <c r="EJ18" s="6" t="n">
        <f aca="false">(AV155-$AV$139)/$AV$139</f>
        <v>-0.712564654769624</v>
      </c>
      <c r="EK18" s="6" t="n">
        <f aca="false">(AW156-$AW$140)/$AW$140</f>
        <v>-0.674701638222442</v>
      </c>
      <c r="EL18" s="6" t="n">
        <f aca="false">(AX157-$AX$141)/$AX$141</f>
        <v>-0.725619944045849</v>
      </c>
      <c r="EM18" s="6" t="n">
        <f aca="false">(AY158-$AY$142)/$AY$142</f>
        <v>-0.642351806986281</v>
      </c>
      <c r="EN18" s="6" t="n">
        <f aca="false">(AZ159-$AZ$143)/$AZ$143</f>
        <v>-0.627598118942385</v>
      </c>
      <c r="EO18" s="6" t="n">
        <f aca="false">(BA160-$BA$144)/$BA$144</f>
        <v>-0.682865162356235</v>
      </c>
      <c r="EP18" s="6" t="n">
        <f aca="false">(BB161-$BB$145)/$BB$145</f>
        <v>-0.682807176206846</v>
      </c>
      <c r="EQ18" s="6" t="n">
        <f aca="false">(BC162-$BC$146)/$BC$146</f>
        <v>-0.709563553410234</v>
      </c>
      <c r="ER18" s="6" t="n">
        <f aca="false">(BD163-$BD$147)/$BD$147</f>
        <v>-0.714536706403434</v>
      </c>
      <c r="ES18" s="6" t="n">
        <f aca="false">(BE164-$BE$148)/$BE$148</f>
        <v>-0.749472906181246</v>
      </c>
      <c r="ET18" s="6" t="n">
        <f aca="false">(BF165-$BF$149)/$BF$149</f>
        <v>-0.738122198712183</v>
      </c>
      <c r="EU18" s="6" t="n">
        <f aca="false">(BG166-$BG$150)/$BG$150</f>
        <v>-0.730647935700434</v>
      </c>
      <c r="EV18" s="6" t="n">
        <f aca="false">(BH167-$BH$151)/$BH$151</f>
        <v>-0.611108798290178</v>
      </c>
      <c r="EW18" s="6" t="n">
        <f aca="false">(BI168-$BI$152)/$BI$152</f>
        <v>-0.70146577679382</v>
      </c>
      <c r="EX18" s="6" t="n">
        <f aca="false">(BJ169-$BJ$153)/$BJ$153</f>
        <v>-0.663684069993866</v>
      </c>
      <c r="EY18" s="6" t="n">
        <f aca="false">(BK170-$BK$154)/$BK$154</f>
        <v>-0.729202749912505</v>
      </c>
      <c r="EZ18" s="6" t="n">
        <f aca="false">(BL171-$BL$155)/$BL$155</f>
        <v>-0.723028447635168</v>
      </c>
      <c r="FA18" s="6" t="n">
        <f aca="false">(BM172-$BM$156)/$BM$156</f>
        <v>-0.43473311641069</v>
      </c>
      <c r="FB18" s="6" t="n">
        <f aca="false">(BN173-$BN$157)/$BN$157</f>
        <v>-0.676122563311908</v>
      </c>
      <c r="FC18" s="6" t="n">
        <f aca="false">(BO174-$BO$158)/$BO$158</f>
        <v>-0.562492276409971</v>
      </c>
      <c r="FD18" s="6" t="n">
        <f aca="false">(BP175-$BP$159)/$BP$159</f>
        <v>-0.701491313054119</v>
      </c>
      <c r="FE18" s="6" t="n">
        <f aca="false">(BQ176-$BQ$160)/$BQ$160</f>
        <v>-0.757379946481521</v>
      </c>
      <c r="FF18" s="6" t="n">
        <f aca="false">(BR177-$BR$161)/$BR$161</f>
        <v>-0.736551375961103</v>
      </c>
      <c r="FG18" s="6" t="n">
        <f aca="false">(BS178-$BS$162)/$BS$162</f>
        <v>-0.533475990754356</v>
      </c>
      <c r="FH18" s="6" t="n">
        <f aca="false">(BT179-$BT$163)/$BT$163</f>
        <v>-0.671700418953495</v>
      </c>
      <c r="FI18" s="6" t="n">
        <f aca="false">(BU180-$BU$164)/$BU$164</f>
        <v>-0.735492809039847</v>
      </c>
      <c r="FJ18" s="6" t="n">
        <f aca="false">(BV181-$BV$165)/$BV$165</f>
        <v>-0.695639346368865</v>
      </c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</row>
    <row r="19" customFormat="false" ht="11.25" hidden="false" customHeight="false" outlineLevel="0" collapsed="false">
      <c r="B19" s="4" t="n">
        <v>34851</v>
      </c>
      <c r="C19" s="5" t="n">
        <v>129178142</v>
      </c>
      <c r="D19" s="5" t="n">
        <f aca="false">VLOOKUP(B19,[1]jan94!$A$53:$XFD$163,3,0)</f>
        <v>3076564</v>
      </c>
      <c r="E19" s="5" t="n">
        <f aca="false">VLOOKUP(B19,[2]feb94!$A$55:$XFD$164,3,0)</f>
        <v>4487692</v>
      </c>
      <c r="F19" s="5" t="n">
        <f aca="false">VLOOKUP(B19,[3]mar94!$A$38:$XFD$146,3,0)</f>
        <v>4403935</v>
      </c>
      <c r="G19" s="5" t="n">
        <f aca="false">VLOOKUP(B19,[4]apr94!$A$38:$XFD$145,3,0)</f>
        <v>3400615</v>
      </c>
      <c r="H19" s="5" t="n">
        <f aca="false">VLOOKUP(B19,[5]may94!$A$64:$XFD$169,3,0)</f>
        <v>5163490</v>
      </c>
      <c r="I19" s="5" t="n">
        <f aca="false">VLOOKUP(B19,[6]jun94!$A$53:$XFD$157,3,0)</f>
        <v>3441757</v>
      </c>
      <c r="J19" s="5" t="n">
        <f aca="false">VLOOKUP(B19,[7]jul94!$A$61:$XFD$164,3,0)</f>
        <v>4938652</v>
      </c>
      <c r="K19" s="5" t="n">
        <f aca="false">VLOOKUP(B19,[8]aug94!$A$55:$XFD$157,3,0)</f>
        <v>4822076</v>
      </c>
      <c r="L19" s="5" t="n">
        <f aca="false">VLOOKUP(B19,[9]sep94!$A$54:$XFD$156,3,0)</f>
        <v>5878552</v>
      </c>
      <c r="M19" s="5" t="n">
        <f aca="false">VLOOKUP(B19,[10]oct94!$A$49:$XFD$149,3,0)</f>
        <v>3994119</v>
      </c>
      <c r="N19" s="5" t="n">
        <f aca="false">VLOOKUP(B19,[11]nov94!$A$38:$XFD$138,3,0)</f>
        <v>4702446</v>
      </c>
      <c r="O19" s="5" t="n">
        <f aca="false">VLOOKUP(B19,[12]dec94!$A$50:$XFD$148,3,0)</f>
        <v>5057866</v>
      </c>
      <c r="P19" s="5" t="n">
        <f aca="false">VLOOKUP(B19,[13]jan95!$A$63:$XFD$158,3,0)</f>
        <v>5063007</v>
      </c>
      <c r="Q19" s="5" t="n">
        <f aca="false">VLOOKUP(B19,[14]feb95!$A$50:$XFD$143,3,0)</f>
        <v>6547299</v>
      </c>
      <c r="R19" s="5" t="n">
        <f aca="false">VLOOKUP(B19,[15]mar95!$A$37:$XFD$129,3,0)</f>
        <v>7308281</v>
      </c>
      <c r="S19" s="5" t="n">
        <f aca="false">VLOOKUP(B19,[16]apr95!$A$54:$XFD$146,3,0)</f>
        <v>5601677</v>
      </c>
      <c r="T19" s="5" t="n">
        <f aca="false">VLOOKUP(B19,[17]may95!$A$37:$XFD$127,3,0)</f>
        <v>6859565</v>
      </c>
      <c r="U19" s="5" t="n">
        <f aca="false">VLOOKUP(B19,[18]jun95!$A$53:$XFD$142,3,0)</f>
        <v>2695726</v>
      </c>
      <c r="CQ19" s="1" t="s">
        <v>18</v>
      </c>
      <c r="CR19" s="6" t="n">
        <f aca="false">(D112-$D$95)/$D$95</f>
        <v>-0.554475323313262</v>
      </c>
      <c r="CS19" s="6" t="n">
        <f aca="false">(E113-$E$96)/$E$96</f>
        <v>-0.459434048329482</v>
      </c>
      <c r="CT19" s="6" t="n">
        <f aca="false">(F114-$F$97)/$F$97</f>
        <v>-0.578667928035763</v>
      </c>
      <c r="CU19" s="6" t="n">
        <f aca="false">(G115-$G$98)/$G$98</f>
        <v>-0.573828639275769</v>
      </c>
      <c r="CV19" s="6" t="n">
        <f aca="false">(H116-$H$99)/$H$99</f>
        <v>-0.518290549525469</v>
      </c>
      <c r="CW19" s="6" t="n">
        <f aca="false">(I117-$I$100)/$I$100</f>
        <v>-0.560779475643068</v>
      </c>
      <c r="CX19" s="6" t="n">
        <f aca="false">(J118-$J$101)/$J$101</f>
        <v>-0.404624197129257</v>
      </c>
      <c r="CY19" s="6" t="n">
        <f aca="false">(K119-$K$102)/$K$102</f>
        <v>-0.63223153484162</v>
      </c>
      <c r="CZ19" s="6" t="n">
        <f aca="false">(L120-$L$103)/$L$103</f>
        <v>-0.540954615268631</v>
      </c>
      <c r="DA19" s="6" t="n">
        <f aca="false">(M121-$M$104)/$M$104</f>
        <v>-0.594314873476657</v>
      </c>
      <c r="DB19" s="6" t="n">
        <f aca="false">(N122-$N$105)/$N$105</f>
        <v>-0.629044785006152</v>
      </c>
      <c r="DC19" s="6" t="n">
        <f aca="false">(O123-$O$106)/$O$106</f>
        <v>-0.643155228383222</v>
      </c>
      <c r="DD19" s="6" t="n">
        <f aca="false">(P124-$P$107)/$P$107</f>
        <v>-0.679374971979578</v>
      </c>
      <c r="DE19" s="6" t="n">
        <f aca="false">(Q125-$Q$108)/$Q$108</f>
        <v>-0.647172817843621</v>
      </c>
      <c r="DF19" s="6" t="n">
        <f aca="false">(R126-$R$109)/$R$109</f>
        <v>-0.626972196204074</v>
      </c>
      <c r="DG19" s="6" t="n">
        <f aca="false">(S127-$S$110)/$S$110</f>
        <v>-0.730247635754805</v>
      </c>
      <c r="DH19" s="6" t="n">
        <f aca="false">(T128-$T$111)/$T$111</f>
        <v>-0.529479493233171</v>
      </c>
      <c r="DI19" s="6" t="n">
        <f aca="false">(U129-$U$112)/$U$112</f>
        <v>-0.635589224767346</v>
      </c>
      <c r="DJ19" s="6" t="n">
        <f aca="false">(V130-$V$113)/$V$113</f>
        <v>-0.587958553341122</v>
      </c>
      <c r="DK19" s="6" t="n">
        <f aca="false">(W131-$W$114)/$W$114</f>
        <v>-0.601333210991535</v>
      </c>
      <c r="DL19" s="6" t="n">
        <f aca="false">(X132-$X$115)/$X$115</f>
        <v>-0.511487189067874</v>
      </c>
      <c r="DM19" s="6" t="n">
        <f aca="false">(Y133-$Y$116)/$Y$116</f>
        <v>-0.682951332055133</v>
      </c>
      <c r="DN19" s="6" t="n">
        <f aca="false">(Z134-$Z$117)/$Z$117</f>
        <v>-0.720691627633701</v>
      </c>
      <c r="DO19" s="6" t="n">
        <f aca="false">(AA135-$AA$118)/$AA$118</f>
        <v>-0.638502392403475</v>
      </c>
      <c r="DP19" s="6" t="n">
        <f aca="false">(AB136-$AB$119)/$AB$119</f>
        <v>-0.663082952334119</v>
      </c>
      <c r="DQ19" s="6" t="n">
        <f aca="false">(AC137-$AC$120)/$AC$120</f>
        <v>-0.710201109243604</v>
      </c>
      <c r="DR19" s="6" t="n">
        <f aca="false">(AD138-$AD$121)/$AD$121</f>
        <v>-0.57356276475558</v>
      </c>
      <c r="DS19" s="6" t="n">
        <f aca="false">(AE139-$AE$122)/$AE$122</f>
        <v>-0.745703347569369</v>
      </c>
      <c r="DT19" s="6" t="n">
        <f aca="false">(AF140-$AF$123)/$AF$123</f>
        <v>-0.616135823083256</v>
      </c>
      <c r="DU19" s="6" t="n">
        <f aca="false">(AG141-$AG$124)/$AG$124</f>
        <v>-0.604831822637044</v>
      </c>
      <c r="DV19" s="6" t="n">
        <f aca="false">(AH142-$AH$125)/$AH$125</f>
        <v>-0.564871269600405</v>
      </c>
      <c r="DW19" s="6" t="n">
        <f aca="false">(AI143-$AI$126)/$AI$126</f>
        <v>-0.684287428469926</v>
      </c>
      <c r="DX19" s="6" t="n">
        <f aca="false">(AJ144-$AJ$127)/$AJ$127</f>
        <v>-0.715088982457998</v>
      </c>
      <c r="DY19" s="6" t="n">
        <f aca="false">(AK145-$AK$128)/$AK$128</f>
        <v>-0.741274328750099</v>
      </c>
      <c r="DZ19" s="6" t="n">
        <f aca="false">(AL146-$AL$129)/$AL$129</f>
        <v>-0.720824918355827</v>
      </c>
      <c r="EA19" s="6" t="n">
        <f aca="false">(AM147-$AM$130)/$AM$130</f>
        <v>-0.722059882902756</v>
      </c>
      <c r="EB19" s="6" t="n">
        <f aca="false">(AN148-$AN$131)/$AN$131</f>
        <v>-0.714682922282242</v>
      </c>
      <c r="EC19" s="6" t="n">
        <f aca="false">(AO149-$AO$132)/$AO$132</f>
        <v>-0.664054631298249</v>
      </c>
      <c r="ED19" s="6" t="n">
        <f aca="false">(AP150-$AP$133)/$AP$133</f>
        <v>-0.747460636539186</v>
      </c>
      <c r="EE19" s="6" t="n">
        <f aca="false">(AQ151-$AQ$134)/$AQ$134</f>
        <v>-0.642841060212165</v>
      </c>
      <c r="EF19" s="6" t="n">
        <f aca="false">(AR152-$AR$135)/$AR$135</f>
        <v>-0.678285392326775</v>
      </c>
      <c r="EG19" s="6" t="n">
        <f aca="false">(AS153-$AS$136)/$AS$136</f>
        <v>-0.619458521643639</v>
      </c>
      <c r="EH19" s="6" t="n">
        <f aca="false">(AT154-$AT$137)/$AT$137</f>
        <v>-0.704436241168029</v>
      </c>
      <c r="EI19" s="6" t="n">
        <f aca="false">(AU155-$AU$138)/$AU$138</f>
        <v>-0.682165868267451</v>
      </c>
      <c r="EJ19" s="6" t="n">
        <f aca="false">(AV156-$AV$139)/$AV$139</f>
        <v>-0.742935036825602</v>
      </c>
      <c r="EK19" s="6" t="n">
        <f aca="false">(AW157-$AW$140)/$AW$140</f>
        <v>-0.676910389202121</v>
      </c>
      <c r="EL19" s="6" t="n">
        <f aca="false">(AX158-$AX$141)/$AX$141</f>
        <v>-0.734950951437421</v>
      </c>
      <c r="EM19" s="6" t="n">
        <f aca="false">(AY159-$AY$142)/$AY$142</f>
        <v>-0.603062318332951</v>
      </c>
      <c r="EN19" s="6" t="n">
        <f aca="false">(AZ160-$AZ$143)/$AZ$143</f>
        <v>-0.651943823319491</v>
      </c>
      <c r="EO19" s="6" t="n">
        <f aca="false">(BA161-$BA$144)/$BA$144</f>
        <v>-0.698046913639107</v>
      </c>
      <c r="EP19" s="6" t="n">
        <f aca="false">(BB162-$BB$145)/$BB$145</f>
        <v>-0.687184762581559</v>
      </c>
      <c r="EQ19" s="6" t="n">
        <f aca="false">(BC163-$BC$146)/$BC$146</f>
        <v>-0.708580663884513</v>
      </c>
      <c r="ER19" s="6" t="n">
        <f aca="false">(BD164-$BD$147)/$BD$147</f>
        <v>-0.72924244783232</v>
      </c>
      <c r="ES19" s="6" t="n">
        <f aca="false">(BE165-$BE$148)/$BE$148</f>
        <v>-0.762365372441735</v>
      </c>
      <c r="ET19" s="6" t="n">
        <f aca="false">(BF166-$BF$149)/$BF$149</f>
        <v>-0.749443543971312</v>
      </c>
      <c r="EU19" s="6" t="n">
        <f aca="false">(BG167-$BG$150)/$BG$150</f>
        <v>-0.746253695001295</v>
      </c>
      <c r="EV19" s="6" t="n">
        <f aca="false">(BH168-$BH$151)/$BH$151</f>
        <v>-0.62768116450942</v>
      </c>
      <c r="EW19" s="6" t="n">
        <f aca="false">(BI169-$BI$152)/$BI$152</f>
        <v>-0.728489081939653</v>
      </c>
      <c r="EX19" s="6" t="n">
        <f aca="false">(BJ170-$BJ$153)/$BJ$153</f>
        <v>-0.670497129733289</v>
      </c>
      <c r="EY19" s="6" t="n">
        <f aca="false">(BK171-$BK$154)/$BK$154</f>
        <v>-0.750888566704443</v>
      </c>
      <c r="EZ19" s="6" t="n">
        <f aca="false">(BL172-$BL$155)/$BL$155</f>
        <v>-0.745454848955651</v>
      </c>
      <c r="FA19" s="6" t="n">
        <f aca="false">(BM173-$BM$156)/$BM$156</f>
        <v>-0.438638901804016</v>
      </c>
      <c r="FB19" s="6" t="n">
        <f aca="false">(BN174-$BN$157)/$BN$157</f>
        <v>-0.663649754602369</v>
      </c>
      <c r="FC19" s="6" t="n">
        <f aca="false">(BO175-$BO$158)/$BO$158</f>
        <v>-0.593315905172842</v>
      </c>
      <c r="FD19" s="6" t="n">
        <f aca="false">(BP176-$BP$159)/$BP$159</f>
        <v>-0.732968978205263</v>
      </c>
      <c r="FE19" s="6" t="n">
        <f aca="false">(BQ177-$BQ$160)/$BQ$160</f>
        <v>-0.755574373710735</v>
      </c>
      <c r="FF19" s="6" t="n">
        <f aca="false">(BR178-$BR$161)/$BR$161</f>
        <v>-0.756049021101633</v>
      </c>
      <c r="FG19" s="6" t="n">
        <f aca="false">(BS179-$BS$162)/$BS$162</f>
        <v>-0.605610728977525</v>
      </c>
      <c r="FH19" s="6" t="n">
        <f aca="false">(BT180-$BT$163)/$BT$163</f>
        <v>-0.701297060053379</v>
      </c>
      <c r="FI19" s="6" t="n">
        <f aca="false">(BU181-$BU$164)/$BU$164</f>
        <v>-0.76463682870664</v>
      </c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</row>
    <row r="20" customFormat="false" ht="11.25" hidden="false" customHeight="false" outlineLevel="0" collapsed="false">
      <c r="B20" s="4" t="n">
        <v>34881</v>
      </c>
      <c r="C20" s="5" t="n">
        <v>129539376</v>
      </c>
      <c r="D20" s="5" t="n">
        <f aca="false">VLOOKUP(B20,[1]jan94!$A$53:$XFD$163,3,0)</f>
        <v>2893278</v>
      </c>
      <c r="E20" s="5" t="n">
        <f aca="false">VLOOKUP(B20,[2]feb94!$A$55:$XFD$164,3,0)</f>
        <v>4390640</v>
      </c>
      <c r="F20" s="5" t="n">
        <f aca="false">VLOOKUP(B20,[3]mar94!$A$38:$XFD$146,3,0)</f>
        <v>4146562</v>
      </c>
      <c r="G20" s="5" t="n">
        <f aca="false">VLOOKUP(B20,[4]apr94!$A$38:$XFD$145,3,0)</f>
        <v>3427373</v>
      </c>
      <c r="H20" s="5" t="n">
        <f aca="false">VLOOKUP(B20,[5]may94!$A$64:$XFD$169,3,0)</f>
        <v>4793170</v>
      </c>
      <c r="I20" s="5" t="n">
        <f aca="false">VLOOKUP(B20,[6]jun94!$A$53:$XFD$157,3,0)</f>
        <v>4010126</v>
      </c>
      <c r="J20" s="5" t="n">
        <f aca="false">VLOOKUP(B20,[7]jul94!$A$61:$XFD$164,3,0)</f>
        <v>4687912</v>
      </c>
      <c r="K20" s="5" t="n">
        <f aca="false">VLOOKUP(B20,[8]aug94!$A$55:$XFD$157,3,0)</f>
        <v>4836397</v>
      </c>
      <c r="L20" s="5" t="n">
        <f aca="false">VLOOKUP(B20,[9]sep94!$A$54:$XFD$156,3,0)</f>
        <v>5332516</v>
      </c>
      <c r="M20" s="5" t="n">
        <f aca="false">VLOOKUP(B20,[10]oct94!$A$49:$XFD$149,3,0)</f>
        <v>3748187</v>
      </c>
      <c r="N20" s="5" t="n">
        <f aca="false">VLOOKUP(B20,[11]nov94!$A$38:$XFD$138,3,0)</f>
        <v>4615674</v>
      </c>
      <c r="O20" s="5" t="n">
        <f aca="false">VLOOKUP(B20,[12]dec94!$A$50:$XFD$148,3,0)</f>
        <v>4736257</v>
      </c>
      <c r="P20" s="5" t="n">
        <f aca="false">VLOOKUP(B20,[13]jan95!$A$63:$XFD$158,3,0)</f>
        <v>4435316</v>
      </c>
      <c r="Q20" s="5" t="n">
        <f aca="false">VLOOKUP(B20,[14]feb95!$A$50:$XFD$143,3,0)</f>
        <v>6044574</v>
      </c>
      <c r="R20" s="5" t="n">
        <f aca="false">VLOOKUP(B20,[15]mar95!$A$37:$XFD$129,3,0)</f>
        <v>7798229</v>
      </c>
      <c r="S20" s="5" t="n">
        <f aca="false">VLOOKUP(B20,[16]apr95!$A$54:$XFD$146,3,0)</f>
        <v>4859538</v>
      </c>
      <c r="T20" s="5" t="n">
        <f aca="false">VLOOKUP(B20,[17]may95!$A$37:$XFD$127,3,0)</f>
        <v>6870673</v>
      </c>
      <c r="U20" s="5" t="n">
        <f aca="false">VLOOKUP(B20,[18]jun95!$A$53:$XFD$142,3,0)</f>
        <v>5981198</v>
      </c>
      <c r="V20" s="5" t="n">
        <f aca="false">VLOOKUP(B20,[19]jul95!$A$52:$XFD$140,3,0)</f>
        <v>5017511</v>
      </c>
      <c r="CQ20" s="1" t="s">
        <v>19</v>
      </c>
      <c r="CR20" s="6" t="n">
        <f aca="false">(D113-$D$95)/$D$95</f>
        <v>-0.562848627000012</v>
      </c>
      <c r="CS20" s="6" t="n">
        <f aca="false">(E114-$E$96)/$E$96</f>
        <v>-0.544627265591944</v>
      </c>
      <c r="CT20" s="6" t="n">
        <f aca="false">(F115-$F$97)/$F$97</f>
        <v>-0.588697945683246</v>
      </c>
      <c r="CU20" s="6" t="n">
        <f aca="false">(G116-$G$98)/$G$98</f>
        <v>-0.573494451550505</v>
      </c>
      <c r="CV20" s="6" t="n">
        <f aca="false">(H117-$H$99)/$H$99</f>
        <v>-0.546552914714401</v>
      </c>
      <c r="CW20" s="6" t="n">
        <f aca="false">(I118-$I$100)/$I$100</f>
        <v>-0.548716451610149</v>
      </c>
      <c r="CX20" s="6" t="n">
        <f aca="false">(J119-$J$101)/$J$101</f>
        <v>-0.456022456801325</v>
      </c>
      <c r="CY20" s="6" t="n">
        <f aca="false">(K120-$K$102)/$K$102</f>
        <v>-0.648713368903798</v>
      </c>
      <c r="CZ20" s="6" t="n">
        <f aca="false">(L121-$L$103)/$L$103</f>
        <v>-0.560978894152631</v>
      </c>
      <c r="DA20" s="6" t="n">
        <f aca="false">(M122-$M$104)/$M$104</f>
        <v>-0.613212547530971</v>
      </c>
      <c r="DB20" s="6" t="n">
        <f aca="false">(N123-$N$105)/$N$105</f>
        <v>-0.653439308794975</v>
      </c>
      <c r="DC20" s="6" t="n">
        <f aca="false">(O124-$O$106)/$O$106</f>
        <v>-0.682671886072815</v>
      </c>
      <c r="DD20" s="6" t="n">
        <f aca="false">(P125-$P$107)/$P$107</f>
        <v>-0.685465269830091</v>
      </c>
      <c r="DE20" s="6" t="n">
        <f aca="false">(Q126-$Q$108)/$Q$108</f>
        <v>-0.6921372424147</v>
      </c>
      <c r="DF20" s="6" t="n">
        <f aca="false">(R127-$R$109)/$R$109</f>
        <v>-0.650046814670699</v>
      </c>
      <c r="DG20" s="6" t="n">
        <f aca="false">(S128-$S$110)/$S$110</f>
        <v>-0.752703431500643</v>
      </c>
      <c r="DH20" s="6" t="n">
        <f aca="false">(T129-$T$111)/$T$111</f>
        <v>-0.538210677941277</v>
      </c>
      <c r="DI20" s="6" t="n">
        <f aca="false">(U130-$U$112)/$U$112</f>
        <v>-0.651364158150257</v>
      </c>
      <c r="DJ20" s="6" t="n">
        <f aca="false">(V131-$V$113)/$V$113</f>
        <v>-0.59835799110746</v>
      </c>
      <c r="DK20" s="6" t="n">
        <f aca="false">(W132-$W$114)/$W$114</f>
        <v>-0.644045135372677</v>
      </c>
      <c r="DL20" s="6" t="n">
        <f aca="false">(X133-$X$115)/$X$115</f>
        <v>-0.543771415398575</v>
      </c>
      <c r="DM20" s="6" t="n">
        <f aca="false">(Y134-$Y$116)/$Y$116</f>
        <v>-0.711297380344488</v>
      </c>
      <c r="DN20" s="6" t="n">
        <f aca="false">(Z135-$Z$117)/$Z$117</f>
        <v>-0.739861254785595</v>
      </c>
      <c r="DO20" s="6" t="n">
        <f aca="false">(AA136-$AA$118)/$AA$118</f>
        <v>-0.665108529594886</v>
      </c>
      <c r="DP20" s="6" t="n">
        <f aca="false">(AB137-$AB$119)/$AB$119</f>
        <v>-0.686444087605607</v>
      </c>
      <c r="DQ20" s="6" t="n">
        <f aca="false">(AC138-$AC$120)/$AC$120</f>
        <v>-0.740049036225455</v>
      </c>
      <c r="DR20" s="6" t="n">
        <f aca="false">(AD139-$AD$121)/$AD$121</f>
        <v>-0.597264307474661</v>
      </c>
      <c r="DS20" s="6" t="n">
        <f aca="false">(AE140-$AE$122)/$AE$122</f>
        <v>-0.766396750643031</v>
      </c>
      <c r="DT20" s="6" t="n">
        <f aca="false">(AF141-$AF$123)/$AF$123</f>
        <v>-0.628487311851688</v>
      </c>
      <c r="DU20" s="6" t="n">
        <f aca="false">(AG142-$AG$124)/$AG$124</f>
        <v>-0.623452820804086</v>
      </c>
      <c r="DV20" s="6" t="n">
        <f aca="false">(AH143-$AH$125)/$AH$125</f>
        <v>-0.608247272201749</v>
      </c>
      <c r="DW20" s="6" t="n">
        <f aca="false">(AI144-$AI$126)/$AI$126</f>
        <v>-0.698332143718874</v>
      </c>
      <c r="DX20" s="6" t="n">
        <f aca="false">(AJ145-$AJ$127)/$AJ$127</f>
        <v>-0.733897275112135</v>
      </c>
      <c r="DY20" s="6" t="n">
        <f aca="false">(AK146-$AK$128)/$AK$128</f>
        <v>-0.755801962478774</v>
      </c>
      <c r="DZ20" s="6" t="n">
        <f aca="false">(AL147-$AL$129)/$AL$129</f>
        <v>-0.722898820882348</v>
      </c>
      <c r="EA20" s="6" t="n">
        <f aca="false">(AM148-$AM$130)/$AM$130</f>
        <v>-0.730447407298523</v>
      </c>
      <c r="EB20" s="6" t="n">
        <f aca="false">(AN149-$AN$131)/$AN$131</f>
        <v>-0.742554273961634</v>
      </c>
      <c r="EC20" s="6" t="n">
        <f aca="false">(AO150-$AO$132)/$AO$132</f>
        <v>-0.662854513761307</v>
      </c>
      <c r="ED20" s="6" t="n">
        <f aca="false">(AP151-$AP$133)/$AP$133</f>
        <v>-0.757198217797987</v>
      </c>
      <c r="EE20" s="6" t="n">
        <f aca="false">(AQ152-$AQ$134)/$AQ$134</f>
        <v>-0.667838092354398</v>
      </c>
      <c r="EF20" s="6" t="n">
        <f aca="false">(AR153-$AR$135)/$AR$135</f>
        <v>-0.727283175832346</v>
      </c>
      <c r="EG20" s="6" t="n">
        <f aca="false">(AS154-$AS$136)/$AS$136</f>
        <v>-0.64620173390476</v>
      </c>
      <c r="EH20" s="6" t="n">
        <f aca="false">(AT155-$AT$137)/$AT$137</f>
        <v>-0.720573795616921</v>
      </c>
      <c r="EI20" s="6" t="n">
        <f aca="false">(AU156-$AU$138)/$AU$138</f>
        <v>-0.694320279203558</v>
      </c>
      <c r="EJ20" s="6" t="n">
        <f aca="false">(AV157-$AV$139)/$AV$139</f>
        <v>-0.777913004266123</v>
      </c>
      <c r="EK20" s="6" t="n">
        <f aca="false">(AW158-$AW$140)/$AW$140</f>
        <v>-0.698199912367196</v>
      </c>
      <c r="EL20" s="6" t="n">
        <f aca="false">(AX159-$AX$141)/$AX$141</f>
        <v>-0.756378197326201</v>
      </c>
      <c r="EM20" s="6" t="n">
        <f aca="false">(AY160-$AY$142)/$AY$142</f>
        <v>-0.633658535338209</v>
      </c>
      <c r="EN20" s="6" t="n">
        <f aca="false">(AZ161-$AZ$143)/$AZ$143</f>
        <v>-0.649900047488847</v>
      </c>
      <c r="EO20" s="6" t="n">
        <f aca="false">(BA162-$BA$144)/$BA$144</f>
        <v>-0.698747336548883</v>
      </c>
      <c r="EP20" s="6" t="n">
        <f aca="false">(BB163-$BB$145)/$BB$145</f>
        <v>-0.703348892214271</v>
      </c>
      <c r="EQ20" s="6" t="n">
        <f aca="false">(BC164-$BC$146)/$BC$146</f>
        <v>-0.715726639075157</v>
      </c>
      <c r="ER20" s="6" t="n">
        <f aca="false">(BD165-$BD$147)/$BD$147</f>
        <v>-0.751692705036158</v>
      </c>
      <c r="ES20" s="6" t="n">
        <f aca="false">(BE166-$BE$148)/$BE$148</f>
        <v>-0.76223797569656</v>
      </c>
      <c r="ET20" s="6" t="n">
        <f aca="false">(BF167-$BF$149)/$BF$149</f>
        <v>-0.769704299974815</v>
      </c>
      <c r="EU20" s="6" t="n">
        <f aca="false">(BG168-$BG$150)/$BG$150</f>
        <v>-0.763693430599266</v>
      </c>
      <c r="EV20" s="6" t="n">
        <f aca="false">(BH169-$BH$151)/$BH$151</f>
        <v>-0.658819635071671</v>
      </c>
      <c r="EW20" s="6" t="n">
        <f aca="false">(BI170-$BI$152)/$BI$152</f>
        <v>-0.735337830384956</v>
      </c>
      <c r="EX20" s="6" t="n">
        <f aca="false">(BJ171-$BJ$153)/$BJ$153</f>
        <v>-0.686185589368012</v>
      </c>
      <c r="EY20" s="6" t="n">
        <f aca="false">(BK172-$BK$154)/$BK$154</f>
        <v>-0.75338709576174</v>
      </c>
      <c r="EZ20" s="6" t="n">
        <f aca="false">(BL173-$BL$155)/$BL$155</f>
        <v>-0.762634532815141</v>
      </c>
      <c r="FA20" s="6" t="n">
        <f aca="false">(BM174-$BM$156)/$BM$156</f>
        <v>-0.499842965357768</v>
      </c>
      <c r="FB20" s="6" t="n">
        <f aca="false">(BN175-$BN$157)/$BN$157</f>
        <v>-0.680544944664691</v>
      </c>
      <c r="FC20" s="6" t="n">
        <f aca="false">(BO176-$BO$158)/$BO$158</f>
        <v>-0.632831381250923</v>
      </c>
      <c r="FD20" s="6" t="n">
        <f aca="false">(BP177-$BP$159)/$BP$159</f>
        <v>-0.755104184263674</v>
      </c>
      <c r="FE20" s="6" t="n">
        <f aca="false">(BQ178-$BQ$160)/$BQ$160</f>
        <v>-0.76011559967776</v>
      </c>
      <c r="FF20" s="6" t="n">
        <f aca="false">(BR179-$BR$161)/$BR$161</f>
        <v>-0.76772924427805</v>
      </c>
      <c r="FG20" s="6" t="n">
        <f aca="false">(BS180-$BS$162)/$BS$162</f>
        <v>-0.64087594956223</v>
      </c>
      <c r="FH20" s="6" t="n">
        <f aca="false">(BT181-$BT$163)/$BT$163</f>
        <v>-0.713337891733849</v>
      </c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</row>
    <row r="21" customFormat="false" ht="11.25" hidden="false" customHeight="false" outlineLevel="0" collapsed="false">
      <c r="B21" s="4" t="n">
        <v>34912</v>
      </c>
      <c r="C21" s="5" t="n">
        <v>126042186</v>
      </c>
      <c r="D21" s="5" t="n">
        <f aca="false">VLOOKUP(B21,[1]jan94!$A$53:$XFD$163,3,0)</f>
        <v>2838901</v>
      </c>
      <c r="E21" s="5" t="n">
        <f aca="false">VLOOKUP(B21,[2]feb94!$A$55:$XFD$164,3,0)</f>
        <v>4124049</v>
      </c>
      <c r="F21" s="5" t="n">
        <f aca="false">VLOOKUP(B21,[3]mar94!$A$38:$XFD$146,3,0)</f>
        <v>4269559</v>
      </c>
      <c r="G21" s="5" t="n">
        <f aca="false">VLOOKUP(B21,[4]apr94!$A$38:$XFD$145,3,0)</f>
        <v>3264482</v>
      </c>
      <c r="H21" s="5" t="n">
        <f aca="false">VLOOKUP(B21,[5]may94!$A$64:$XFD$169,3,0)</f>
        <v>4778068</v>
      </c>
      <c r="I21" s="5" t="n">
        <f aca="false">VLOOKUP(B21,[6]jun94!$A$53:$XFD$157,3,0)</f>
        <v>3937449</v>
      </c>
      <c r="J21" s="5" t="n">
        <f aca="false">VLOOKUP(B21,[7]jul94!$A$61:$XFD$164,3,0)</f>
        <v>4663082</v>
      </c>
      <c r="K21" s="5" t="n">
        <f aca="false">VLOOKUP(B21,[8]aug94!$A$55:$XFD$157,3,0)</f>
        <v>4783026</v>
      </c>
      <c r="L21" s="5" t="n">
        <f aca="false">VLOOKUP(B21,[9]sep94!$A$54:$XFD$156,3,0)</f>
        <v>4805884</v>
      </c>
      <c r="M21" s="5" t="n">
        <f aca="false">VLOOKUP(B21,[10]oct94!$A$49:$XFD$149,3,0)</f>
        <v>3586089</v>
      </c>
      <c r="N21" s="5" t="n">
        <f aca="false">VLOOKUP(B21,[11]nov94!$A$38:$XFD$138,3,0)</f>
        <v>4280018</v>
      </c>
      <c r="O21" s="5" t="n">
        <f aca="false">VLOOKUP(B21,[12]dec94!$A$50:$XFD$148,3,0)</f>
        <v>4625481</v>
      </c>
      <c r="P21" s="5" t="n">
        <f aca="false">VLOOKUP(B21,[13]jan95!$A$63:$XFD$158,3,0)</f>
        <v>4122318</v>
      </c>
      <c r="Q21" s="5" t="n">
        <f aca="false">VLOOKUP(B21,[14]feb95!$A$50:$XFD$143,3,0)</f>
        <v>5485922</v>
      </c>
      <c r="R21" s="5" t="n">
        <f aca="false">VLOOKUP(B21,[15]mar95!$A$37:$XFD$129,3,0)</f>
        <v>6931999</v>
      </c>
      <c r="S21" s="5" t="n">
        <f aca="false">VLOOKUP(B21,[16]apr95!$A$54:$XFD$146,3,0)</f>
        <v>4668829</v>
      </c>
      <c r="T21" s="5" t="n">
        <f aca="false">VLOOKUP(B21,[17]may95!$A$37:$XFD$127,3,0)</f>
        <v>6901203</v>
      </c>
      <c r="U21" s="5" t="n">
        <f aca="false">VLOOKUP(B21,[18]jun95!$A$53:$XFD$142,3,0)</f>
        <v>5284751</v>
      </c>
      <c r="V21" s="5" t="n">
        <f aca="false">VLOOKUP(B21,[19]jul95!$A$52:$XFD$140,3,0)</f>
        <v>9204409</v>
      </c>
      <c r="W21" s="5" t="n">
        <f aca="false">VLOOKUP(B21,[20]aug95!$A$53:$XFD$140,3,0)</f>
        <v>3771941</v>
      </c>
      <c r="CQ21" s="1" t="s">
        <v>20</v>
      </c>
      <c r="CR21" s="6" t="n">
        <f aca="false">(D114-$D$95)/$D$95</f>
        <v>-0.595351315712382</v>
      </c>
      <c r="CS21" s="6" t="n">
        <f aca="false">(E115-$E$96)/$E$96</f>
        <v>-0.519420820088052</v>
      </c>
      <c r="CT21" s="6" t="n">
        <f aca="false">(F116-$F$97)/$F$97</f>
        <v>-0.602590962599058</v>
      </c>
      <c r="CU21" s="6" t="n">
        <f aca="false">(G117-$G$98)/$G$98</f>
        <v>-0.5825856363524</v>
      </c>
      <c r="CV21" s="6" t="n">
        <f aca="false">(H118-$H$99)/$H$99</f>
        <v>-0.566514208568733</v>
      </c>
      <c r="CW21" s="6" t="n">
        <f aca="false">(I119-$I$100)/$I$100</f>
        <v>-0.569582546699572</v>
      </c>
      <c r="CX21" s="6" t="n">
        <f aca="false">(J120-$J$101)/$J$101</f>
        <v>-0.440134640302125</v>
      </c>
      <c r="CY21" s="6" t="n">
        <f aca="false">(K121-$K$102)/$K$102</f>
        <v>-0.672150545660155</v>
      </c>
      <c r="CZ21" s="6" t="n">
        <f aca="false">(L122-$L$103)/$L$103</f>
        <v>-0.566764104361952</v>
      </c>
      <c r="DA21" s="6" t="n">
        <f aca="false">(M123-$M$104)/$M$104</f>
        <v>-0.639154888340865</v>
      </c>
      <c r="DB21" s="6" t="n">
        <f aca="false">(N124-$N$105)/$N$105</f>
        <v>-0.663438399869326</v>
      </c>
      <c r="DC21" s="6" t="n">
        <f aca="false">(O125-$O$106)/$O$106</f>
        <v>-0.684701921644411</v>
      </c>
      <c r="DD21" s="6" t="n">
        <f aca="false">(P126-$P$107)/$P$107</f>
        <v>-0.702359583912422</v>
      </c>
      <c r="DE21" s="6" t="n">
        <f aca="false">(Q127-$Q$108)/$Q$108</f>
        <v>-0.706877233121348</v>
      </c>
      <c r="DF21" s="6" t="n">
        <f aca="false">(R128-$R$109)/$R$109</f>
        <v>-0.660941798085773</v>
      </c>
      <c r="DG21" s="6" t="n">
        <f aca="false">(S129-$S$110)/$S$110</f>
        <v>-0.759899164997522</v>
      </c>
      <c r="DH21" s="6" t="n">
        <f aca="false">(T130-$T$111)/$T$111</f>
        <v>-0.573103372984975</v>
      </c>
      <c r="DI21" s="6" t="n">
        <f aca="false">(U131-$U$112)/$U$112</f>
        <v>-0.673138600327226</v>
      </c>
      <c r="DJ21" s="6" t="n">
        <f aca="false">(V132-$V$113)/$V$113</f>
        <v>-0.628958469794204</v>
      </c>
      <c r="DK21" s="6" t="n">
        <f aca="false">(W133-$W$114)/$W$114</f>
        <v>-0.671977163469725</v>
      </c>
      <c r="DL21" s="6" t="n">
        <f aca="false">(X134-$X$115)/$X$115</f>
        <v>-0.569058608781963</v>
      </c>
      <c r="DM21" s="6" t="n">
        <f aca="false">(Y135-$Y$116)/$Y$116</f>
        <v>-0.725577315922948</v>
      </c>
      <c r="DN21" s="6" t="n">
        <f aca="false">(Z136-$Z$117)/$Z$117</f>
        <v>-0.753108042157041</v>
      </c>
      <c r="DO21" s="6" t="n">
        <f aca="false">(AA137-$AA$118)/$AA$118</f>
        <v>-0.660237052139438</v>
      </c>
      <c r="DP21" s="6" t="n">
        <f aca="false">(AB138-$AB$119)/$AB$119</f>
        <v>-0.703607390699803</v>
      </c>
      <c r="DQ21" s="6" t="n">
        <f aca="false">(AC139-$AC$120)/$AC$120</f>
        <v>-0.746308092193563</v>
      </c>
      <c r="DR21" s="6" t="n">
        <f aca="false">(AD140-$AD$121)/$AD$121</f>
        <v>-0.630252394602531</v>
      </c>
      <c r="DS21" s="6" t="n">
        <f aca="false">(AE141-$AE$122)/$AE$122</f>
        <v>-0.76287619607072</v>
      </c>
      <c r="DT21" s="6" t="n">
        <f aca="false">(AF142-$AF$123)/$AF$123</f>
        <v>-0.642216421253629</v>
      </c>
      <c r="DU21" s="6" t="n">
        <f aca="false">(AG143-$AG$124)/$AG$124</f>
        <v>-0.647367108237834</v>
      </c>
      <c r="DV21" s="6" t="n">
        <f aca="false">(AH144-$AH$125)/$AH$125</f>
        <v>-0.621973697521497</v>
      </c>
      <c r="DW21" s="6" t="n">
        <f aca="false">(AI145-$AI$126)/$AI$126</f>
        <v>-0.70212889006681</v>
      </c>
      <c r="DX21" s="6" t="n">
        <f aca="false">(AJ146-$AJ$127)/$AJ$127</f>
        <v>-0.747878003651437</v>
      </c>
      <c r="DY21" s="6" t="n">
        <f aca="false">(AK147-$AK$128)/$AK$128</f>
        <v>-0.769781646639708</v>
      </c>
      <c r="DZ21" s="6" t="n">
        <f aca="false">(AL148-$AL$129)/$AL$129</f>
        <v>-0.74173211059965</v>
      </c>
      <c r="EA21" s="6" t="n">
        <f aca="false">(AM149-$AM$130)/$AM$130</f>
        <v>-0.765658304741277</v>
      </c>
      <c r="EB21" s="6" t="n">
        <f aca="false">(AN150-$AN$131)/$AN$131</f>
        <v>-0.751030153443726</v>
      </c>
      <c r="EC21" s="6" t="n">
        <f aca="false">(AO151-$AO$132)/$AO$132</f>
        <v>-0.677069775338125</v>
      </c>
      <c r="ED21" s="6" t="n">
        <f aca="false">(AP152-$AP$133)/$AP$133</f>
        <v>-0.769421293880511</v>
      </c>
      <c r="EE21" s="6" t="n">
        <f aca="false">(AQ153-$AQ$134)/$AQ$134</f>
        <v>-0.693776168835759</v>
      </c>
      <c r="EF21" s="6" t="n">
        <f aca="false">(AR154-$AR$135)/$AR$135</f>
        <v>-0.762754539922238</v>
      </c>
      <c r="EG21" s="6" t="n">
        <f aca="false">(AS155-$AS$136)/$AS$136</f>
        <v>-0.654905252000103</v>
      </c>
      <c r="EH21" s="6" t="n">
        <f aca="false">(AT156-$AT$137)/$AT$137</f>
        <v>-0.738065249236751</v>
      </c>
      <c r="EI21" s="6" t="n">
        <f aca="false">(AU157-$AU$138)/$AU$138</f>
        <v>-0.703658989662722</v>
      </c>
      <c r="EJ21" s="6" t="n">
        <f aca="false">(AV158-$AV$139)/$AV$139</f>
        <v>-0.786636535302791</v>
      </c>
      <c r="EK21" s="6" t="n">
        <f aca="false">(AW159-$AW$140)/$AW$140</f>
        <v>-0.714275201378314</v>
      </c>
      <c r="EL21" s="6" t="n">
        <f aca="false">(AX160-$AX$141)/$AX$141</f>
        <v>-0.770693736975279</v>
      </c>
      <c r="EM21" s="6" t="n">
        <f aca="false">(AY161-$AY$142)/$AY$142</f>
        <v>-0.656183987490405</v>
      </c>
      <c r="EN21" s="6" t="n">
        <f aca="false">(AZ162-$AZ$143)/$AZ$143</f>
        <v>-0.654045250611994</v>
      </c>
      <c r="EO21" s="6" t="n">
        <f aca="false">(BA163-$BA$144)/$BA$144</f>
        <v>-0.71463723770675</v>
      </c>
      <c r="EP21" s="6" t="n">
        <f aca="false">(BB164-$BB$145)/$BB$145</f>
        <v>-0.708047574428172</v>
      </c>
      <c r="EQ21" s="6" t="n">
        <f aca="false">(BC165-$BC$146)/$BC$146</f>
        <v>-0.737349896454818</v>
      </c>
      <c r="ER21" s="6" t="n">
        <f aca="false">(BD166-$BD$147)/$BD$147</f>
        <v>-0.749521570054152</v>
      </c>
      <c r="ES21" s="6" t="n">
        <f aca="false">(BE167-$BE$148)/$BE$148</f>
        <v>-0.762665459280346</v>
      </c>
      <c r="ET21" s="6" t="n">
        <f aca="false">(BF168-$BF$149)/$BF$149</f>
        <v>-0.785433542014288</v>
      </c>
      <c r="EU21" s="6" t="n">
        <f aca="false">(BG169-$BG$150)/$BG$150</f>
        <v>-0.783338235468032</v>
      </c>
      <c r="EV21" s="6" t="n">
        <f aca="false">(BH170-$BH$151)/$BH$151</f>
        <v>-0.677759155263538</v>
      </c>
      <c r="EW21" s="6" t="n">
        <f aca="false">(BI171-$BI$152)/$BI$152</f>
        <v>-0.74084511796678</v>
      </c>
      <c r="EX21" s="6" t="n">
        <f aca="false">(BJ172-$BJ$153)/$BJ$153</f>
        <v>-0.706940061479158</v>
      </c>
      <c r="EY21" s="6" t="n">
        <f aca="false">(BK173-$BK$154)/$BK$154</f>
        <v>-0.760457602531301</v>
      </c>
      <c r="EZ21" s="6" t="n">
        <f aca="false">(BL174-$BL$155)/$BL$155</f>
        <v>-0.771115505391566</v>
      </c>
      <c r="FA21" s="6" t="n">
        <f aca="false">(BM175-$BM$156)/$BM$156</f>
        <v>-0.491493618983332</v>
      </c>
      <c r="FB21" s="6" t="n">
        <f aca="false">(BN176-$BN$157)/$BN$157</f>
        <v>-0.68180446369294</v>
      </c>
      <c r="FC21" s="6" t="n">
        <f aca="false">(BO177-$BO$158)/$BO$158</f>
        <v>-0.636685795203598</v>
      </c>
      <c r="FD21" s="6" t="n">
        <f aca="false">(BP178-$BP$159)/$BP$159</f>
        <v>-0.762376851313669</v>
      </c>
      <c r="FE21" s="6" t="n">
        <f aca="false">(BQ179-$BQ$160)/$BQ$160</f>
        <v>-0.768047312089477</v>
      </c>
      <c r="FF21" s="6" t="n">
        <f aca="false">(BR180-$BR$161)/$BR$161</f>
        <v>-0.770307894180279</v>
      </c>
      <c r="FG21" s="6" t="n">
        <f aca="false">(BS181-$BS$162)/$BS$162</f>
        <v>-0.661130346338592</v>
      </c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</row>
    <row r="22" customFormat="false" ht="11.25" hidden="false" customHeight="false" outlineLevel="0" collapsed="false">
      <c r="B22" s="4" t="n">
        <v>34943</v>
      </c>
      <c r="C22" s="5" t="n">
        <v>120548534</v>
      </c>
      <c r="D22" s="5" t="n">
        <f aca="false">VLOOKUP(B22,[1]jan94!$A$53:$XFD$163,3,0)</f>
        <v>2543057</v>
      </c>
      <c r="E22" s="5" t="n">
        <f aca="false">VLOOKUP(B22,[2]feb94!$A$55:$XFD$164,3,0)</f>
        <v>3362031</v>
      </c>
      <c r="F22" s="5" t="n">
        <f aca="false">VLOOKUP(B22,[3]mar94!$A$38:$XFD$146,3,0)</f>
        <v>3895207</v>
      </c>
      <c r="G22" s="5" t="n">
        <f aca="false">VLOOKUP(B22,[4]apr94!$A$38:$XFD$145,3,0)</f>
        <v>2804679</v>
      </c>
      <c r="H22" s="5" t="n">
        <f aca="false">VLOOKUP(B22,[5]may94!$A$64:$XFD$169,3,0)</f>
        <v>4630343</v>
      </c>
      <c r="I22" s="5" t="n">
        <f aca="false">VLOOKUP(B22,[6]jun94!$A$53:$XFD$157,3,0)</f>
        <v>3761400</v>
      </c>
      <c r="J22" s="5" t="n">
        <f aca="false">VLOOKUP(B22,[7]jul94!$A$61:$XFD$164,3,0)</f>
        <v>4609457</v>
      </c>
      <c r="K22" s="5" t="n">
        <f aca="false">VLOOKUP(B22,[8]aug94!$A$55:$XFD$157,3,0)</f>
        <v>4549203</v>
      </c>
      <c r="L22" s="5" t="n">
        <f aca="false">VLOOKUP(B22,[9]sep94!$A$54:$XFD$156,3,0)</f>
        <v>4806876</v>
      </c>
      <c r="M22" s="5" t="n">
        <f aca="false">VLOOKUP(B22,[10]oct94!$A$49:$XFD$149,3,0)</f>
        <v>3399143</v>
      </c>
      <c r="N22" s="5" t="n">
        <f aca="false">VLOOKUP(B22,[11]nov94!$A$38:$XFD$138,3,0)</f>
        <v>4078990</v>
      </c>
      <c r="O22" s="5" t="n">
        <f aca="false">VLOOKUP(B22,[12]dec94!$A$50:$XFD$148,3,0)</f>
        <v>4194948</v>
      </c>
      <c r="P22" s="5" t="n">
        <f aca="false">VLOOKUP(B22,[13]jan95!$A$63:$XFD$158,3,0)</f>
        <v>3566502</v>
      </c>
      <c r="Q22" s="5" t="n">
        <f aca="false">VLOOKUP(B22,[14]feb95!$A$50:$XFD$143,3,0)</f>
        <v>5071716</v>
      </c>
      <c r="R22" s="5" t="n">
        <f aca="false">VLOOKUP(B22,[15]mar95!$A$37:$XFD$129,3,0)</f>
        <v>6000766</v>
      </c>
      <c r="S22" s="5" t="n">
        <f aca="false">VLOOKUP(B22,[16]apr95!$A$54:$XFD$146,3,0)</f>
        <v>4112614</v>
      </c>
      <c r="T22" s="5" t="n">
        <f aca="false">VLOOKUP(B22,[17]may95!$A$37:$XFD$127,3,0)</f>
        <v>6374850</v>
      </c>
      <c r="U22" s="5" t="n">
        <f aca="false">VLOOKUP(B22,[18]jun95!$A$53:$XFD$142,3,0)</f>
        <v>4630393</v>
      </c>
      <c r="V22" s="5" t="n">
        <f aca="false">VLOOKUP(B22,[19]jul95!$A$52:$XFD$140,3,0)</f>
        <v>8803750</v>
      </c>
      <c r="W22" s="5" t="n">
        <f aca="false">VLOOKUP(B22,[20]aug95!$A$53:$XFD$140,3,0)</f>
        <v>7340870</v>
      </c>
      <c r="X22" s="5" t="n">
        <f aca="false">VLOOKUP(B22,[21]sep95!$A$51:$XFD$137,3,0)</f>
        <v>3980203</v>
      </c>
      <c r="CQ22" s="1" t="s">
        <v>21</v>
      </c>
      <c r="CR22" s="6" t="n">
        <f aca="false">(D115-$D$95)/$D$95</f>
        <v>-0.611376431348494</v>
      </c>
      <c r="CS22" s="6" t="n">
        <f aca="false">(E116-$E$96)/$E$96</f>
        <v>-0.500014151893907</v>
      </c>
      <c r="CT22" s="6" t="n">
        <f aca="false">(F117-$F$97)/$F$97</f>
        <v>-0.617867286323319</v>
      </c>
      <c r="CU22" s="6" t="n">
        <f aca="false">(G118-$G$98)/$G$98</f>
        <v>-0.594781321652343</v>
      </c>
      <c r="CV22" s="6" t="n">
        <f aca="false">(H119-$H$99)/$H$99</f>
        <v>-0.584605575585798</v>
      </c>
      <c r="CW22" s="6" t="n">
        <f aca="false">(I120-$I$100)/$I$100</f>
        <v>-0.595921872384767</v>
      </c>
      <c r="CX22" s="6" t="n">
        <f aca="false">(J121-$J$101)/$J$101</f>
        <v>-0.481415979865583</v>
      </c>
      <c r="CY22" s="6" t="n">
        <f aca="false">(K122-$K$102)/$K$102</f>
        <v>-0.677633090765699</v>
      </c>
      <c r="CZ22" s="6" t="n">
        <f aca="false">(L123-$L$103)/$L$103</f>
        <v>-0.601325282758662</v>
      </c>
      <c r="DA22" s="6" t="n">
        <f aca="false">(M124-$M$104)/$M$104</f>
        <v>-0.630908935600474</v>
      </c>
      <c r="DB22" s="6" t="n">
        <f aca="false">(N125-$N$105)/$N$105</f>
        <v>-0.686102263356597</v>
      </c>
      <c r="DC22" s="6" t="n">
        <f aca="false">(O126-$O$106)/$O$106</f>
        <v>-0.692892032685607</v>
      </c>
      <c r="DD22" s="6" t="n">
        <f aca="false">(P127-$P$107)/$P$107</f>
        <v>-0.708817386176797</v>
      </c>
      <c r="DE22" s="6" t="n">
        <f aca="false">(Q128-$Q$108)/$Q$108</f>
        <v>-0.721335700160572</v>
      </c>
      <c r="DF22" s="6" t="n">
        <f aca="false">(R129-$R$109)/$R$109</f>
        <v>-0.658750762500641</v>
      </c>
      <c r="DG22" s="6" t="n">
        <f aca="false">(S130-$S$110)/$S$110</f>
        <v>-0.78086600102384</v>
      </c>
      <c r="DH22" s="6" t="n">
        <f aca="false">(T131-$T$111)/$T$111</f>
        <v>-0.560258142149997</v>
      </c>
      <c r="DI22" s="6" t="n">
        <f aca="false">(U132-$U$112)/$U$112</f>
        <v>-0.685134650282435</v>
      </c>
      <c r="DJ22" s="6" t="n">
        <f aca="false">(V133-$V$113)/$V$113</f>
        <v>-0.641284910307658</v>
      </c>
      <c r="DK22" s="6" t="n">
        <f aca="false">(W134-$W$114)/$W$114</f>
        <v>-0.680304395668668</v>
      </c>
      <c r="DL22" s="6" t="n">
        <f aca="false">(X135-$X$115)/$X$115</f>
        <v>-0.590440644060473</v>
      </c>
      <c r="DM22" s="6" t="n">
        <f aca="false">(Y136-$Y$116)/$Y$116</f>
        <v>-0.750546684458689</v>
      </c>
      <c r="DN22" s="6" t="n">
        <f aca="false">(Z137-$Z$117)/$Z$117</f>
        <v>-0.773934635131999</v>
      </c>
      <c r="DO22" s="6" t="n">
        <f aca="false">(AA138-$AA$118)/$AA$118</f>
        <v>-0.67175971999283</v>
      </c>
      <c r="DP22" s="6" t="n">
        <f aca="false">(AB139-$AB$119)/$AB$119</f>
        <v>-0.73174562845665</v>
      </c>
      <c r="DQ22" s="6" t="n">
        <f aca="false">(AC140-$AC$120)/$AC$120</f>
        <v>-0.75238758139246</v>
      </c>
      <c r="DR22" s="6" t="n">
        <f aca="false">(AD141-$AD$121)/$AD$121</f>
        <v>-0.641864411291761</v>
      </c>
      <c r="DS22" s="6" t="n">
        <f aca="false">(AE142-$AE$122)/$AE$122</f>
        <v>-0.783232403705067</v>
      </c>
      <c r="DT22" s="6" t="n">
        <f aca="false">(AF143-$AF$123)/$AF$123</f>
        <v>-0.663819566951327</v>
      </c>
      <c r="DU22" s="6" t="n">
        <f aca="false">(AG144-$AG$124)/$AG$124</f>
        <v>-0.667476983341145</v>
      </c>
      <c r="DV22" s="6" t="n">
        <f aca="false">(AH145-$AH$125)/$AH$125</f>
        <v>-0.62049591974372</v>
      </c>
      <c r="DW22" s="6" t="n">
        <f aca="false">(AI146-$AI$126)/$AI$126</f>
        <v>-0.716975756840023</v>
      </c>
      <c r="DX22" s="6" t="n">
        <f aca="false">(AJ147-$AJ$127)/$AJ$127</f>
        <v>-0.762344618931182</v>
      </c>
      <c r="DY22" s="6" t="n">
        <f aca="false">(AK148-$AK$128)/$AK$128</f>
        <v>-0.776041176857947</v>
      </c>
      <c r="DZ22" s="6" t="n">
        <f aca="false">(AL149-$AL$129)/$AL$129</f>
        <v>-0.762683913161409</v>
      </c>
      <c r="EA22" s="6" t="n">
        <f aca="false">(AM150-$AM$130)/$AM$130</f>
        <v>-0.773896735726086</v>
      </c>
      <c r="EB22" s="6" t="n">
        <f aca="false">(AN151-$AN$131)/$AN$131</f>
        <v>-0.745529917360729</v>
      </c>
      <c r="EC22" s="6" t="n">
        <f aca="false">(AO152-$AO$132)/$AO$132</f>
        <v>-0.686883436953059</v>
      </c>
      <c r="ED22" s="6" t="n">
        <f aca="false">(AP153-$AP$133)/$AP$133</f>
        <v>-0.776332282154105</v>
      </c>
      <c r="EE22" s="6" t="n">
        <f aca="false">(AQ154-$AQ$134)/$AQ$134</f>
        <v>-0.704344543610169</v>
      </c>
      <c r="EF22" s="6" t="n">
        <f aca="false">(AR155-$AR$135)/$AR$135</f>
        <v>-0.74046807962108</v>
      </c>
      <c r="EG22" s="6" t="n">
        <f aca="false">(AS156-$AS$136)/$AS$136</f>
        <v>-0.677108643366132</v>
      </c>
      <c r="EH22" s="6" t="n">
        <f aca="false">(AT157-$AT$137)/$AT$137</f>
        <v>-0.745195894019532</v>
      </c>
      <c r="EI22" s="6" t="n">
        <f aca="false">(AU158-$AU$138)/$AU$138</f>
        <v>-0.71150250454757</v>
      </c>
      <c r="EJ22" s="6" t="n">
        <f aca="false">(AV159-$AV$139)/$AV$139</f>
        <v>-0.788620103170148</v>
      </c>
      <c r="EK22" s="6" t="n">
        <f aca="false">(AW160-$AW$140)/$AW$140</f>
        <v>-0.722477715467848</v>
      </c>
      <c r="EL22" s="6" t="n">
        <f aca="false">(AX161-$AX$141)/$AX$141</f>
        <v>-0.786740236279263</v>
      </c>
      <c r="EM22" s="6" t="n">
        <f aca="false">(AY162-$AY$142)/$AY$142</f>
        <v>-0.629514784474923</v>
      </c>
      <c r="EN22" s="6" t="n">
        <f aca="false">(AZ163-$AZ$143)/$AZ$143</f>
        <v>-0.673285891913093</v>
      </c>
      <c r="EO22" s="6" t="n">
        <f aca="false">(BA164-$BA$144)/$BA$144</f>
        <v>-0.716437979854663</v>
      </c>
      <c r="EP22" s="6" t="n">
        <f aca="false">(BB165-$BB$145)/$BB$145</f>
        <v>-0.709804239470765</v>
      </c>
      <c r="EQ22" s="6" t="n">
        <f aca="false">(BC166-$BC$146)/$BC$146</f>
        <v>-0.739321105903215</v>
      </c>
      <c r="ER22" s="6" t="n">
        <f aca="false">(BD167-$BD$147)/$BD$147</f>
        <v>-0.744124911946343</v>
      </c>
      <c r="ES22" s="6" t="n">
        <f aca="false">(BE168-$BE$148)/$BE$148</f>
        <v>-0.773328767822002</v>
      </c>
      <c r="ET22" s="6" t="n">
        <f aca="false">(BF169-$BF$149)/$BF$149</f>
        <v>-0.792165638263464</v>
      </c>
      <c r="EU22" s="6" t="n">
        <f aca="false">(BG170-$BG$150)/$BG$150</f>
        <v>-0.800909585647849</v>
      </c>
      <c r="EV22" s="6" t="n">
        <f aca="false">(BH171-$BH$151)/$BH$151</f>
        <v>-0.685269162942704</v>
      </c>
      <c r="EW22" s="6" t="n">
        <f aca="false">(BI172-$BI$152)/$BI$152</f>
        <v>-0.748006607852493</v>
      </c>
      <c r="EX22" s="6" t="n">
        <f aca="false">(BJ173-$BJ$153)/$BJ$153</f>
        <v>-0.720104073412604</v>
      </c>
      <c r="EY22" s="6" t="n">
        <f aca="false">(BK174-$BK$154)/$BK$154</f>
        <v>-0.7757686814011</v>
      </c>
      <c r="EZ22" s="6" t="n">
        <f aca="false">(BL175-$BL$155)/$BL$155</f>
        <v>-0.779173988282815</v>
      </c>
      <c r="FA22" s="6" t="n">
        <f aca="false">(BM176-$BM$156)/$BM$156</f>
        <v>-0.486740526175144</v>
      </c>
      <c r="FB22" s="6" t="n">
        <f aca="false">(BN177-$BN$157)/$BN$157</f>
        <v>-0.693286807092703</v>
      </c>
      <c r="FC22" s="6" t="n">
        <f aca="false">(BO178-$BO$158)/$BO$158</f>
        <v>-0.656725347802368</v>
      </c>
      <c r="FD22" s="6" t="n">
        <f aca="false">(BP179-$BP$159)/$BP$159</f>
        <v>-0.815782697581449</v>
      </c>
      <c r="FE22" s="6" t="n">
        <f aca="false">(BQ180-$BQ$160)/$BQ$160</f>
        <v>-0.780838534959344</v>
      </c>
      <c r="FF22" s="6" t="n">
        <f aca="false">(BR181-$BR$161)/$BR$161</f>
        <v>-0.784952911149064</v>
      </c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</row>
    <row r="23" customFormat="false" ht="11.25" hidden="false" customHeight="false" outlineLevel="0" collapsed="false">
      <c r="B23" s="4" t="n">
        <v>34973</v>
      </c>
      <c r="C23" s="5" t="n">
        <v>122887051</v>
      </c>
      <c r="D23" s="5" t="n">
        <f aca="false">VLOOKUP(B23,[1]jan94!$A$53:$XFD$163,3,0)</f>
        <v>2523757</v>
      </c>
      <c r="E23" s="5" t="n">
        <f aca="false">VLOOKUP(B23,[2]feb94!$A$55:$XFD$164,3,0)</f>
        <v>3666402</v>
      </c>
      <c r="F23" s="5" t="n">
        <f aca="false">VLOOKUP(B23,[3]mar94!$A$38:$XFD$146,3,0)</f>
        <v>3929229</v>
      </c>
      <c r="G23" s="5" t="n">
        <f aca="false">VLOOKUP(B23,[4]apr94!$A$38:$XFD$145,3,0)</f>
        <v>2730768</v>
      </c>
      <c r="H23" s="5" t="n">
        <f aca="false">VLOOKUP(B23,[5]may94!$A$64:$XFD$169,3,0)</f>
        <v>4527451</v>
      </c>
      <c r="I23" s="5" t="n">
        <f aca="false">VLOOKUP(B23,[6]jun94!$A$53:$XFD$157,3,0)</f>
        <v>3730776</v>
      </c>
      <c r="J23" s="5" t="n">
        <f aca="false">VLOOKUP(B23,[7]jul94!$A$61:$XFD$164,3,0)</f>
        <v>4426721</v>
      </c>
      <c r="K23" s="5" t="n">
        <f aca="false">VLOOKUP(B23,[8]aug94!$A$55:$XFD$157,3,0)</f>
        <v>4550967</v>
      </c>
      <c r="L23" s="5" t="n">
        <f aca="false">VLOOKUP(B23,[9]sep94!$A$54:$XFD$156,3,0)</f>
        <v>4714823</v>
      </c>
      <c r="M23" s="5" t="n">
        <f aca="false">VLOOKUP(B23,[10]oct94!$A$49:$XFD$149,3,0)</f>
        <v>3091476</v>
      </c>
      <c r="N23" s="5" t="n">
        <f aca="false">VLOOKUP(B23,[11]nov94!$A$38:$XFD$138,3,0)</f>
        <v>3970817</v>
      </c>
      <c r="O23" s="5" t="n">
        <f aca="false">VLOOKUP(B23,[12]dec94!$A$50:$XFD$148,3,0)</f>
        <v>4191062</v>
      </c>
      <c r="P23" s="5" t="n">
        <f aca="false">VLOOKUP(B23,[13]jan95!$A$63:$XFD$158,3,0)</f>
        <v>3568121</v>
      </c>
      <c r="Q23" s="5" t="n">
        <f aca="false">VLOOKUP(B23,[14]feb95!$A$50:$XFD$143,3,0)</f>
        <v>5298567</v>
      </c>
      <c r="R23" s="5" t="n">
        <f aca="false">VLOOKUP(B23,[15]mar95!$A$37:$XFD$129,3,0)</f>
        <v>5714728</v>
      </c>
      <c r="S23" s="5" t="n">
        <f aca="false">VLOOKUP(B23,[16]apr95!$A$54:$XFD$146,3,0)</f>
        <v>3993366</v>
      </c>
      <c r="T23" s="5" t="n">
        <f aca="false">VLOOKUP(B23,[17]may95!$A$37:$XFD$127,3,0)</f>
        <v>6041899</v>
      </c>
      <c r="U23" s="5" t="n">
        <f aca="false">VLOOKUP(B23,[18]jun95!$A$53:$XFD$142,3,0)</f>
        <v>4387562</v>
      </c>
      <c r="V23" s="5" t="n">
        <f aca="false">VLOOKUP(B23,[19]jul95!$A$52:$XFD$140,3,0)</f>
        <v>8694163</v>
      </c>
      <c r="W23" s="5" t="n">
        <f aca="false">VLOOKUP(B23,[20]aug95!$A$53:$XFD$140,3,0)</f>
        <v>7984164</v>
      </c>
      <c r="X23" s="5" t="n">
        <f aca="false">VLOOKUP(B23,[21]sep95!$A$51:$XFD$137,3,0)</f>
        <v>7322418</v>
      </c>
      <c r="Y23" s="5" t="n">
        <f aca="false">VLOOKUP(B23,[22]oct95!$A$60:$XFD$145,3,0)</f>
        <v>3491876</v>
      </c>
      <c r="CQ23" s="1" t="s">
        <v>22</v>
      </c>
      <c r="CR23" s="6" t="n">
        <f aca="false">(D116-$D$95)/$D$95</f>
        <v>-0.620362912930141</v>
      </c>
      <c r="CS23" s="6" t="n">
        <f aca="false">(E117-$E$96)/$E$96</f>
        <v>-0.508076803494814</v>
      </c>
      <c r="CT23" s="6" t="n">
        <f aca="false">(F118-$F$97)/$F$97</f>
        <v>-0.623577865236179</v>
      </c>
      <c r="CU23" s="6" t="n">
        <f aca="false">(G119-$G$98)/$G$98</f>
        <v>-0.609788171949199</v>
      </c>
      <c r="CV23" s="6" t="n">
        <f aca="false">(H120-$H$99)/$H$99</f>
        <v>-0.599268154100189</v>
      </c>
      <c r="CW23" s="6" t="n">
        <f aca="false">(I121-$I$100)/$I$100</f>
        <v>-0.608282239140226</v>
      </c>
      <c r="CX23" s="6" t="n">
        <f aca="false">(J122-$J$101)/$J$101</f>
        <v>-0.469371506392605</v>
      </c>
      <c r="CY23" s="6" t="n">
        <f aca="false">(K123-$K$102)/$K$102</f>
        <v>-0.69770683880717</v>
      </c>
      <c r="CZ23" s="6" t="n">
        <f aca="false">(L124-$L$103)/$L$103</f>
        <v>-0.609391121274617</v>
      </c>
      <c r="DA23" s="6" t="n">
        <f aca="false">(M125-$M$104)/$M$104</f>
        <v>-0.654002778195283</v>
      </c>
      <c r="DB23" s="6" t="n">
        <f aca="false">(N126-$N$105)/$N$105</f>
        <v>-0.711345820303204</v>
      </c>
      <c r="DC23" s="6" t="n">
        <f aca="false">(O127-$O$106)/$O$106</f>
        <v>-0.718131546411645</v>
      </c>
      <c r="DD23" s="6" t="n">
        <f aca="false">(P128-$P$107)/$P$107</f>
        <v>-0.72745118696953</v>
      </c>
      <c r="DE23" s="6" t="n">
        <f aca="false">(Q129-$Q$108)/$Q$108</f>
        <v>-0.73387462786858</v>
      </c>
      <c r="DF23" s="6" t="n">
        <f aca="false">(R130-$R$109)/$R$109</f>
        <v>-0.659104981335183</v>
      </c>
      <c r="DG23" s="6" t="n">
        <f aca="false">(S131-$S$110)/$S$110</f>
        <v>-0.788760747867248</v>
      </c>
      <c r="DH23" s="6" t="n">
        <f aca="false">(T132-$T$111)/$T$111</f>
        <v>-0.574167533382807</v>
      </c>
      <c r="DI23" s="6" t="n">
        <f aca="false">(U133-$U$112)/$U$112</f>
        <v>-0.692679459867404</v>
      </c>
      <c r="DJ23" s="6" t="n">
        <f aca="false">(V134-$V$113)/$V$113</f>
        <v>-0.674135406195009</v>
      </c>
      <c r="DK23" s="6" t="n">
        <f aca="false">(W135-$W$114)/$W$114</f>
        <v>-0.683115897706948</v>
      </c>
      <c r="DL23" s="6" t="n">
        <f aca="false">(X136-$X$115)/$X$115</f>
        <v>-0.596216850772518</v>
      </c>
      <c r="DM23" s="6" t="n">
        <f aca="false">(Y137-$Y$116)/$Y$116</f>
        <v>-0.751873677656061</v>
      </c>
      <c r="DN23" s="6" t="n">
        <f aca="false">(Z138-$Z$117)/$Z$117</f>
        <v>-0.788030336190143</v>
      </c>
      <c r="DO23" s="6" t="n">
        <f aca="false">(AA139-$AA$118)/$AA$118</f>
        <v>-0.67920212748076</v>
      </c>
      <c r="DP23" s="6" t="n">
        <f aca="false">(AB140-$AB$119)/$AB$119</f>
        <v>-0.743128693642641</v>
      </c>
      <c r="DQ23" s="6" t="n">
        <f aca="false">(AC141-$AC$120)/$AC$120</f>
        <v>-0.755068869858692</v>
      </c>
      <c r="DR23" s="6" t="n">
        <f aca="false">(AD142-$AD$121)/$AD$121</f>
        <v>-0.669442317274241</v>
      </c>
      <c r="DS23" s="6" t="n">
        <f aca="false">(AE143-$AE$122)/$AE$122</f>
        <v>-0.794912150134833</v>
      </c>
      <c r="DT23" s="6" t="n">
        <f aca="false">(AF144-$AF$123)/$AF$123</f>
        <v>-0.676677786961501</v>
      </c>
      <c r="DU23" s="6" t="n">
        <f aca="false">(AG145-$AG$124)/$AG$124</f>
        <v>-0.675817332322501</v>
      </c>
      <c r="DV23" s="6" t="n">
        <f aca="false">(AH146-$AH$125)/$AH$125</f>
        <v>-0.644176530096105</v>
      </c>
      <c r="DW23" s="6" t="n">
        <f aca="false">(AI147-$AI$126)/$AI$126</f>
        <v>-0.749769047920844</v>
      </c>
      <c r="DX23" s="6" t="n">
        <f aca="false">(AJ148-$AJ$127)/$AJ$127</f>
        <v>-0.775267016901586</v>
      </c>
      <c r="DY23" s="6" t="n">
        <f aca="false">(AK149-$AK$128)/$AK$128</f>
        <v>-0.787723143441449</v>
      </c>
      <c r="DZ23" s="6" t="n">
        <f aca="false">(AL150-$AL$129)/$AL$129</f>
        <v>-0.78245088423881</v>
      </c>
      <c r="EA23" s="6" t="n">
        <f aca="false">(AM151-$AM$130)/$AM$130</f>
        <v>-0.778965734964637</v>
      </c>
      <c r="EB23" s="6" t="n">
        <f aca="false">(AN152-$AN$131)/$AN$131</f>
        <v>-0.759831983165553</v>
      </c>
      <c r="EC23" s="6" t="n">
        <f aca="false">(AO153-$AO$132)/$AO$132</f>
        <v>-0.726123116758765</v>
      </c>
      <c r="ED23" s="6" t="n">
        <f aca="false">(AP154-$AP$133)/$AP$133</f>
        <v>-0.782795989833207</v>
      </c>
      <c r="EE23" s="6" t="n">
        <f aca="false">(AQ155-$AQ$134)/$AQ$134</f>
        <v>-0.718809115391644</v>
      </c>
      <c r="EF23" s="6" t="n">
        <f aca="false">(AR156-$AR$135)/$AR$135</f>
        <v>-0.749068699641447</v>
      </c>
      <c r="EG23" s="6" t="n">
        <f aca="false">(AS157-$AS$136)/$AS$136</f>
        <v>-0.690026757174734</v>
      </c>
      <c r="EH23" s="6" t="n">
        <f aca="false">(AT158-$AT$137)/$AT$137</f>
        <v>-0.760700421793887</v>
      </c>
      <c r="EI23" s="6" t="n">
        <f aca="false">(AU159-$AU$138)/$AU$138</f>
        <v>-0.741808419552691</v>
      </c>
      <c r="EJ23" s="6" t="n">
        <f aca="false">(AV160-$AV$139)/$AV$139</f>
        <v>-0.797708936640513</v>
      </c>
      <c r="EK23" s="6" t="n">
        <f aca="false">(AW161-$AW$140)/$AW$140</f>
        <v>-0.742604813324611</v>
      </c>
      <c r="EL23" s="6" t="n">
        <f aca="false">(AX162-$AX$141)/$AX$141</f>
        <v>-0.794336541484297</v>
      </c>
      <c r="EM23" s="6" t="n">
        <f aca="false">(AY163-$AY$142)/$AY$142</f>
        <v>-0.682379147633398</v>
      </c>
      <c r="EN23" s="6" t="n">
        <f aca="false">(AZ164-$AZ$143)/$AZ$143</f>
        <v>-0.685325218566766</v>
      </c>
      <c r="EO23" s="6" t="n">
        <f aca="false">(BA165-$BA$144)/$BA$144</f>
        <v>-0.730141037208991</v>
      </c>
      <c r="EP23" s="6" t="n">
        <f aca="false">(BB166-$BB$145)/$BB$145</f>
        <v>-0.721481857929488</v>
      </c>
      <c r="EQ23" s="6" t="n">
        <f aca="false">(BC167-$BC$146)/$BC$146</f>
        <v>-0.755265731831862</v>
      </c>
      <c r="ER23" s="6" t="n">
        <f aca="false">(BD168-$BD$147)/$BD$147</f>
        <v>-0.761366516356857</v>
      </c>
      <c r="ES23" s="6" t="n">
        <f aca="false">(BE169-$BE$148)/$BE$148</f>
        <v>-0.787244646694136</v>
      </c>
      <c r="ET23" s="6" t="n">
        <f aca="false">(BF170-$BF$149)/$BF$149</f>
        <v>-0.801412738925601</v>
      </c>
      <c r="EU23" s="6" t="n">
        <f aca="false">(BG171-$BG$150)/$BG$150</f>
        <v>-0.811314432075297</v>
      </c>
      <c r="EV23" s="6" t="n">
        <f aca="false">(BH172-$BH$151)/$BH$151</f>
        <v>-0.692636018860529</v>
      </c>
      <c r="EW23" s="6" t="n">
        <f aca="false">(BI173-$BI$152)/$BI$152</f>
        <v>-0.760107960096698</v>
      </c>
      <c r="EX23" s="6" t="n">
        <f aca="false">(BJ174-$BJ$153)/$BJ$153</f>
        <v>-0.72068322446253</v>
      </c>
      <c r="EY23" s="6" t="n">
        <f aca="false">(BK175-$BK$154)/$BK$154</f>
        <v>-0.788211520617398</v>
      </c>
      <c r="EZ23" s="6" t="n">
        <f aca="false">(BL176-$BL$155)/$BL$155</f>
        <v>-0.792103513049326</v>
      </c>
      <c r="FA23" s="6" t="n">
        <f aca="false">(BM177-$BM$156)/$BM$156</f>
        <v>-0.521585070954248</v>
      </c>
      <c r="FB23" s="6" t="n">
        <f aca="false">(BN178-$BN$157)/$BN$157</f>
        <v>-0.719789991427445</v>
      </c>
      <c r="FC23" s="6" t="n">
        <f aca="false">(BO179-$BO$158)/$BO$158</f>
        <v>-0.685437666416844</v>
      </c>
      <c r="FD23" s="6" t="n">
        <f aca="false">(BP180-$BP$159)/$BP$159</f>
        <v>-0.781037640178469</v>
      </c>
      <c r="FE23" s="6" t="n">
        <f aca="false">(BQ181-$BQ$160)/$BQ$160</f>
        <v>-0.784511049617241</v>
      </c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</row>
    <row r="24" customFormat="false" ht="11.25" hidden="false" customHeight="false" outlineLevel="0" collapsed="false">
      <c r="B24" s="4" t="n">
        <v>35004</v>
      </c>
      <c r="C24" s="5" t="n">
        <v>117272681</v>
      </c>
      <c r="D24" s="5" t="n">
        <f aca="false">VLOOKUP(B24,[1]jan94!$A$53:$XFD$163,3,0)</f>
        <v>2385869</v>
      </c>
      <c r="E24" s="5" t="n">
        <f aca="false">VLOOKUP(B24,[2]feb94!$A$55:$XFD$164,3,0)</f>
        <v>3691411</v>
      </c>
      <c r="F24" s="5" t="n">
        <f aca="false">VLOOKUP(B24,[3]mar94!$A$38:$XFD$146,3,0)</f>
        <v>3674039</v>
      </c>
      <c r="G24" s="5" t="n">
        <f aca="false">VLOOKUP(B24,[4]apr94!$A$38:$XFD$145,3,0)</f>
        <v>2644751</v>
      </c>
      <c r="H24" s="5" t="n">
        <f aca="false">VLOOKUP(B24,[5]may94!$A$64:$XFD$169,3,0)</f>
        <v>4123496</v>
      </c>
      <c r="I24" s="5" t="n">
        <f aca="false">VLOOKUP(B24,[6]jun94!$A$53:$XFD$157,3,0)</f>
        <v>3571773</v>
      </c>
      <c r="J24" s="5" t="n">
        <f aca="false">VLOOKUP(B24,[7]jul94!$A$61:$XFD$164,3,0)</f>
        <v>4130548</v>
      </c>
      <c r="K24" s="5" t="n">
        <f aca="false">VLOOKUP(B24,[8]aug94!$A$55:$XFD$157,3,0)</f>
        <v>4241574</v>
      </c>
      <c r="L24" s="5" t="n">
        <f aca="false">VLOOKUP(B24,[9]sep94!$A$54:$XFD$156,3,0)</f>
        <v>4220220</v>
      </c>
      <c r="M24" s="5" t="n">
        <f aca="false">VLOOKUP(B24,[10]oct94!$A$49:$XFD$149,3,0)</f>
        <v>2797376</v>
      </c>
      <c r="N24" s="5" t="n">
        <f aca="false">VLOOKUP(B24,[11]nov94!$A$38:$XFD$138,3,0)</f>
        <v>3216669</v>
      </c>
      <c r="O24" s="5" t="n">
        <f aca="false">VLOOKUP(B24,[12]dec94!$A$50:$XFD$148,3,0)</f>
        <v>4041314</v>
      </c>
      <c r="P24" s="5" t="n">
        <f aca="false">VLOOKUP(B24,[13]jan95!$A$63:$XFD$158,3,0)</f>
        <v>3310108</v>
      </c>
      <c r="Q24" s="5" t="n">
        <f aca="false">VLOOKUP(B24,[14]feb95!$A$50:$XFD$143,3,0)</f>
        <v>4930814</v>
      </c>
      <c r="R24" s="5" t="n">
        <f aca="false">VLOOKUP(B24,[15]mar95!$A$37:$XFD$129,3,0)</f>
        <v>5778798</v>
      </c>
      <c r="S24" s="5" t="n">
        <f aca="false">VLOOKUP(B24,[16]apr95!$A$54:$XFD$146,3,0)</f>
        <v>3471740</v>
      </c>
      <c r="T24" s="5" t="n">
        <f aca="false">VLOOKUP(B24,[17]may95!$A$37:$XFD$127,3,0)</f>
        <v>5409587</v>
      </c>
      <c r="U24" s="5" t="n">
        <f aca="false">VLOOKUP(B24,[18]jun95!$A$53:$XFD$142,3,0)</f>
        <v>3908011</v>
      </c>
      <c r="V24" s="5" t="n">
        <f aca="false">VLOOKUP(B24,[19]jul95!$A$52:$XFD$140,3,0)</f>
        <v>7807332</v>
      </c>
      <c r="W24" s="5" t="n">
        <f aca="false">VLOOKUP(B24,[20]aug95!$A$53:$XFD$140,3,0)</f>
        <v>6700595</v>
      </c>
      <c r="X24" s="5" t="n">
        <f aca="false">VLOOKUP(B24,[21]sep95!$A$51:$XFD$137,3,0)</f>
        <v>7117650</v>
      </c>
      <c r="Y24" s="5" t="n">
        <f aca="false">VLOOKUP(B24,[22]oct95!$A$60:$XFD$145,3,0)</f>
        <v>6374586</v>
      </c>
      <c r="Z24" s="5" t="n">
        <f aca="false">VLOOKUP(B24,[23]nov95!$A$54:$XFD$138,3,0)</f>
        <v>3727231</v>
      </c>
      <c r="CQ24" s="1" t="s">
        <v>23</v>
      </c>
      <c r="CR24" s="6" t="n">
        <f aca="false">(D117-$D$95)/$D$95</f>
        <v>-0.633599247394999</v>
      </c>
      <c r="CS24" s="6" t="n">
        <f aca="false">(E118-$E$96)/$E$96</f>
        <v>-0.516469370303201</v>
      </c>
      <c r="CT24" s="6" t="n">
        <f aca="false">(F119-$F$97)/$F$97</f>
        <v>-0.665400703589219</v>
      </c>
      <c r="CU24" s="6" t="n">
        <f aca="false">(G120-$G$98)/$G$98</f>
        <v>-0.614318514231993</v>
      </c>
      <c r="CV24" s="6" t="n">
        <f aca="false">(H121-$H$99)/$H$99</f>
        <v>-0.599493395603408</v>
      </c>
      <c r="CW24" s="6" t="n">
        <f aca="false">(I122-$I$100)/$I$100</f>
        <v>-0.620308942555218</v>
      </c>
      <c r="CX24" s="6" t="n">
        <f aca="false">(J123-$J$101)/$J$101</f>
        <v>-0.478377464727461</v>
      </c>
      <c r="CY24" s="6" t="n">
        <f aca="false">(K124-$K$102)/$K$102</f>
        <v>-0.709142460792707</v>
      </c>
      <c r="CZ24" s="6" t="n">
        <f aca="false">(L125-$L$103)/$L$103</f>
        <v>-0.625100335967218</v>
      </c>
      <c r="DA24" s="6" t="n">
        <f aca="false">(M126-$M$104)/$M$104</f>
        <v>-0.676299643726758</v>
      </c>
      <c r="DB24" s="6" t="n">
        <f aca="false">(N127-$N$105)/$N$105</f>
        <v>-0.72814679280974</v>
      </c>
      <c r="DC24" s="6" t="n">
        <f aca="false">(O128-$O$106)/$O$106</f>
        <v>-0.723649261450299</v>
      </c>
      <c r="DD24" s="6" t="n">
        <f aca="false">(P129-$P$107)/$P$107</f>
        <v>-0.718000607918046</v>
      </c>
      <c r="DE24" s="6" t="n">
        <f aca="false">(Q130-$Q$108)/$Q$108</f>
        <v>-0.74959861001547</v>
      </c>
      <c r="DF24" s="6" t="n">
        <f aca="false">(R131-$R$109)/$R$109</f>
        <v>-0.660825229696296</v>
      </c>
      <c r="DG24" s="6" t="n">
        <f aca="false">(S132-$S$110)/$S$110</f>
        <v>-0.774520366290356</v>
      </c>
      <c r="DH24" s="6" t="n">
        <f aca="false">(T133-$T$111)/$T$111</f>
        <v>-0.608991386480047</v>
      </c>
      <c r="DI24" s="6" t="n">
        <f aca="false">(U134-$U$112)/$U$112</f>
        <v>-0.709344181550251</v>
      </c>
      <c r="DJ24" s="6" t="n">
        <f aca="false">(V135-$V$113)/$V$113</f>
        <v>-0.68924880094601</v>
      </c>
      <c r="DK24" s="6" t="n">
        <f aca="false">(W136-$W$114)/$W$114</f>
        <v>-0.70665417744939</v>
      </c>
      <c r="DL24" s="6" t="n">
        <f aca="false">(X137-$X$115)/$X$115</f>
        <v>-0.600560497912029</v>
      </c>
      <c r="DM24" s="6" t="n">
        <f aca="false">(Y138-$Y$116)/$Y$116</f>
        <v>-0.776184053364407</v>
      </c>
      <c r="DN24" s="6" t="n">
        <f aca="false">(Z139-$Z$117)/$Z$117</f>
        <v>-0.790229406569502</v>
      </c>
      <c r="DO24" s="6" t="n">
        <f aca="false">(AA140-$AA$118)/$AA$118</f>
        <v>-0.685136031541109</v>
      </c>
      <c r="DP24" s="6" t="n">
        <f aca="false">(AB141-$AB$119)/$AB$119</f>
        <v>-0.764191310852266</v>
      </c>
      <c r="DQ24" s="6" t="n">
        <f aca="false">(AC142-$AC$120)/$AC$120</f>
        <v>-0.773435549987757</v>
      </c>
      <c r="DR24" s="6" t="n">
        <f aca="false">(AD143-$AD$121)/$AD$121</f>
        <v>-0.682294003694782</v>
      </c>
      <c r="DS24" s="6" t="n">
        <f aca="false">(AE144-$AE$122)/$AE$122</f>
        <v>-0.802693921868198</v>
      </c>
      <c r="DT24" s="6" t="n">
        <f aca="false">(AF145-$AF$123)/$AF$123</f>
        <v>-0.698145375459289</v>
      </c>
      <c r="DU24" s="6" t="n">
        <f aca="false">(AG146-$AG$124)/$AG$124</f>
        <v>-0.69048080267178</v>
      </c>
      <c r="DV24" s="6" t="n">
        <f aca="false">(AH147-$AH$125)/$AH$125</f>
        <v>-0.666601298263362</v>
      </c>
      <c r="DW24" s="6" t="n">
        <f aca="false">(AI148-$AI$126)/$AI$126</f>
        <v>-0.761732968429551</v>
      </c>
      <c r="DX24" s="6" t="n">
        <f aca="false">(AJ149-$AJ$127)/$AJ$127</f>
        <v>-0.783626423875051</v>
      </c>
      <c r="DY24" s="6" t="n">
        <f aca="false">(AK150-$AK$128)/$AK$128</f>
        <v>-0.793552528592044</v>
      </c>
      <c r="DZ24" s="6" t="n">
        <f aca="false">(AL151-$AL$129)/$AL$129</f>
        <v>-0.796132901892565</v>
      </c>
      <c r="EA24" s="6" t="n">
        <f aca="false">(AM152-$AM$130)/$AM$130</f>
        <v>-0.764006451278504</v>
      </c>
      <c r="EB24" s="6" t="n">
        <f aca="false">(AN153-$AN$131)/$AN$131</f>
        <v>-0.772983943628578</v>
      </c>
      <c r="EC24" s="6" t="n">
        <f aca="false">(AO154-$AO$132)/$AO$132</f>
        <v>-0.742881429827337</v>
      </c>
      <c r="ED24" s="6" t="n">
        <f aca="false">(AP155-$AP$133)/$AP$133</f>
        <v>-0.796405469681115</v>
      </c>
      <c r="EE24" s="6" t="n">
        <f aca="false">(AQ156-$AQ$134)/$AQ$134</f>
        <v>-0.73801018808882</v>
      </c>
      <c r="EF24" s="6" t="n">
        <f aca="false">(AR157-$AR$135)/$AR$135</f>
        <v>-0.751004833620391</v>
      </c>
      <c r="EG24" s="6" t="n">
        <f aca="false">(AS158-$AS$136)/$AS$136</f>
        <v>-0.711069672835834</v>
      </c>
      <c r="EH24" s="6" t="n">
        <f aca="false">(AT159-$AT$137)/$AT$137</f>
        <v>-0.771967114431143</v>
      </c>
      <c r="EI24" s="6" t="n">
        <f aca="false">(AU160-$AU$138)/$AU$138</f>
        <v>-0.75511002336184</v>
      </c>
      <c r="EJ24" s="6" t="n">
        <f aca="false">(AV161-$AV$139)/$AV$139</f>
        <v>-0.81191862008825</v>
      </c>
      <c r="EK24" s="6" t="n">
        <f aca="false">(AW162-$AW$140)/$AW$140</f>
        <v>-0.742100111457232</v>
      </c>
      <c r="EL24" s="6" t="n">
        <f aca="false">(AX163-$AX$141)/$AX$141</f>
        <v>-0.803571719385955</v>
      </c>
      <c r="EM24" s="6" t="n">
        <f aca="false">(AY164-$AY$142)/$AY$142</f>
        <v>-0.6678312827848</v>
      </c>
      <c r="EN24" s="6" t="n">
        <f aca="false">(AZ165-$AZ$143)/$AZ$143</f>
        <v>-0.681185148898234</v>
      </c>
      <c r="EO24" s="6" t="n">
        <f aca="false">(BA166-$BA$144)/$BA$144</f>
        <v>-0.737644961657904</v>
      </c>
      <c r="EP24" s="6" t="n">
        <f aca="false">(BB167-$BB$145)/$BB$145</f>
        <v>-0.730392854824368</v>
      </c>
      <c r="EQ24" s="6" t="n">
        <f aca="false">(BC168-$BC$146)/$BC$146</f>
        <v>-0.763680379651292</v>
      </c>
      <c r="ER24" s="6" t="n">
        <f aca="false">(BD169-$BD$147)/$BD$147</f>
        <v>-0.77420419240938</v>
      </c>
      <c r="ES24" s="6" t="n">
        <f aca="false">(BE170-$BE$148)/$BE$148</f>
        <v>-0.810885818591305</v>
      </c>
      <c r="ET24" s="6" t="n">
        <f aca="false">(BF171-$BF$149)/$BF$149</f>
        <v>-0.815022148911511</v>
      </c>
      <c r="EU24" s="6" t="n">
        <f aca="false">(BG172-$BG$150)/$BG$150</f>
        <v>-0.813343594651262</v>
      </c>
      <c r="EV24" s="6" t="n">
        <f aca="false">(BH173-$BH$151)/$BH$151</f>
        <v>-0.702567615530346</v>
      </c>
      <c r="EW24" s="6" t="n">
        <f aca="false">(BI174-$BI$152)/$BI$152</f>
        <v>-0.775866089733106</v>
      </c>
      <c r="EX24" s="6" t="n">
        <f aca="false">(BJ175-$BJ$153)/$BJ$153</f>
        <v>-0.69700724799844</v>
      </c>
      <c r="EY24" s="6" t="n">
        <f aca="false">(BK176-$BK$154)/$BK$154</f>
        <v>-0.78511034154101</v>
      </c>
      <c r="EZ24" s="6" t="n">
        <f aca="false">(BL177-$BL$155)/$BL$155</f>
        <v>-0.771824099741042</v>
      </c>
      <c r="FA24" s="6" t="n">
        <f aca="false">(BM178-$BM$156)/$BM$156</f>
        <v>-0.544184891155086</v>
      </c>
      <c r="FB24" s="6" t="n">
        <f aca="false">(BN179-$BN$157)/$BN$157</f>
        <v>-0.808745276638518</v>
      </c>
      <c r="FC24" s="6" t="n">
        <f aca="false">(BO180-$BO$158)/$BO$158</f>
        <v>-0.752727811852449</v>
      </c>
      <c r="FD24" s="6" t="n">
        <f aca="false">(BP181-$BP$159)/$BP$159</f>
        <v>-0.79536569325985</v>
      </c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</row>
    <row r="25" customFormat="false" ht="11.25" hidden="false" customHeight="false" outlineLevel="0" collapsed="false">
      <c r="B25" s="4" t="n">
        <v>35034</v>
      </c>
      <c r="C25" s="5" t="n">
        <v>119078630</v>
      </c>
      <c r="D25" s="5" t="n">
        <f aca="false">VLOOKUP(B25,[1]jan94!$A$53:$XFD$163,3,0)</f>
        <v>2379440</v>
      </c>
      <c r="E25" s="5" t="n">
        <f aca="false">VLOOKUP(B25,[2]feb94!$A$55:$XFD$164,3,0)</f>
        <v>3752947</v>
      </c>
      <c r="F25" s="5" t="n">
        <f aca="false">VLOOKUP(B25,[3]mar94!$A$38:$XFD$146,3,0)</f>
        <v>3650570</v>
      </c>
      <c r="G25" s="5" t="n">
        <f aca="false">VLOOKUP(B25,[4]apr94!$A$38:$XFD$145,3,0)</f>
        <v>2674656</v>
      </c>
      <c r="H25" s="5" t="n">
        <f aca="false">VLOOKUP(B25,[5]may94!$A$64:$XFD$169,3,0)</f>
        <v>4010952</v>
      </c>
      <c r="I25" s="5" t="n">
        <f aca="false">VLOOKUP(B25,[6]jun94!$A$53:$XFD$157,3,0)</f>
        <v>3395678</v>
      </c>
      <c r="J25" s="5" t="n">
        <f aca="false">VLOOKUP(B25,[7]jul94!$A$61:$XFD$164,3,0)</f>
        <v>4204948</v>
      </c>
      <c r="K25" s="5" t="n">
        <f aca="false">VLOOKUP(B25,[8]aug94!$A$55:$XFD$157,3,0)</f>
        <v>3937202</v>
      </c>
      <c r="L25" s="5" t="n">
        <f aca="false">VLOOKUP(B25,[9]sep94!$A$54:$XFD$156,3,0)</f>
        <v>4212489</v>
      </c>
      <c r="M25" s="5" t="n">
        <f aca="false">VLOOKUP(B25,[10]oct94!$A$49:$XFD$149,3,0)</f>
        <v>2718019</v>
      </c>
      <c r="N25" s="5" t="n">
        <f aca="false">VLOOKUP(B25,[11]nov94!$A$38:$XFD$138,3,0)</f>
        <v>3461783</v>
      </c>
      <c r="O25" s="5" t="n">
        <f aca="false">VLOOKUP(B25,[12]dec94!$A$50:$XFD$148,3,0)</f>
        <v>3780393</v>
      </c>
      <c r="P25" s="5" t="n">
        <f aca="false">VLOOKUP(B25,[13]jan95!$A$63:$XFD$158,3,0)</f>
        <v>3160147</v>
      </c>
      <c r="Q25" s="5" t="n">
        <f aca="false">VLOOKUP(B25,[14]feb95!$A$50:$XFD$143,3,0)</f>
        <v>4603966</v>
      </c>
      <c r="R25" s="5" t="n">
        <f aca="false">VLOOKUP(B25,[15]mar95!$A$37:$XFD$129,3,0)</f>
        <v>5801430</v>
      </c>
      <c r="S25" s="5" t="n">
        <f aca="false">VLOOKUP(B25,[16]apr95!$A$54:$XFD$146,3,0)</f>
        <v>3433378</v>
      </c>
      <c r="T25" s="5" t="n">
        <f aca="false">VLOOKUP(B25,[17]may95!$A$37:$XFD$127,3,0)</f>
        <v>5255954</v>
      </c>
      <c r="U25" s="5" t="n">
        <f aca="false">VLOOKUP(B25,[18]jun95!$A$53:$XFD$142,3,0)</f>
        <v>4136699</v>
      </c>
      <c r="V25" s="5" t="n">
        <f aca="false">VLOOKUP(B25,[19]jul95!$A$52:$XFD$140,3,0)</f>
        <v>7909833</v>
      </c>
      <c r="W25" s="5" t="n">
        <f aca="false">VLOOKUP(B25,[20]aug95!$A$53:$XFD$140,3,0)</f>
        <v>6822167</v>
      </c>
      <c r="X25" s="5" t="n">
        <f aca="false">VLOOKUP(B25,[21]sep95!$A$51:$XFD$137,3,0)</f>
        <v>7280598</v>
      </c>
      <c r="Y25" s="5" t="n">
        <f aca="false">VLOOKUP(B25,[22]oct95!$A$60:$XFD$145,3,0)</f>
        <v>5485092</v>
      </c>
      <c r="Z25" s="5" t="n">
        <f aca="false">VLOOKUP(B25,[23]nov95!$A$54:$XFD$138,3,0)</f>
        <v>6954378</v>
      </c>
      <c r="AA25" s="5" t="n">
        <f aca="false">VLOOKUP(B25,[24]dec95!$A$37:$XFD$120,3,0)</f>
        <v>4593345</v>
      </c>
      <c r="CQ25" s="1" t="s">
        <v>24</v>
      </c>
      <c r="CR25" s="6" t="n">
        <f aca="false">(D118-$D$95)/$D$95</f>
        <v>-0.622179020191876</v>
      </c>
      <c r="CS25" s="6" t="n">
        <f aca="false">(E119-$E$96)/$E$96</f>
        <v>-0.5233917061329</v>
      </c>
      <c r="CT25" s="6" t="n">
        <f aca="false">(F120-$F$97)/$F$97</f>
        <v>-0.668698389236907</v>
      </c>
      <c r="CU25" s="6" t="n">
        <f aca="false">(G121-$G$98)/$G$98</f>
        <v>-0.631694637286072</v>
      </c>
      <c r="CV25" s="6" t="n">
        <f aca="false">(H122-$H$99)/$H$99</f>
        <v>-0.627955045502563</v>
      </c>
      <c r="CW25" s="6" t="n">
        <f aca="false">(I123-$I$100)/$I$100</f>
        <v>-0.638644102698358</v>
      </c>
      <c r="CX25" s="6" t="n">
        <f aca="false">(J124-$J$101)/$J$101</f>
        <v>-0.473178581171324</v>
      </c>
      <c r="CY25" s="6" t="n">
        <f aca="false">(K125-$K$102)/$K$102</f>
        <v>-0.729502522837193</v>
      </c>
      <c r="CZ25" s="6" t="n">
        <f aca="false">(L126-$L$103)/$L$103</f>
        <v>-0.630350541053354</v>
      </c>
      <c r="DA25" s="6" t="n">
        <f aca="false">(M127-$M$104)/$M$104</f>
        <v>-0.663319649130249</v>
      </c>
      <c r="DB25" s="6" t="n">
        <f aca="false">(N128-$N$105)/$N$105</f>
        <v>-0.735759905752753</v>
      </c>
      <c r="DC25" s="6" t="n">
        <f aca="false">(O129-$O$106)/$O$106</f>
        <v>-0.711514408668521</v>
      </c>
      <c r="DD25" s="6" t="n">
        <f aca="false">(P130-$P$107)/$P$107</f>
        <v>-0.738398106617875</v>
      </c>
      <c r="DE25" s="6" t="n">
        <f aca="false">(Q131-$Q$108)/$Q$108</f>
        <v>-0.764073732550458</v>
      </c>
      <c r="DF25" s="6" t="n">
        <f aca="false">(R132-$R$109)/$R$109</f>
        <v>-0.68380640476713</v>
      </c>
      <c r="DG25" s="6" t="n">
        <f aca="false">(S133-$S$110)/$S$110</f>
        <v>-0.770775422260478</v>
      </c>
      <c r="DH25" s="6" t="n">
        <f aca="false">(T134-$T$111)/$T$111</f>
        <v>-0.609832778120065</v>
      </c>
      <c r="DI25" s="6" t="n">
        <f aca="false">(U135-$U$112)/$U$112</f>
        <v>-0.721735706904648</v>
      </c>
      <c r="DJ25" s="6" t="n">
        <f aca="false">(V136-$V$113)/$V$113</f>
        <v>-0.702609151766289</v>
      </c>
      <c r="DK25" s="6" t="n">
        <f aca="false">(W137-$W$114)/$W$114</f>
        <v>-0.728929510288774</v>
      </c>
      <c r="DL25" s="6" t="n">
        <f aca="false">(X138-$X$115)/$X$115</f>
        <v>-0.626864905372333</v>
      </c>
      <c r="DM25" s="6" t="n">
        <f aca="false">(Y139-$Y$116)/$Y$116</f>
        <v>-0.788334641299362</v>
      </c>
      <c r="DN25" s="6" t="n">
        <f aca="false">(Z140-$Z$117)/$Z$117</f>
        <v>-0.798524473839836</v>
      </c>
      <c r="DO25" s="6" t="n">
        <f aca="false">(AA141-$AA$118)/$AA$118</f>
        <v>-0.703402209529868</v>
      </c>
      <c r="DP25" s="6" t="n">
        <f aca="false">(AB142-$AB$119)/$AB$119</f>
        <v>-0.778201633831316</v>
      </c>
      <c r="DQ25" s="6" t="n">
        <f aca="false">(AC143-$AC$120)/$AC$120</f>
        <v>-0.788127345736258</v>
      </c>
      <c r="DR25" s="6" t="n">
        <f aca="false">(AD144-$AD$121)/$AD$121</f>
        <v>-0.704731468471537</v>
      </c>
      <c r="DS25" s="6" t="n">
        <f aca="false">(AE145-$AE$122)/$AE$122</f>
        <v>-0.799982376532783</v>
      </c>
      <c r="DT25" s="6" t="n">
        <f aca="false">(AF146-$AF$123)/$AF$123</f>
        <v>-0.713625427399046</v>
      </c>
      <c r="DU25" s="6" t="n">
        <f aca="false">(AG147-$AG$124)/$AG$124</f>
        <v>-0.71003240081511</v>
      </c>
      <c r="DV25" s="6" t="n">
        <f aca="false">(AH148-$AH$125)/$AH$125</f>
        <v>-0.685564997470916</v>
      </c>
      <c r="DW25" s="6" t="n">
        <f aca="false">(AI149-$AI$126)/$AI$126</f>
        <v>-0.793053337942498</v>
      </c>
      <c r="DX25" s="6" t="n">
        <f aca="false">(AJ150-$AJ$127)/$AJ$127</f>
        <v>-0.788698020308216</v>
      </c>
      <c r="DY25" s="6" t="n">
        <f aca="false">(AK151-$AK$128)/$AK$128</f>
        <v>-0.81212596223804</v>
      </c>
      <c r="DZ25" s="6" t="n">
        <f aca="false">(AL152-$AL$129)/$AL$129</f>
        <v>-0.79700969460205</v>
      </c>
      <c r="EA25" s="6" t="n">
        <f aca="false">(AM153-$AM$130)/$AM$130</f>
        <v>-0.771806271137805</v>
      </c>
      <c r="EB25" s="6" t="n">
        <f aca="false">(AN154-$AN$131)/$AN$131</f>
        <v>-0.780487169809744</v>
      </c>
      <c r="EC25" s="6" t="n">
        <f aca="false">(AO155-$AO$132)/$AO$132</f>
        <v>-0.76352265499131</v>
      </c>
      <c r="ED25" s="6" t="n">
        <f aca="false">(AP156-$AP$133)/$AP$133</f>
        <v>-0.802881843605423</v>
      </c>
      <c r="EE25" s="6" t="n">
        <f aca="false">(AQ157-$AQ$134)/$AQ$134</f>
        <v>-0.754742685620051</v>
      </c>
      <c r="EF25" s="6" t="n">
        <f aca="false">(AR158-$AR$135)/$AR$135</f>
        <v>-0.74981018173022</v>
      </c>
      <c r="EG25" s="6" t="n">
        <f aca="false">(AS159-$AS$136)/$AS$136</f>
        <v>-0.718839451971975</v>
      </c>
      <c r="EH25" s="6" t="n">
        <f aca="false">(AT160-$AT$137)/$AT$137</f>
        <v>-0.779789115502326</v>
      </c>
      <c r="EI25" s="6" t="n">
        <f aca="false">(AU161-$AU$138)/$AU$138</f>
        <v>-0.766541435508961</v>
      </c>
      <c r="EJ25" s="6" t="n">
        <f aca="false">(AV162-$AV$139)/$AV$139</f>
        <v>-0.815462487069143</v>
      </c>
      <c r="EK25" s="6" t="n">
        <f aca="false">(AW163-$AW$140)/$AW$140</f>
        <v>-0.751782156754726</v>
      </c>
      <c r="EL25" s="6" t="n">
        <f aca="false">(AX164-$AX$141)/$AX$141</f>
        <v>-0.806856921120042</v>
      </c>
      <c r="EM25" s="6" t="n">
        <f aca="false">(AY165-$AY$142)/$AY$142</f>
        <v>-0.67446290732441</v>
      </c>
      <c r="EN25" s="6" t="n">
        <f aca="false">(AZ166-$AZ$143)/$AZ$143</f>
        <v>-0.656747445790703</v>
      </c>
      <c r="EO25" s="6" t="n">
        <f aca="false">(BA167-$BA$144)/$BA$144</f>
        <v>-0.751575063626286</v>
      </c>
      <c r="EP25" s="6" t="n">
        <f aca="false">(BB168-$BB$145)/$BB$145</f>
        <v>-0.741388826315876</v>
      </c>
      <c r="EQ25" s="6" t="n">
        <f aca="false">(BC169-$BC$146)/$BC$146</f>
        <v>-0.769607764728257</v>
      </c>
      <c r="ER25" s="6" t="n">
        <f aca="false">(BD170-$BD$147)/$BD$147</f>
        <v>-0.782264699124361</v>
      </c>
      <c r="ES25" s="6" t="n">
        <f aca="false">(BE171-$BE$148)/$BE$148</f>
        <v>-0.82679606411802</v>
      </c>
      <c r="ET25" s="6" t="n">
        <f aca="false">(BF172-$BF$149)/$BF$149</f>
        <v>-0.823805312329315</v>
      </c>
      <c r="EU25" s="6" t="n">
        <f aca="false">(BG173-$BG$150)/$BG$150</f>
        <v>-0.8189154518916</v>
      </c>
      <c r="EV25" s="6" t="n">
        <f aca="false">(BH174-$BH$151)/$BH$151</f>
        <v>-0.732687335560486</v>
      </c>
      <c r="EW25" s="6" t="n">
        <f aca="false">(BI175-$BI$152)/$BI$152</f>
        <v>-0.785941623888093</v>
      </c>
      <c r="EX25" s="6" t="n">
        <f aca="false">(BJ176-$BJ$153)/$BJ$153</f>
        <v>-0.695807128659965</v>
      </c>
      <c r="EY25" s="6" t="n">
        <f aca="false">(BK177-$BK$154)/$BK$154</f>
        <v>-0.801699086748076</v>
      </c>
      <c r="EZ25" s="6" t="n">
        <f aca="false">(BL178-$BL$155)/$BL$155</f>
        <v>-0.782295455525251</v>
      </c>
      <c r="FA25" s="6" t="n">
        <f aca="false">(BM179-$BM$156)/$BM$156</f>
        <v>-0.558645302377264</v>
      </c>
      <c r="FB25" s="6" t="n">
        <f aca="false">(BN180-$BN$157)/$BN$157</f>
        <v>-0.818419243353468</v>
      </c>
      <c r="FC25" s="6" t="n">
        <f aca="false">(BO181-$BO$158)/$BO$158</f>
        <v>-0.74933913272186</v>
      </c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</row>
    <row r="26" customFormat="false" ht="11.25" hidden="false" customHeight="false" outlineLevel="0" collapsed="false">
      <c r="B26" s="4" t="n">
        <v>35065</v>
      </c>
      <c r="C26" s="5" t="n">
        <v>116062977</v>
      </c>
      <c r="D26" s="5" t="n">
        <f aca="false">VLOOKUP(B26,[1]jan94!$A$53:$XFD$163,3,0)</f>
        <v>2453604</v>
      </c>
      <c r="E26" s="5" t="n">
        <f aca="false">VLOOKUP(B26,[2]feb94!$A$55:$XFD$164,3,0)</f>
        <v>3688919</v>
      </c>
      <c r="F26" s="5" t="n">
        <f aca="false">VLOOKUP(B26,[3]mar94!$A$38:$XFD$146,3,0)</f>
        <v>3596016</v>
      </c>
      <c r="G26" s="5" t="n">
        <f aca="false">VLOOKUP(B26,[4]apr94!$A$38:$XFD$145,3,0)</f>
        <v>2596510</v>
      </c>
      <c r="H26" s="5" t="n">
        <f aca="false">VLOOKUP(B26,[5]may94!$A$64:$XFD$169,3,0)</f>
        <v>3834385</v>
      </c>
      <c r="I26" s="5" t="n">
        <f aca="false">VLOOKUP(B26,[6]jun94!$A$53:$XFD$157,3,0)</f>
        <v>3488939</v>
      </c>
      <c r="J26" s="5" t="n">
        <f aca="false">VLOOKUP(B26,[7]jul94!$A$61:$XFD$164,3,0)</f>
        <v>3941570</v>
      </c>
      <c r="K26" s="5" t="n">
        <f aca="false">VLOOKUP(B26,[8]aug94!$A$55:$XFD$157,3,0)</f>
        <v>3911454</v>
      </c>
      <c r="L26" s="5" t="n">
        <f aca="false">VLOOKUP(B26,[9]sep94!$A$54:$XFD$156,3,0)</f>
        <v>4115273</v>
      </c>
      <c r="M26" s="5" t="n">
        <f aca="false">VLOOKUP(B26,[10]oct94!$A$49:$XFD$149,3,0)</f>
        <v>2554588</v>
      </c>
      <c r="N26" s="5" t="n">
        <f aca="false">VLOOKUP(B26,[11]nov94!$A$38:$XFD$138,3,0)</f>
        <v>3457887</v>
      </c>
      <c r="O26" s="5" t="n">
        <f aca="false">VLOOKUP(B26,[12]dec94!$A$50:$XFD$148,3,0)</f>
        <v>3671687</v>
      </c>
      <c r="P26" s="5" t="n">
        <f aca="false">VLOOKUP(B26,[13]jan95!$A$63:$XFD$158,3,0)</f>
        <v>3002914</v>
      </c>
      <c r="Q26" s="5" t="n">
        <f aca="false">VLOOKUP(B26,[14]feb95!$A$50:$XFD$143,3,0)</f>
        <v>4266665</v>
      </c>
      <c r="R26" s="5" t="n">
        <f aca="false">VLOOKUP(B26,[15]mar95!$A$37:$XFD$129,3,0)</f>
        <v>5418729</v>
      </c>
      <c r="S26" s="5" t="n">
        <f aca="false">VLOOKUP(B26,[16]apr95!$A$54:$XFD$146,3,0)</f>
        <v>3560650</v>
      </c>
      <c r="T26" s="5" t="n">
        <f aca="false">VLOOKUP(B26,[17]may95!$A$37:$XFD$127,3,0)</f>
        <v>5164103</v>
      </c>
      <c r="U26" s="5" t="n">
        <f aca="false">VLOOKUP(B26,[18]jun95!$A$53:$XFD$142,3,0)</f>
        <v>3885442</v>
      </c>
      <c r="V26" s="5" t="n">
        <f aca="false">VLOOKUP(B26,[19]jul95!$A$52:$XFD$140,3,0)</f>
        <v>7814718</v>
      </c>
      <c r="W26" s="5" t="n">
        <f aca="false">VLOOKUP(B26,[20]aug95!$A$53:$XFD$140,3,0)</f>
        <v>6822192</v>
      </c>
      <c r="X26" s="5" t="n">
        <f aca="false">VLOOKUP(B26,[21]sep95!$A$51:$XFD$137,3,0)</f>
        <v>7915300</v>
      </c>
      <c r="Y26" s="5" t="n">
        <f aca="false">VLOOKUP(B26,[22]oct95!$A$60:$XFD$145,3,0)</f>
        <v>5323274</v>
      </c>
      <c r="Z26" s="5" t="n">
        <f aca="false">VLOOKUP(B26,[23]nov95!$A$54:$XFD$138,3,0)</f>
        <v>6270362</v>
      </c>
      <c r="AA26" s="5" t="n">
        <f aca="false">VLOOKUP(B26,[24]dec95!$A$37:$XFD$120,3,0)</f>
        <v>8626541</v>
      </c>
      <c r="AB26" s="5" t="n">
        <f aca="false">VLOOKUP(B26,[25]jan96!$A$54:$XFD$134,3,0)</f>
        <v>3870871</v>
      </c>
      <c r="CQ26" s="1" t="s">
        <v>25</v>
      </c>
      <c r="CR26" s="6" t="n">
        <f aca="false">(D119-$D$95)/$D$95</f>
        <v>-0.643475227367577</v>
      </c>
      <c r="CS26" s="6" t="n">
        <f aca="false">(E120-$E$96)/$E$96</f>
        <v>-0.520356575295853</v>
      </c>
      <c r="CT26" s="6" t="n">
        <f aca="false">(F121-$F$97)/$F$97</f>
        <v>-0.680637201958555</v>
      </c>
      <c r="CU26" s="6" t="n">
        <f aca="false">(G122-$G$98)/$G$98</f>
        <v>-0.645619410219868</v>
      </c>
      <c r="CV26" s="6" t="n">
        <f aca="false">(H123-$H$99)/$H$99</f>
        <v>-0.662292785005276</v>
      </c>
      <c r="CW26" s="6" t="n">
        <f aca="false">(I124-$I$100)/$I$100</f>
        <v>-0.65006779072598</v>
      </c>
      <c r="CX26" s="6" t="n">
        <f aca="false">(J125-$J$101)/$J$101</f>
        <v>-0.490301656751214</v>
      </c>
      <c r="CY26" s="6" t="n">
        <f aca="false">(K126-$K$102)/$K$102</f>
        <v>-0.74573961010693</v>
      </c>
      <c r="CZ26" s="6" t="n">
        <f aca="false">(L127-$L$103)/$L$103</f>
        <v>-0.652325738350747</v>
      </c>
      <c r="DA26" s="6" t="n">
        <f aca="false">(M128-$M$104)/$M$104</f>
        <v>-0.66765536172605</v>
      </c>
      <c r="DB26" s="6" t="n">
        <f aca="false">(N129-$N$105)/$N$105</f>
        <v>-0.731839138601941</v>
      </c>
      <c r="DC26" s="6" t="n">
        <f aca="false">(O130-$O$106)/$O$106</f>
        <v>-0.727877556100487</v>
      </c>
      <c r="DD26" s="6" t="n">
        <f aca="false">(P131-$P$107)/$P$107</f>
        <v>-0.739704632276854</v>
      </c>
      <c r="DE26" s="6" t="n">
        <f aca="false">(Q132-$Q$108)/$Q$108</f>
        <v>-0.764584804330098</v>
      </c>
      <c r="DF26" s="6" t="n">
        <f aca="false">(R133-$R$109)/$R$109</f>
        <v>-0.680872151245198</v>
      </c>
      <c r="DG26" s="6" t="n">
        <f aca="false">(S134-$S$110)/$S$110</f>
        <v>-0.773645915124558</v>
      </c>
      <c r="DH26" s="6" t="n">
        <f aca="false">(T135-$T$111)/$T$111</f>
        <v>-0.645341067545828</v>
      </c>
      <c r="DI26" s="6" t="n">
        <f aca="false">(U136-$U$112)/$U$112</f>
        <v>-0.731448616146799</v>
      </c>
      <c r="DJ26" s="6" t="n">
        <f aca="false">(V137-$V$113)/$V$113</f>
        <v>-0.711478814120494</v>
      </c>
      <c r="DK26" s="6" t="n">
        <f aca="false">(W138-$W$114)/$W$114</f>
        <v>-0.747987636342831</v>
      </c>
      <c r="DL26" s="6" t="n">
        <f aca="false">(X139-$X$115)/$X$115</f>
        <v>-0.642688521742408</v>
      </c>
      <c r="DM26" s="6" t="n">
        <f aca="false">(Y140-$Y$116)/$Y$116</f>
        <v>-0.795530250905706</v>
      </c>
      <c r="DN26" s="6" t="n">
        <f aca="false">(Z141-$Z$117)/$Z$117</f>
        <v>-0.818576729651451</v>
      </c>
      <c r="DO26" s="6" t="n">
        <f aca="false">(AA142-$AA$118)/$AA$118</f>
        <v>-0.727470604962058</v>
      </c>
      <c r="DP26" s="6" t="n">
        <f aca="false">(AB143-$AB$119)/$AB$119</f>
        <v>-0.777263050966713</v>
      </c>
      <c r="DQ26" s="6" t="n">
        <f aca="false">(AC144-$AC$120)/$AC$120</f>
        <v>-0.812939744757675</v>
      </c>
      <c r="DR26" s="6" t="n">
        <f aca="false">(AD145-$AD$121)/$AD$121</f>
        <v>-0.720770080041156</v>
      </c>
      <c r="DS26" s="6" t="n">
        <f aca="false">(AE146-$AE$122)/$AE$122</f>
        <v>-0.804055652479373</v>
      </c>
      <c r="DT26" s="6" t="n">
        <f aca="false">(AF147-$AF$123)/$AF$123</f>
        <v>-0.729654393130926</v>
      </c>
      <c r="DU26" s="6" t="n">
        <f aca="false">(AG148-$AG$124)/$AG$124</f>
        <v>-0.720230837536028</v>
      </c>
      <c r="DV26" s="6" t="n">
        <f aca="false">(AH149-$AH$125)/$AH$125</f>
        <v>-0.707165402124431</v>
      </c>
      <c r="DW26" s="6" t="n">
        <f aca="false">(AI150-$AI$126)/$AI$126</f>
        <v>-0.803054568176684</v>
      </c>
      <c r="DX26" s="6" t="n">
        <f aca="false">(AJ151-$AJ$127)/$AJ$127</f>
        <v>-0.797390219982439</v>
      </c>
      <c r="DY26" s="6" t="n">
        <f aca="false">(AK152-$AK$128)/$AK$128</f>
        <v>-0.817078887648972</v>
      </c>
      <c r="DZ26" s="6" t="n">
        <f aca="false">(AL153-$AL$129)/$AL$129</f>
        <v>-0.810043897083135</v>
      </c>
      <c r="EA26" s="6" t="n">
        <f aca="false">(AM154-$AM$130)/$AM$130</f>
        <v>-0.780041679361805</v>
      </c>
      <c r="EB26" s="6" t="n">
        <f aca="false">(AN155-$AN$131)/$AN$131</f>
        <v>-0.78744599618455</v>
      </c>
      <c r="EC26" s="6" t="n">
        <f aca="false">(AO156-$AO$132)/$AO$132</f>
        <v>-0.786971997036071</v>
      </c>
      <c r="ED26" s="6" t="n">
        <f aca="false">(AP157-$AP$133)/$AP$133</f>
        <v>-0.814738654502086</v>
      </c>
      <c r="EE26" s="6" t="n">
        <f aca="false">(AQ158-$AQ$134)/$AQ$134</f>
        <v>-0.774578864317546</v>
      </c>
      <c r="EF26" s="6" t="n">
        <f aca="false">(AR159-$AR$135)/$AR$135</f>
        <v>-0.754086800450605</v>
      </c>
      <c r="EG26" s="6" t="n">
        <f aca="false">(AS160-$AS$136)/$AS$136</f>
        <v>-0.72711855867446</v>
      </c>
      <c r="EH26" s="6" t="n">
        <f aca="false">(AT161-$AT$137)/$AT$137</f>
        <v>-0.795027648719994</v>
      </c>
      <c r="EI26" s="6" t="n">
        <f aca="false">(AU162-$AU$138)/$AU$138</f>
        <v>-0.772975784714215</v>
      </c>
      <c r="EJ26" s="6" t="n">
        <f aca="false">(AV163-$AV$139)/$AV$139</f>
        <v>-0.824056144928415</v>
      </c>
      <c r="EK26" s="6" t="n">
        <f aca="false">(AW164-$AW$140)/$AW$140</f>
        <v>-0.753085691422692</v>
      </c>
      <c r="EL26" s="6" t="n">
        <f aca="false">(AX165-$AX$141)/$AX$141</f>
        <v>-0.808073786754109</v>
      </c>
      <c r="EM26" s="6" t="n">
        <f aca="false">(AY166-$AY$142)/$AY$142</f>
        <v>-0.672807659471867</v>
      </c>
      <c r="EN26" s="6" t="n">
        <f aca="false">(AZ167-$AZ$143)/$AZ$143</f>
        <v>-0.66909153461054</v>
      </c>
      <c r="EO26" s="6" t="n">
        <f aca="false">(BA168-$BA$144)/$BA$144</f>
        <v>-0.759096880342829</v>
      </c>
      <c r="EP26" s="6" t="n">
        <f aca="false">(BB169-$BB$145)/$BB$145</f>
        <v>-0.735920469860519</v>
      </c>
      <c r="EQ26" s="6" t="n">
        <f aca="false">(BC170-$BC$146)/$BC$146</f>
        <v>-0.778400493418519</v>
      </c>
      <c r="ER26" s="6" t="n">
        <f aca="false">(BD171-$BD$147)/$BD$147</f>
        <v>-0.79239674715171</v>
      </c>
      <c r="ES26" s="6" t="n">
        <f aca="false">(BE172-$BE$148)/$BE$148</f>
        <v>-0.822909509166674</v>
      </c>
      <c r="ET26" s="6" t="n">
        <f aca="false">(BF173-$BF$149)/$BF$149</f>
        <v>-0.83767603833038</v>
      </c>
      <c r="EU26" s="6" t="n">
        <f aca="false">(BG174-$BG$150)/$BG$150</f>
        <v>-0.825176219344014</v>
      </c>
      <c r="EV26" s="6" t="n">
        <f aca="false">(BH175-$BH$151)/$BH$151</f>
        <v>-0.725365141650128</v>
      </c>
      <c r="EW26" s="6" t="n">
        <f aca="false">(BI176-$BI$152)/$BI$152</f>
        <v>-0.81360029268237</v>
      </c>
      <c r="EX26" s="6" t="n">
        <f aca="false">(BJ177-$BJ$153)/$BJ$153</f>
        <v>-0.749084041124672</v>
      </c>
      <c r="EY26" s="6" t="n">
        <f aca="false">(BK178-$BK$154)/$BK$154</f>
        <v>-0.826983899776192</v>
      </c>
      <c r="EZ26" s="6" t="n">
        <f aca="false">(BL179-$BL$155)/$BL$155</f>
        <v>-0.801690780979654</v>
      </c>
      <c r="FA26" s="6" t="n">
        <f aca="false">(BM180-$BM$156)/$BM$156</f>
        <v>-0.58387740987258</v>
      </c>
      <c r="FB26" s="6" t="n">
        <f aca="false">(BN181-$BN$157)/$BN$157</f>
        <v>-0.821740430733339</v>
      </c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</row>
    <row r="27" customFormat="false" ht="11.25" hidden="false" customHeight="false" outlineLevel="0" collapsed="false">
      <c r="B27" s="4" t="n">
        <v>35096</v>
      </c>
      <c r="C27" s="5" t="n">
        <v>107301763</v>
      </c>
      <c r="D27" s="5" t="n">
        <f aca="false">VLOOKUP(B27,[1]jan94!$A$53:$XFD$163,3,0)</f>
        <v>2165930</v>
      </c>
      <c r="E27" s="5" t="n">
        <f aca="false">VLOOKUP(B27,[2]feb94!$A$55:$XFD$164,3,0)</f>
        <v>3401520</v>
      </c>
      <c r="F27" s="5" t="n">
        <f aca="false">VLOOKUP(B27,[3]mar94!$A$38:$XFD$146,3,0)</f>
        <v>2990252</v>
      </c>
      <c r="G27" s="5" t="n">
        <f aca="false">VLOOKUP(B27,[4]apr94!$A$38:$XFD$145,3,0)</f>
        <v>2339038</v>
      </c>
      <c r="H27" s="5" t="n">
        <f aca="false">VLOOKUP(B27,[5]may94!$A$64:$XFD$169,3,0)</f>
        <v>3437303</v>
      </c>
      <c r="I27" s="5" t="n">
        <f aca="false">VLOOKUP(B27,[6]jun94!$A$53:$XFD$157,3,0)</f>
        <v>3112935</v>
      </c>
      <c r="J27" s="5" t="n">
        <f aca="false">VLOOKUP(B27,[7]jul94!$A$61:$XFD$164,3,0)</f>
        <v>3368956</v>
      </c>
      <c r="K27" s="5" t="n">
        <f aca="false">VLOOKUP(B27,[8]aug94!$A$55:$XFD$157,3,0)</f>
        <v>3410326</v>
      </c>
      <c r="L27" s="5" t="n">
        <f aca="false">VLOOKUP(B27,[9]sep94!$A$54:$XFD$156,3,0)</f>
        <v>3727411</v>
      </c>
      <c r="M27" s="5" t="n">
        <f aca="false">VLOOKUP(B27,[10]oct94!$A$49:$XFD$149,3,0)</f>
        <v>2250418</v>
      </c>
      <c r="N27" s="5" t="n">
        <f aca="false">VLOOKUP(B27,[11]nov94!$A$38:$XFD$138,3,0)</f>
        <v>3072808</v>
      </c>
      <c r="O27" s="5" t="n">
        <f aca="false">VLOOKUP(B27,[12]dec94!$A$50:$XFD$148,3,0)</f>
        <v>3279110</v>
      </c>
      <c r="P27" s="5" t="n">
        <f aca="false">VLOOKUP(B27,[13]jan95!$A$63:$XFD$158,3,0)</f>
        <v>2628270</v>
      </c>
      <c r="Q27" s="5" t="n">
        <f aca="false">VLOOKUP(B27,[14]feb95!$A$50:$XFD$143,3,0)</f>
        <v>4198443</v>
      </c>
      <c r="R27" s="5" t="n">
        <f aca="false">VLOOKUP(B27,[15]mar95!$A$37:$XFD$129,3,0)</f>
        <v>4831014</v>
      </c>
      <c r="S27" s="5" t="n">
        <f aca="false">VLOOKUP(B27,[16]apr95!$A$54:$XFD$146,3,0)</f>
        <v>2896452</v>
      </c>
      <c r="T27" s="5" t="n">
        <f aca="false">VLOOKUP(B27,[17]may95!$A$37:$XFD$127,3,0)</f>
        <v>4624986</v>
      </c>
      <c r="U27" s="5" t="n">
        <f aca="false">VLOOKUP(B27,[18]jun95!$A$53:$XFD$142,3,0)</f>
        <v>3323148</v>
      </c>
      <c r="V27" s="5" t="n">
        <f aca="false">VLOOKUP(B27,[19]jul95!$A$52:$XFD$140,3,0)</f>
        <v>6931267</v>
      </c>
      <c r="W27" s="5" t="n">
        <f aca="false">VLOOKUP(B27,[20]aug95!$A$53:$XFD$140,3,0)</f>
        <v>5685896</v>
      </c>
      <c r="X27" s="5" t="n">
        <f aca="false">VLOOKUP(B27,[21]sep95!$A$51:$XFD$137,3,0)</f>
        <v>7274044</v>
      </c>
      <c r="Y27" s="5" t="n">
        <f aca="false">VLOOKUP(B27,[22]oct95!$A$60:$XFD$145,3,0)</f>
        <v>4865650</v>
      </c>
      <c r="Z27" s="5" t="n">
        <f aca="false">VLOOKUP(B27,[23]nov95!$A$54:$XFD$138,3,0)</f>
        <v>5554788</v>
      </c>
      <c r="AA27" s="5" t="n">
        <f aca="false">VLOOKUP(B27,[24]dec95!$A$37:$XFD$120,3,0)</f>
        <v>7968511</v>
      </c>
      <c r="AB27" s="5" t="n">
        <f aca="false">VLOOKUP(B27,[25]jan96!$A$54:$XFD$134,3,0)</f>
        <v>7209403</v>
      </c>
      <c r="AC27" s="5" t="n">
        <f aca="false">VLOOKUP(B27,[26]feb96!$A$36:$XFD$114,3,0)</f>
        <v>4367057</v>
      </c>
      <c r="CQ27" s="1" t="s">
        <v>26</v>
      </c>
      <c r="CR27" s="6" t="n">
        <f aca="false">(D120-$D$95)/$D$95</f>
        <v>-0.641084975039481</v>
      </c>
      <c r="CS27" s="6" t="n">
        <f aca="false">(E121-$E$96)/$E$96</f>
        <v>-0.600476279608218</v>
      </c>
      <c r="CT27" s="6" t="n">
        <f aca="false">(F122-$F$97)/$F$97</f>
        <v>-0.690629382161957</v>
      </c>
      <c r="CU27" s="6" t="n">
        <f aca="false">(G123-$G$98)/$G$98</f>
        <v>-0.666214198928494</v>
      </c>
      <c r="CV27" s="6" t="n">
        <f aca="false">(H124-$H$99)/$H$99</f>
        <v>-0.662638566569118</v>
      </c>
      <c r="CW27" s="6" t="n">
        <f aca="false">(I125-$I$100)/$I$100</f>
        <v>-0.667471032108306</v>
      </c>
      <c r="CX27" s="6" t="n">
        <f aca="false">(J126-$J$101)/$J$101</f>
        <v>-0.50638886883275</v>
      </c>
      <c r="CY27" s="6" t="n">
        <f aca="false">(K127-$K$102)/$K$102</f>
        <v>-0.757043990969771</v>
      </c>
      <c r="CZ27" s="6" t="n">
        <f aca="false">(L128-$L$103)/$L$103</f>
        <v>-0.665449345989547</v>
      </c>
      <c r="DA27" s="6" t="n">
        <f aca="false">(M129-$M$104)/$M$104</f>
        <v>-0.682287525524282</v>
      </c>
      <c r="DB27" s="6" t="n">
        <f aca="false">(N130-$N$105)/$N$105</f>
        <v>-0.735007600726087</v>
      </c>
      <c r="DC27" s="6" t="n">
        <f aca="false">(O131-$O$106)/$O$106</f>
        <v>-0.730307371881965</v>
      </c>
      <c r="DD27" s="6" t="n">
        <f aca="false">(P132-$P$107)/$P$107</f>
        <v>-0.749985197768199</v>
      </c>
      <c r="DE27" s="6" t="n">
        <f aca="false">(Q133-$Q$108)/$Q$108</f>
        <v>-0.776365058774919</v>
      </c>
      <c r="DF27" s="6" t="n">
        <f aca="false">(R134-$R$109)/$R$109</f>
        <v>-0.705405537862893</v>
      </c>
      <c r="DG27" s="6" t="n">
        <f aca="false">(S135-$S$110)/$S$110</f>
        <v>-0.777510044775678</v>
      </c>
      <c r="DH27" s="6" t="n">
        <f aca="false">(T136-$T$111)/$T$111</f>
        <v>-0.646448614499984</v>
      </c>
      <c r="DI27" s="6" t="n">
        <f aca="false">(U137-$U$112)/$U$112</f>
        <v>-0.740494462814975</v>
      </c>
      <c r="DJ27" s="6" t="n">
        <f aca="false">(V138-$V$113)/$V$113</f>
        <v>-0.730232837328285</v>
      </c>
      <c r="DK27" s="6" t="n">
        <f aca="false">(W139-$W$114)/$W$114</f>
        <v>-0.768634657305496</v>
      </c>
      <c r="DL27" s="6" t="n">
        <f aca="false">(X140-$X$115)/$X$115</f>
        <v>-0.655315088540425</v>
      </c>
      <c r="DM27" s="6" t="n">
        <f aca="false">(Y141-$Y$116)/$Y$116</f>
        <v>-0.797139008131716</v>
      </c>
      <c r="DN27" s="6" t="n">
        <f aca="false">(Z142-$Z$117)/$Z$117</f>
        <v>-0.824126758712282</v>
      </c>
      <c r="DO27" s="6" t="n">
        <f aca="false">(AA143-$AA$118)/$AA$118</f>
        <v>-0.721842604286999</v>
      </c>
      <c r="DP27" s="6" t="n">
        <f aca="false">(AB144-$AB$119)/$AB$119</f>
        <v>-0.788143497703512</v>
      </c>
      <c r="DQ27" s="6" t="n">
        <f aca="false">(AC145-$AC$120)/$AC$120</f>
        <v>-0.824413215460213</v>
      </c>
      <c r="DR27" s="6" t="n">
        <f aca="false">(AD146-$AD$121)/$AD$121</f>
        <v>-0.722708600675787</v>
      </c>
      <c r="DS27" s="6" t="n">
        <f aca="false">(AE147-$AE$122)/$AE$122</f>
        <v>-0.821383694640673</v>
      </c>
      <c r="DT27" s="6" t="n">
        <f aca="false">(AF148-$AF$123)/$AF$123</f>
        <v>-0.746864136161513</v>
      </c>
      <c r="DU27" s="6" t="n">
        <f aca="false">(AG149-$AG$124)/$AG$124</f>
        <v>-0.737056540921409</v>
      </c>
      <c r="DV27" s="6" t="n">
        <f aca="false">(AH150-$AH$125)/$AH$125</f>
        <v>-0.721550640701399</v>
      </c>
      <c r="DW27" s="6" t="n">
        <f aca="false">(AI151-$AI$126)/$AI$126</f>
        <v>-0.807151375663213</v>
      </c>
      <c r="DX27" s="6" t="n">
        <f aca="false">(AJ152-$AJ$127)/$AJ$127</f>
        <v>-0.804211165515128</v>
      </c>
      <c r="DY27" s="6" t="n">
        <f aca="false">(AK153-$AK$128)/$AK$128</f>
        <v>-0.828999242144843</v>
      </c>
      <c r="DZ27" s="6" t="n">
        <f aca="false">(AL154-$AL$129)/$AL$129</f>
        <v>-0.817865153018031</v>
      </c>
      <c r="EA27" s="6" t="n">
        <f aca="false">(AM155-$AM$130)/$AM$130</f>
        <v>-0.787507674380074</v>
      </c>
      <c r="EB27" s="6" t="n">
        <f aca="false">(AN156-$AN$131)/$AN$131</f>
        <v>-0.786019113507051</v>
      </c>
      <c r="EC27" s="6" t="n">
        <f aca="false">(AO157-$AO$132)/$AO$132</f>
        <v>-0.791129520981168</v>
      </c>
      <c r="ED27" s="6" t="n">
        <f aca="false">(AP158-$AP$133)/$AP$133</f>
        <v>-0.81295676119135</v>
      </c>
      <c r="EE27" s="6" t="n">
        <f aca="false">(AQ159-$AQ$134)/$AQ$134</f>
        <v>-0.783109839193241</v>
      </c>
      <c r="EF27" s="6" t="n">
        <f aca="false">(AR160-$AR$135)/$AR$135</f>
        <v>-0.767176840150441</v>
      </c>
      <c r="EG27" s="6" t="n">
        <f aca="false">(AS161-$AS$136)/$AS$136</f>
        <v>-0.741908039249975</v>
      </c>
      <c r="EH27" s="6" t="n">
        <f aca="false">(AT162-$AT$137)/$AT$137</f>
        <v>-0.802923357584995</v>
      </c>
      <c r="EI27" s="6" t="n">
        <f aca="false">(AU163-$AU$138)/$AU$138</f>
        <v>-0.779623833865126</v>
      </c>
      <c r="EJ27" s="6" t="n">
        <f aca="false">(AV164-$AV$139)/$AV$139</f>
        <v>-0.82237310398013</v>
      </c>
      <c r="EK27" s="6" t="n">
        <f aca="false">(AW165-$AW$140)/$AW$140</f>
        <v>-0.765364154864312</v>
      </c>
      <c r="EL27" s="6" t="n">
        <f aca="false">(AX166-$AX$141)/$AX$141</f>
        <v>-0.815699848388694</v>
      </c>
      <c r="EM27" s="6" t="n">
        <f aca="false">(AY167-$AY$142)/$AY$142</f>
        <v>-0.675988833057537</v>
      </c>
      <c r="EN27" s="6" t="n">
        <f aca="false">(AZ168-$AZ$143)/$AZ$143</f>
        <v>-0.697468151859839</v>
      </c>
      <c r="EO27" s="6" t="n">
        <f aca="false">(BA169-$BA$144)/$BA$144</f>
        <v>-0.770062314716858</v>
      </c>
      <c r="EP27" s="6" t="n">
        <f aca="false">(BB170-$BB$145)/$BB$145</f>
        <v>-0.732366296056754</v>
      </c>
      <c r="EQ27" s="6" t="n">
        <f aca="false">(BC171-$BC$146)/$BC$146</f>
        <v>-0.790274775210526</v>
      </c>
      <c r="ER27" s="6" t="n">
        <f aca="false">(BD172-$BD$147)/$BD$147</f>
        <v>-0.800572446685712</v>
      </c>
      <c r="ES27" s="6" t="n">
        <f aca="false">(BE173-$BE$148)/$BE$148</f>
        <v>-0.824115547503526</v>
      </c>
      <c r="ET27" s="6" t="n">
        <f aca="false">(BF174-$BF$149)/$BF$149</f>
        <v>-0.847754744303892</v>
      </c>
      <c r="EU27" s="6" t="n">
        <f aca="false">(BG175-$BG$150)/$BG$150</f>
        <v>-0.835926148488571</v>
      </c>
      <c r="EV27" s="6" t="n">
        <f aca="false">(BH176-$BH$151)/$BH$151</f>
        <v>-0.745325917320231</v>
      </c>
      <c r="EW27" s="6" t="n">
        <f aca="false">(BI177-$BI$152)/$BI$152</f>
        <v>-0.821280954217285</v>
      </c>
      <c r="EX27" s="6" t="n">
        <f aca="false">(BJ178-$BJ$153)/$BJ$153</f>
        <v>-0.781730049113375</v>
      </c>
      <c r="EY27" s="6" t="n">
        <f aca="false">(BK179-$BK$154)/$BK$154</f>
        <v>-0.839890978216945</v>
      </c>
      <c r="EZ27" s="6" t="n">
        <f aca="false">(BL180-$BL$155)/$BL$155</f>
        <v>-0.803551371152188</v>
      </c>
      <c r="FA27" s="6" t="n">
        <f aca="false">(BM181-$BM$156)/$BM$156</f>
        <v>-0.601698717849701</v>
      </c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</row>
    <row r="28" customFormat="false" ht="11.25" hidden="false" customHeight="false" outlineLevel="0" collapsed="false">
      <c r="A28" s="5" t="n">
        <f aca="false">+AVERAGE(C27,C29)</f>
        <v>108288132.5</v>
      </c>
      <c r="B28" s="4" t="n">
        <v>35125</v>
      </c>
      <c r="C28" s="5" t="n">
        <v>114224917</v>
      </c>
      <c r="D28" s="5" t="n">
        <f aca="false">VLOOKUP(B28,[1]jan94!$A$53:$XFD$163,3,0)</f>
        <v>2330827</v>
      </c>
      <c r="E28" s="5" t="n">
        <f aca="false">VLOOKUP(B28,[2]feb94!$A$55:$XFD$164,3,0)</f>
        <v>3659263</v>
      </c>
      <c r="F28" s="5" t="n">
        <f aca="false">VLOOKUP(B28,[3]mar94!$A$38:$XFD$146,3,0)</f>
        <v>3164973</v>
      </c>
      <c r="G28" s="5" t="n">
        <f aca="false">VLOOKUP(B28,[4]apr94!$A$38:$XFD$145,3,0)</f>
        <v>2471322</v>
      </c>
      <c r="H28" s="5" t="n">
        <f aca="false">VLOOKUP(B28,[5]may94!$A$64:$XFD$169,3,0)</f>
        <v>3544661</v>
      </c>
      <c r="I28" s="5" t="n">
        <f aca="false">VLOOKUP(B28,[6]jun94!$A$53:$XFD$157,3,0)</f>
        <v>3123987</v>
      </c>
      <c r="J28" s="5" t="n">
        <f aca="false">VLOOKUP(B28,[7]jul94!$A$61:$XFD$164,3,0)</f>
        <v>3706480</v>
      </c>
      <c r="K28" s="5" t="n">
        <f aca="false">VLOOKUP(B28,[8]aug94!$A$55:$XFD$157,3,0)</f>
        <v>3482144</v>
      </c>
      <c r="L28" s="5" t="n">
        <f aca="false">VLOOKUP(B28,[9]sep94!$A$54:$XFD$156,3,0)</f>
        <v>3951728</v>
      </c>
      <c r="M28" s="5" t="n">
        <f aca="false">VLOOKUP(B28,[10]oct94!$A$49:$XFD$149,3,0)</f>
        <v>2432056</v>
      </c>
      <c r="N28" s="5" t="n">
        <f aca="false">VLOOKUP(B28,[11]nov94!$A$38:$XFD$138,3,0)</f>
        <v>3120991</v>
      </c>
      <c r="O28" s="5" t="n">
        <f aca="false">VLOOKUP(B28,[12]dec94!$A$50:$XFD$148,3,0)</f>
        <v>3302298</v>
      </c>
      <c r="P28" s="5" t="n">
        <f aca="false">VLOOKUP(B28,[13]jan95!$A$63:$XFD$158,3,0)</f>
        <v>2685423</v>
      </c>
      <c r="Q28" s="5" t="n">
        <f aca="false">VLOOKUP(B28,[14]feb95!$A$50:$XFD$143,3,0)</f>
        <v>4313098</v>
      </c>
      <c r="R28" s="5" t="n">
        <f aca="false">VLOOKUP(B28,[15]mar95!$A$37:$XFD$129,3,0)</f>
        <v>4730214</v>
      </c>
      <c r="S28" s="5" t="n">
        <f aca="false">VLOOKUP(B28,[16]apr95!$A$54:$XFD$146,3,0)</f>
        <v>2887190</v>
      </c>
      <c r="T28" s="5" t="n">
        <f aca="false">VLOOKUP(B28,[17]may95!$A$37:$XFD$127,3,0)</f>
        <v>4542356</v>
      </c>
      <c r="U28" s="5" t="n">
        <f aca="false">VLOOKUP(B28,[18]jun95!$A$53:$XFD$142,3,0)</f>
        <v>3336476</v>
      </c>
      <c r="V28" s="5" t="n">
        <f aca="false">VLOOKUP(B28,[19]jul95!$A$52:$XFD$140,3,0)</f>
        <v>6819367</v>
      </c>
      <c r="W28" s="5" t="n">
        <f aca="false">VLOOKUP(B28,[20]aug95!$A$53:$XFD$140,3,0)</f>
        <v>5580721</v>
      </c>
      <c r="X28" s="5" t="n">
        <f aca="false">VLOOKUP(B28,[21]sep95!$A$51:$XFD$137,3,0)</f>
        <v>7438454</v>
      </c>
      <c r="Y28" s="5" t="n">
        <f aca="false">VLOOKUP(B28,[22]oct95!$A$60:$XFD$145,3,0)</f>
        <v>4742534</v>
      </c>
      <c r="Z28" s="5" t="n">
        <f aca="false">VLOOKUP(B28,[23]nov95!$A$54:$XFD$138,3,0)</f>
        <v>5444362</v>
      </c>
      <c r="AA28" s="5" t="n">
        <f aca="false">VLOOKUP(B28,[24]dec95!$A$37:$XFD$120,3,0)</f>
        <v>7890811</v>
      </c>
      <c r="AB28" s="5" t="n">
        <f aca="false">VLOOKUP(B28,[25]jan96!$A$54:$XFD$134,3,0)</f>
        <v>7189548</v>
      </c>
      <c r="AC28" s="5" t="n">
        <f aca="false">VLOOKUP(B28,[26]feb96!$A$36:$XFD$114,3,0)</f>
        <v>10112116</v>
      </c>
      <c r="AD28" s="5" t="n">
        <f aca="false">VLOOKUP(B28,[27]mar96!$A$36:$XFD$114,3,0)</f>
        <v>4317878</v>
      </c>
      <c r="CQ28" s="1" t="s">
        <v>27</v>
      </c>
      <c r="CR28" s="6" t="n">
        <f aca="false">(D121-$D$95)/$D$95</f>
        <v>-0.664887750354565</v>
      </c>
      <c r="CS28" s="6" t="n">
        <f aca="false">(E122-$E$96)/$E$96</f>
        <v>-0.544639940690501</v>
      </c>
      <c r="CT28" s="6" t="n">
        <f aca="false">(F123-$F$97)/$F$97</f>
        <v>-0.712774423224883</v>
      </c>
      <c r="CU28" s="6" t="n">
        <f aca="false">(G124-$G$98)/$G$98</f>
        <v>-0.673734907944784</v>
      </c>
      <c r="CV28" s="6" t="n">
        <f aca="false">(H125-$H$99)/$H$99</f>
        <v>-0.701843272589953</v>
      </c>
      <c r="CW28" s="6" t="n">
        <f aca="false">(I126-$I$100)/$I$100</f>
        <v>-0.681648455912401</v>
      </c>
      <c r="CX28" s="6" t="n">
        <f aca="false">(J127-$J$101)/$J$101</f>
        <v>-0.509004115519736</v>
      </c>
      <c r="CY28" s="6" t="n">
        <f aca="false">(K128-$K$102)/$K$102</f>
        <v>-0.776057920203353</v>
      </c>
      <c r="CZ28" s="6" t="n">
        <f aca="false">(L129-$L$103)/$L$103</f>
        <v>-0.689651298971793</v>
      </c>
      <c r="DA28" s="6" t="n">
        <f aca="false">(M130-$M$104)/$M$104</f>
        <v>-0.700520909519875</v>
      </c>
      <c r="DB28" s="6" t="n">
        <f aca="false">(N131-$N$105)/$N$105</f>
        <v>-0.743529362062159</v>
      </c>
      <c r="DC28" s="6" t="n">
        <f aca="false">(O132-$O$106)/$O$106</f>
        <v>-0.719788196157351</v>
      </c>
      <c r="DD28" s="6" t="n">
        <f aca="false">(P133-$P$107)/$P$107</f>
        <v>-0.763814601166019</v>
      </c>
      <c r="DE28" s="6" t="n">
        <f aca="false">(Q134-$Q$108)/$Q$108</f>
        <v>-0.79799983975868</v>
      </c>
      <c r="DF28" s="6" t="n">
        <f aca="false">(R135-$R$109)/$R$109</f>
        <v>-0.711538300607873</v>
      </c>
      <c r="DG28" s="6" t="n">
        <f aca="false">(S136-$S$110)/$S$110</f>
        <v>-0.778594002162279</v>
      </c>
      <c r="DH28" s="6" t="n">
        <f aca="false">(T137-$T$111)/$T$111</f>
        <v>-0.663215877297589</v>
      </c>
      <c r="DI28" s="6" t="n">
        <f aca="false">(U138-$U$112)/$U$112</f>
        <v>-0.752944070179029</v>
      </c>
      <c r="DJ28" s="6" t="n">
        <f aca="false">(V139-$V$113)/$V$113</f>
        <v>-0.741865447309002</v>
      </c>
      <c r="DK28" s="6" t="n">
        <f aca="false">(W140-$W$114)/$W$114</f>
        <v>-0.77932029854772</v>
      </c>
      <c r="DL28" s="6" t="n">
        <f aca="false">(X141-$X$115)/$X$115</f>
        <v>-0.677919506916977</v>
      </c>
      <c r="DM28" s="6" t="n">
        <f aca="false">(Y142-$Y$116)/$Y$116</f>
        <v>-0.812159642033376</v>
      </c>
      <c r="DN28" s="6" t="n">
        <f aca="false">(Z143-$Z$117)/$Z$117</f>
        <v>-0.816668764009418</v>
      </c>
      <c r="DO28" s="6" t="n">
        <f aca="false">(AA144-$AA$118)/$AA$118</f>
        <v>-0.716736638706058</v>
      </c>
      <c r="DP28" s="6" t="n">
        <f aca="false">(AB145-$AB$119)/$AB$119</f>
        <v>-0.790212744846325</v>
      </c>
      <c r="DQ28" s="6" t="n">
        <f aca="false">(AC146-$AC$120)/$AC$120</f>
        <v>-0.828470519918877</v>
      </c>
      <c r="DR28" s="6" t="n">
        <f aca="false">(AD147-$AD$121)/$AD$121</f>
        <v>-0.73429326527363</v>
      </c>
      <c r="DS28" s="6" t="n">
        <f aca="false">(AE148-$AE$122)/$AE$122</f>
        <v>-0.834774794989319</v>
      </c>
      <c r="DT28" s="6" t="n">
        <f aca="false">(AF149-$AF$123)/$AF$123</f>
        <v>-0.763788480129987</v>
      </c>
      <c r="DU28" s="6" t="n">
        <f aca="false">(AG150-$AG$124)/$AG$124</f>
        <v>-0.752955445707751</v>
      </c>
      <c r="DV28" s="6" t="n">
        <f aca="false">(AH151-$AH$125)/$AH$125</f>
        <v>-0.72826239251391</v>
      </c>
      <c r="DW28" s="6" t="n">
        <f aca="false">(AI152-$AI$126)/$AI$126</f>
        <v>-0.850595039960308</v>
      </c>
      <c r="DX28" s="6" t="n">
        <f aca="false">(AJ153-$AJ$127)/$AJ$127</f>
        <v>-0.815488918492615</v>
      </c>
      <c r="DY28" s="6" t="n">
        <f aca="false">(AK154-$AK$128)/$AK$128</f>
        <v>-0.830981369965104</v>
      </c>
      <c r="DZ28" s="6" t="n">
        <f aca="false">(AL155-$AL$129)/$AL$129</f>
        <v>-0.822775488646328</v>
      </c>
      <c r="EA28" s="6" t="n">
        <f aca="false">(AM156-$AM$130)/$AM$130</f>
        <v>-0.801705275884667</v>
      </c>
      <c r="EB28" s="6" t="n">
        <f aca="false">(AN157-$AN$131)/$AN$131</f>
        <v>-0.797529653801394</v>
      </c>
      <c r="EC28" s="6" t="n">
        <f aca="false">(AO158-$AO$132)/$AO$132</f>
        <v>-0.800554634087892</v>
      </c>
      <c r="ED28" s="6" t="n">
        <f aca="false">(AP159-$AP$133)/$AP$133</f>
        <v>-0.82015446973164</v>
      </c>
      <c r="EE28" s="6" t="n">
        <f aca="false">(AQ160-$AQ$134)/$AQ$134</f>
        <v>-0.800802188611696</v>
      </c>
      <c r="EF28" s="6" t="n">
        <f aca="false">(AR161-$AR$135)/$AR$135</f>
        <v>-0.775298905534986</v>
      </c>
      <c r="EG28" s="6" t="n">
        <f aca="false">(AS162-$AS$136)/$AS$136</f>
        <v>-0.759497796223864</v>
      </c>
      <c r="EH28" s="6" t="n">
        <f aca="false">(AT163-$AT$137)/$AT$137</f>
        <v>-0.806954724469065</v>
      </c>
      <c r="EI28" s="6" t="n">
        <f aca="false">(AU164-$AU$138)/$AU$138</f>
        <v>-0.782263870511254</v>
      </c>
      <c r="EJ28" s="6" t="n">
        <f aca="false">(AV165-$AV$139)/$AV$139</f>
        <v>-0.835708616391345</v>
      </c>
      <c r="EK28" s="6" t="n">
        <f aca="false">(AW166-$AW$140)/$AW$140</f>
        <v>-0.778580390717982</v>
      </c>
      <c r="EL28" s="6" t="n">
        <f aca="false">(AX167-$AX$141)/$AX$141</f>
        <v>-0.821192054908516</v>
      </c>
      <c r="EM28" s="6" t="n">
        <f aca="false">(AY168-$AY$142)/$AY$142</f>
        <v>-0.666008291087622</v>
      </c>
      <c r="EN28" s="6" t="n">
        <f aca="false">(AZ169-$AZ$143)/$AZ$143</f>
        <v>-0.701087056770354</v>
      </c>
      <c r="EO28" s="6" t="n">
        <f aca="false">(BA170-$BA$144)/$BA$144</f>
        <v>-0.766991902487526</v>
      </c>
      <c r="EP28" s="6" t="n">
        <f aca="false">(BB171-$BB$145)/$BB$145</f>
        <v>-0.73425190720847</v>
      </c>
      <c r="EQ28" s="6" t="n">
        <f aca="false">(BC172-$BC$146)/$BC$146</f>
        <v>-0.797346088604608</v>
      </c>
      <c r="ER28" s="6" t="n">
        <f aca="false">(BD173-$BD$147)/$BD$147</f>
        <v>-0.804477262243106</v>
      </c>
      <c r="ES28" s="6" t="n">
        <f aca="false">(BE174-$BE$148)/$BE$148</f>
        <v>-0.829326867810127</v>
      </c>
      <c r="ET28" s="6" t="n">
        <f aca="false">(BF175-$BF$149)/$BF$149</f>
        <v>-0.850133889027919</v>
      </c>
      <c r="EU28" s="6" t="n">
        <f aca="false">(BG176-$BG$150)/$BG$150</f>
        <v>-0.839372572537288</v>
      </c>
      <c r="EV28" s="6" t="n">
        <f aca="false">(BH177-$BH$151)/$BH$151</f>
        <v>-0.74694633913562</v>
      </c>
      <c r="EW28" s="6" t="n">
        <f aca="false">(BI178-$BI$152)/$BI$152</f>
        <v>-0.834361526191112</v>
      </c>
      <c r="EX28" s="6" t="n">
        <f aca="false">(BJ179-$BJ$153)/$BJ$153</f>
        <v>-0.8016391344871</v>
      </c>
      <c r="EY28" s="6" t="n">
        <f aca="false">(BK180-$BK$154)/$BK$154</f>
        <v>-0.832768813085331</v>
      </c>
      <c r="EZ28" s="6" t="n">
        <f aca="false">(BL181-$BL$155)/$BL$155</f>
        <v>-0.811418670800522</v>
      </c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</row>
    <row r="29" customFormat="false" ht="11.25" hidden="false" customHeight="false" outlineLevel="0" collapsed="false">
      <c r="B29" s="4" t="n">
        <v>35156</v>
      </c>
      <c r="C29" s="5" t="n">
        <v>109274502</v>
      </c>
      <c r="D29" s="5" t="n">
        <f aca="false">VLOOKUP(B29,[1]jan94!$A$53:$XFD$163,3,0)</f>
        <v>2106048</v>
      </c>
      <c r="E29" s="5" t="n">
        <f aca="false">VLOOKUP(B29,[2]feb94!$A$55:$XFD$164,3,0)</f>
        <v>2949696</v>
      </c>
      <c r="F29" s="5" t="n">
        <f aca="false">VLOOKUP(B29,[3]mar94!$A$38:$XFD$146,3,0)</f>
        <v>2952503</v>
      </c>
      <c r="G29" s="5" t="n">
        <f aca="false">VLOOKUP(B29,[4]apr94!$A$38:$XFD$145,3,0)</f>
        <v>2283853</v>
      </c>
      <c r="H29" s="5" t="n">
        <f aca="false">VLOOKUP(B29,[5]may94!$A$64:$XFD$169,3,0)</f>
        <v>3428389</v>
      </c>
      <c r="I29" s="5" t="n">
        <f aca="false">VLOOKUP(B29,[6]jun94!$A$53:$XFD$157,3,0)</f>
        <v>2930736</v>
      </c>
      <c r="J29" s="5" t="n">
        <f aca="false">VLOOKUP(B29,[7]jul94!$A$61:$XFD$164,3,0)</f>
        <v>3322437</v>
      </c>
      <c r="K29" s="5" t="n">
        <f aca="false">VLOOKUP(B29,[8]aug94!$A$55:$XFD$157,3,0)</f>
        <v>3144989</v>
      </c>
      <c r="L29" s="5" t="n">
        <f aca="false">VLOOKUP(B29,[9]sep94!$A$54:$XFD$156,3,0)</f>
        <v>3657433</v>
      </c>
      <c r="M29" s="5" t="n">
        <f aca="false">VLOOKUP(B29,[10]oct94!$A$49:$XFD$149,3,0)</f>
        <v>2341718</v>
      </c>
      <c r="N29" s="5" t="n">
        <f aca="false">VLOOKUP(B29,[11]nov94!$A$38:$XFD$138,3,0)</f>
        <v>2876763</v>
      </c>
      <c r="O29" s="5" t="n">
        <f aca="false">VLOOKUP(B29,[12]dec94!$A$50:$XFD$148,3,0)</f>
        <v>2914660</v>
      </c>
      <c r="P29" s="5" t="n">
        <f aca="false">VLOOKUP(B29,[13]jan95!$A$63:$XFD$158,3,0)</f>
        <v>2344151</v>
      </c>
      <c r="Q29" s="5" t="n">
        <f aca="false">VLOOKUP(B29,[14]feb95!$A$50:$XFD$143,3,0)</f>
        <v>4020754</v>
      </c>
      <c r="R29" s="5" t="n">
        <f aca="false">VLOOKUP(B29,[15]mar95!$A$37:$XFD$129,3,0)</f>
        <v>4209648</v>
      </c>
      <c r="S29" s="5" t="n">
        <f aca="false">VLOOKUP(B29,[16]apr95!$A$54:$XFD$146,3,0)</f>
        <v>2576279</v>
      </c>
      <c r="T29" s="5" t="n">
        <f aca="false">VLOOKUP(B29,[17]may95!$A$37:$XFD$127,3,0)</f>
        <v>4722501</v>
      </c>
      <c r="U29" s="5" t="n">
        <f aca="false">VLOOKUP(B29,[18]jun95!$A$53:$XFD$142,3,0)</f>
        <v>2910961</v>
      </c>
      <c r="V29" s="5" t="n">
        <f aca="false">VLOOKUP(B29,[19]jul95!$A$52:$XFD$140,3,0)</f>
        <v>6070340</v>
      </c>
      <c r="W29" s="5" t="n">
        <f aca="false">VLOOKUP(B29,[20]aug95!$A$53:$XFD$140,3,0)</f>
        <v>4959887</v>
      </c>
      <c r="X29" s="5" t="n">
        <f aca="false">VLOOKUP(B29,[21]sep95!$A$51:$XFD$137,3,0)</f>
        <v>6642407</v>
      </c>
      <c r="Y29" s="5" t="n">
        <f aca="false">VLOOKUP(B29,[22]oct95!$A$60:$XFD$145,3,0)</f>
        <v>4090397</v>
      </c>
      <c r="Z29" s="5" t="n">
        <f aca="false">VLOOKUP(B29,[23]nov95!$A$54:$XFD$138,3,0)</f>
        <v>4495512</v>
      </c>
      <c r="AA29" s="5" t="n">
        <f aca="false">VLOOKUP(B29,[24]dec95!$A$37:$XFD$120,3,0)</f>
        <v>6778026</v>
      </c>
      <c r="AB29" s="5" t="n">
        <f aca="false">VLOOKUP(B29,[25]jan96!$A$54:$XFD$134,3,0)</f>
        <v>6097351</v>
      </c>
      <c r="AC29" s="5" t="n">
        <f aca="false">VLOOKUP(B29,[26]feb96!$A$36:$XFD$114,3,0)</f>
        <v>8683167</v>
      </c>
      <c r="AD29" s="5" t="n">
        <f aca="false">VLOOKUP(B29,[27]mar96!$A$36:$XFD$114,3,0)</f>
        <v>9182526</v>
      </c>
      <c r="AE29" s="5" t="n">
        <f aca="false">VLOOKUP(B29,[28]apr96!$A$56:$XFD$132,3,0)</f>
        <v>4721897</v>
      </c>
      <c r="CQ29" s="1" t="s">
        <v>28</v>
      </c>
      <c r="CR29" s="6" t="n">
        <f aca="false">(D122-$D$95)/$D$95</f>
        <v>-0.681265653342986</v>
      </c>
      <c r="CS29" s="6" t="n">
        <f aca="false">(E123-$E$96)/$E$96</f>
        <v>-0.563942909888045</v>
      </c>
      <c r="CT29" s="6" t="n">
        <f aca="false">(F124-$F$97)/$F$97</f>
        <v>-0.720909037545746</v>
      </c>
      <c r="CU29" s="6" t="n">
        <f aca="false">(G125-$G$98)/$G$98</f>
        <v>-0.679579616697224</v>
      </c>
      <c r="CV29" s="6" t="n">
        <f aca="false">(H126-$H$99)/$H$99</f>
        <v>-0.705098671971258</v>
      </c>
      <c r="CW29" s="6" t="n">
        <f aca="false">(I127-$I$100)/$I$100</f>
        <v>-0.664700162175181</v>
      </c>
      <c r="CX29" s="6" t="n">
        <f aca="false">(J128-$J$101)/$J$101</f>
        <v>-0.535268576205793</v>
      </c>
      <c r="CY29" s="6" t="n">
        <f aca="false">(K129-$K$102)/$K$102</f>
        <v>-0.784369671902305</v>
      </c>
      <c r="CZ29" s="6" t="n">
        <f aca="false">(L130-$L$103)/$L$103</f>
        <v>-0.701072581325278</v>
      </c>
      <c r="DA29" s="6" t="n">
        <f aca="false">(M131-$M$104)/$M$104</f>
        <v>-0.717197487933968</v>
      </c>
      <c r="DB29" s="6" t="n">
        <f aca="false">(N132-$N$105)/$N$105</f>
        <v>-0.748055426022673</v>
      </c>
      <c r="DC29" s="6" t="n">
        <f aca="false">(O133-$O$106)/$O$106</f>
        <v>-0.756198502316849</v>
      </c>
      <c r="DD29" s="6" t="n">
        <f aca="false">(P134-$P$107)/$P$107</f>
        <v>-0.780308287727453</v>
      </c>
      <c r="DE29" s="6" t="n">
        <f aca="false">(Q135-$Q$108)/$Q$108</f>
        <v>-0.811195079122985</v>
      </c>
      <c r="DF29" s="6" t="n">
        <f aca="false">(R136-$R$109)/$R$109</f>
        <v>-0.723053335211911</v>
      </c>
      <c r="DG29" s="6" t="n">
        <f aca="false">(S137-$S$110)/$S$110</f>
        <v>-0.731040072688852</v>
      </c>
      <c r="DH29" s="6" t="n">
        <f aca="false">(T138-$T$111)/$T$111</f>
        <v>-0.716918638426781</v>
      </c>
      <c r="DI29" s="6" t="n">
        <f aca="false">(U139-$U$112)/$U$112</f>
        <v>-0.763149957583748</v>
      </c>
      <c r="DJ29" s="6" t="n">
        <f aca="false">(V140-$V$113)/$V$113</f>
        <v>-0.745053955483001</v>
      </c>
      <c r="DK29" s="6" t="n">
        <f aca="false">(W141-$W$114)/$W$114</f>
        <v>-0.783788042702331</v>
      </c>
      <c r="DL29" s="6" t="n">
        <f aca="false">(X142-$X$115)/$X$115</f>
        <v>-0.691222626187142</v>
      </c>
      <c r="DM29" s="6" t="n">
        <f aca="false">(Y143-$Y$116)/$Y$116</f>
        <v>-0.817183589872122</v>
      </c>
      <c r="DN29" s="6" t="n">
        <f aca="false">(Z144-$Z$117)/$Z$117</f>
        <v>-0.840148608545581</v>
      </c>
      <c r="DO29" s="6" t="n">
        <f aca="false">(AA145-$AA$118)/$AA$118</f>
        <v>-0.719779036193843</v>
      </c>
      <c r="DP29" s="6" t="n">
        <f aca="false">(AB146-$AB$119)/$AB$119</f>
        <v>-0.785566876140561</v>
      </c>
      <c r="DQ29" s="6" t="n">
        <f aca="false">(AC147-$AC$120)/$AC$120</f>
        <v>-0.83627965370123</v>
      </c>
      <c r="DR29" s="6" t="n">
        <f aca="false">(AD148-$AD$121)/$AD$121</f>
        <v>-0.75170926507235</v>
      </c>
      <c r="DS29" s="6" t="n">
        <f aca="false">(AE149-$AE$122)/$AE$122</f>
        <v>-0.843546050298419</v>
      </c>
      <c r="DT29" s="6" t="n">
        <f aca="false">(AF150-$AF$123)/$AF$123</f>
        <v>-0.781829451904589</v>
      </c>
      <c r="DU29" s="6" t="n">
        <f aca="false">(AG151-$AG$124)/$AG$124</f>
        <v>-0.760869579531243</v>
      </c>
      <c r="DV29" s="6" t="n">
        <f aca="false">(AH152-$AH$125)/$AH$125</f>
        <v>-0.745017029168774</v>
      </c>
      <c r="DW29" s="6" t="n">
        <f aca="false">(AI153-$AI$126)/$AI$126</f>
        <v>-0.807600483730803</v>
      </c>
      <c r="DX29" s="6" t="n">
        <f aca="false">(AJ154-$AJ$127)/$AJ$127</f>
        <v>-0.817755422699653</v>
      </c>
      <c r="DY29" s="6" t="n">
        <f aca="false">(AK155-$AK$128)/$AK$128</f>
        <v>-0.82859764571014</v>
      </c>
      <c r="DZ29" s="6" t="n">
        <f aca="false">(AL156-$AL$129)/$AL$129</f>
        <v>-0.825540712847692</v>
      </c>
      <c r="EA29" s="6" t="n">
        <f aca="false">(AM157-$AM$130)/$AM$130</f>
        <v>-0.806337854889869</v>
      </c>
      <c r="EB29" s="6" t="n">
        <f aca="false">(AN158-$AN$131)/$AN$131</f>
        <v>-0.809600969746334</v>
      </c>
      <c r="EC29" s="6" t="n">
        <f aca="false">(AO159-$AO$132)/$AO$132</f>
        <v>-0.808500665396184</v>
      </c>
      <c r="ED29" s="6" t="n">
        <f aca="false">(AP160-$AP$133)/$AP$133</f>
        <v>-0.824546232570353</v>
      </c>
      <c r="EE29" s="6" t="n">
        <f aca="false">(AQ161-$AQ$134)/$AQ$134</f>
        <v>-0.812155811865829</v>
      </c>
      <c r="EF29" s="6" t="n">
        <f aca="false">(AR162-$AR$135)/$AR$135</f>
        <v>-0.786632132028812</v>
      </c>
      <c r="EG29" s="6" t="n">
        <f aca="false">(AS163-$AS$136)/$AS$136</f>
        <v>-0.742722207625092</v>
      </c>
      <c r="EH29" s="6" t="n">
        <f aca="false">(AT164-$AT$137)/$AT$137</f>
        <v>-0.816920768408591</v>
      </c>
      <c r="EI29" s="6" t="n">
        <f aca="false">(AU165-$AU$138)/$AU$138</f>
        <v>-0.785985073358174</v>
      </c>
      <c r="EJ29" s="6" t="n">
        <f aca="false">(AV166-$AV$139)/$AV$139</f>
        <v>-0.839051191646339</v>
      </c>
      <c r="EK29" s="6" t="n">
        <f aca="false">(AW167-$AW$140)/$AW$140</f>
        <v>-0.78665506246293</v>
      </c>
      <c r="EL29" s="6" t="n">
        <f aca="false">(AX168-$AX$141)/$AX$141</f>
        <v>-0.833538540679782</v>
      </c>
      <c r="EM29" s="6" t="n">
        <f aca="false">(AY169-$AY$142)/$AY$142</f>
        <v>-0.682400613837058</v>
      </c>
      <c r="EN29" s="6" t="n">
        <f aca="false">(AZ170-$AZ$143)/$AZ$143</f>
        <v>-0.716532096271772</v>
      </c>
      <c r="EO29" s="6" t="n">
        <f aca="false">(BA171-$BA$144)/$BA$144</f>
        <v>-0.779678105832815</v>
      </c>
      <c r="EP29" s="6" t="n">
        <f aca="false">(BB172-$BB$145)/$BB$145</f>
        <v>-0.738969076319736</v>
      </c>
      <c r="EQ29" s="6" t="n">
        <f aca="false">(BC173-$BC$146)/$BC$146</f>
        <v>-0.802168379685797</v>
      </c>
      <c r="ER29" s="6" t="n">
        <f aca="false">(BD174-$BD$147)/$BD$147</f>
        <v>-0.818924965793691</v>
      </c>
      <c r="ES29" s="6" t="n">
        <f aca="false">(BE175-$BE$148)/$BE$148</f>
        <v>-0.839645218648321</v>
      </c>
      <c r="ET29" s="6" t="n">
        <f aca="false">(BF176-$BF$149)/$BF$149</f>
        <v>-0.856722927106681</v>
      </c>
      <c r="EU29" s="6" t="n">
        <f aca="false">(BG177-$BG$150)/$BG$150</f>
        <v>-0.849687665659326</v>
      </c>
      <c r="EV29" s="6" t="n">
        <f aca="false">(BH178-$BH$151)/$BH$151</f>
        <v>-0.761653346796752</v>
      </c>
      <c r="EW29" s="6" t="n">
        <f aca="false">(BI179-$BI$152)/$BI$152</f>
        <v>-0.836414517349846</v>
      </c>
      <c r="EX29" s="6" t="n">
        <f aca="false">(BJ180-$BJ$153)/$BJ$153</f>
        <v>-0.795528635471568</v>
      </c>
      <c r="EY29" s="6" t="n">
        <f aca="false">(BK181-$BK$154)/$BK$154</f>
        <v>-0.839446496772399</v>
      </c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</row>
    <row r="30" customFormat="false" ht="11.25" hidden="false" customHeight="false" outlineLevel="0" collapsed="false">
      <c r="B30" s="4" t="n">
        <v>35186</v>
      </c>
      <c r="C30" s="5" t="n">
        <v>112027519</v>
      </c>
      <c r="D30" s="5" t="n">
        <f aca="false">VLOOKUP(B30,[1]jan94!$A$53:$XFD$163,3,0)</f>
        <v>2069890</v>
      </c>
      <c r="E30" s="5" t="n">
        <f aca="false">VLOOKUP(B30,[2]feb94!$A$55:$XFD$164,3,0)</f>
        <v>3474002</v>
      </c>
      <c r="F30" s="5" t="n">
        <f aca="false">VLOOKUP(B30,[3]mar94!$A$38:$XFD$146,3,0)</f>
        <v>2955463</v>
      </c>
      <c r="G30" s="5" t="n">
        <f aca="false">VLOOKUP(B30,[4]apr94!$A$38:$XFD$145,3,0)</f>
        <v>2270756</v>
      </c>
      <c r="H30" s="5" t="n">
        <f aca="false">VLOOKUP(B30,[5]may94!$A$64:$XFD$169,3,0)</f>
        <v>3290912</v>
      </c>
      <c r="I30" s="5" t="n">
        <f aca="false">VLOOKUP(B30,[6]jun94!$A$53:$XFD$157,3,0)</f>
        <v>2935447</v>
      </c>
      <c r="J30" s="5" t="n">
        <f aca="false">VLOOKUP(B30,[7]jul94!$A$61:$XFD$164,3,0)</f>
        <v>3512923</v>
      </c>
      <c r="K30" s="5" t="n">
        <f aca="false">VLOOKUP(B30,[8]aug94!$A$55:$XFD$157,3,0)</f>
        <v>3195476</v>
      </c>
      <c r="L30" s="5" t="n">
        <f aca="false">VLOOKUP(B30,[9]sep94!$A$54:$XFD$156,3,0)</f>
        <v>3729545</v>
      </c>
      <c r="M30" s="5" t="n">
        <f aca="false">VLOOKUP(B30,[10]oct94!$A$49:$XFD$149,3,0)</f>
        <v>2307057</v>
      </c>
      <c r="N30" s="5" t="n">
        <f aca="false">VLOOKUP(B30,[11]nov94!$A$38:$XFD$138,3,0)</f>
        <v>2816062</v>
      </c>
      <c r="O30" s="5" t="n">
        <f aca="false">VLOOKUP(B30,[12]dec94!$A$50:$XFD$148,3,0)</f>
        <v>2846724</v>
      </c>
      <c r="P30" s="5" t="n">
        <f aca="false">VLOOKUP(B30,[13]jan95!$A$63:$XFD$158,3,0)</f>
        <v>2449971</v>
      </c>
      <c r="Q30" s="5" t="n">
        <f aca="false">VLOOKUP(B30,[14]feb95!$A$50:$XFD$143,3,0)</f>
        <v>3728642</v>
      </c>
      <c r="R30" s="5" t="n">
        <f aca="false">VLOOKUP(B30,[15]mar95!$A$37:$XFD$129,3,0)</f>
        <v>4168502</v>
      </c>
      <c r="S30" s="5" t="n">
        <f aca="false">VLOOKUP(B30,[16]apr95!$A$54:$XFD$146,3,0)</f>
        <v>2469217</v>
      </c>
      <c r="T30" s="5" t="n">
        <f aca="false">VLOOKUP(B30,[17]may95!$A$37:$XFD$127,3,0)</f>
        <v>4628091</v>
      </c>
      <c r="U30" s="5" t="n">
        <f aca="false">VLOOKUP(B30,[18]jun95!$A$53:$XFD$142,3,0)</f>
        <v>2888559</v>
      </c>
      <c r="V30" s="5" t="n">
        <f aca="false">VLOOKUP(B30,[19]jul95!$A$52:$XFD$140,3,0)</f>
        <v>6054381</v>
      </c>
      <c r="W30" s="5" t="n">
        <f aca="false">VLOOKUP(B30,[20]aug95!$A$53:$XFD$140,3,0)</f>
        <v>4610320</v>
      </c>
      <c r="X30" s="5" t="n">
        <f aca="false">VLOOKUP(B30,[21]sep95!$A$51:$XFD$137,3,0)</f>
        <v>6348452</v>
      </c>
      <c r="Y30" s="5" t="n">
        <f aca="false">VLOOKUP(B30,[22]oct95!$A$60:$XFD$145,3,0)</f>
        <v>4003999</v>
      </c>
      <c r="Z30" s="5" t="n">
        <f aca="false">VLOOKUP(B30,[23]nov95!$A$54:$XFD$138,3,0)</f>
        <v>4497661</v>
      </c>
      <c r="AA30" s="5" t="n">
        <f aca="false">VLOOKUP(B30,[24]dec95!$A$37:$XFD$120,3,0)</f>
        <v>6676317</v>
      </c>
      <c r="AB30" s="5" t="n">
        <f aca="false">VLOOKUP(B30,[25]jan96!$A$54:$XFD$134,3,0)</f>
        <v>5833448</v>
      </c>
      <c r="AC30" s="5" t="n">
        <f aca="false">VLOOKUP(B30,[26]feb96!$A$36:$XFD$114,3,0)</f>
        <v>8424724</v>
      </c>
      <c r="AD30" s="5" t="n">
        <f aca="false">VLOOKUP(B30,[27]mar96!$A$36:$XFD$114,3,0)</f>
        <v>9071793</v>
      </c>
      <c r="AE30" s="5" t="n">
        <f aca="false">VLOOKUP(B30,[28]apr96!$A$56:$XFD$132,3,0)</f>
        <v>9519504</v>
      </c>
      <c r="AF30" s="5" t="n">
        <f aca="false">VLOOKUP(B30,[29]may96!$A$36:$XFD$111,3,0)</f>
        <v>5078386</v>
      </c>
      <c r="CQ30" s="1" t="s">
        <v>29</v>
      </c>
      <c r="CR30" s="6" t="n">
        <f aca="false">(D123-$D$95)/$D$95</f>
        <v>-0.689933080800116</v>
      </c>
      <c r="CS30" s="6" t="n">
        <f aca="false">(E124-$E$96)/$E$96</f>
        <v>-0.586741584756955</v>
      </c>
      <c r="CT30" s="6" t="n">
        <f aca="false">(F125-$F$97)/$F$97</f>
        <v>-0.747209794680888</v>
      </c>
      <c r="CU30" s="6" t="n">
        <f aca="false">(G126-$G$98)/$G$98</f>
        <v>-0.695178022942067</v>
      </c>
      <c r="CV30" s="6" t="n">
        <f aca="false">(H127-$H$99)/$H$99</f>
        <v>-0.70506910504358</v>
      </c>
      <c r="CW30" s="6" t="n">
        <f aca="false">(I128-$I$100)/$I$100</f>
        <v>-0.686619081655768</v>
      </c>
      <c r="CX30" s="6" t="n">
        <f aca="false">(J129-$J$101)/$J$101</f>
        <v>-0.552298186820972</v>
      </c>
      <c r="CY30" s="6" t="n">
        <f aca="false">(K130-$K$102)/$K$102</f>
        <v>-0.787851119435528</v>
      </c>
      <c r="CZ30" s="6" t="n">
        <f aca="false">(L131-$L$103)/$L$103</f>
        <v>-0.706790432918023</v>
      </c>
      <c r="DA30" s="6" t="n">
        <f aca="false">(M132-$M$104)/$M$104</f>
        <v>-0.728186007475527</v>
      </c>
      <c r="DB30" s="6" t="n">
        <f aca="false">(N133-$N$105)/$N$105</f>
        <v>-0.759393347015519</v>
      </c>
      <c r="DC30" s="6" t="n">
        <f aca="false">(O134-$O$106)/$O$106</f>
        <v>-0.748025998953667</v>
      </c>
      <c r="DD30" s="6" t="n">
        <f aca="false">(P135-$P$107)/$P$107</f>
        <v>-0.788771235057346</v>
      </c>
      <c r="DE30" s="6" t="n">
        <f aca="false">(Q136-$Q$108)/$Q$108</f>
        <v>-0.805830121446945</v>
      </c>
      <c r="DF30" s="6" t="n">
        <f aca="false">(R137-$R$109)/$R$109</f>
        <v>-0.737170798457492</v>
      </c>
      <c r="DG30" s="6" t="n">
        <f aca="false">(S138-$S$110)/$S$110</f>
        <v>-0.73924248234359</v>
      </c>
      <c r="DH30" s="6" t="n">
        <f aca="false">(T139-$T$111)/$T$111</f>
        <v>-0.693962113604354</v>
      </c>
      <c r="DI30" s="6" t="n">
        <f aca="false">(U140-$U$112)/$U$112</f>
        <v>-0.76684722135376</v>
      </c>
      <c r="DJ30" s="6" t="n">
        <f aca="false">(V141-$V$113)/$V$113</f>
        <v>-0.757057514502017</v>
      </c>
      <c r="DK30" s="6" t="n">
        <f aca="false">(W142-$W$114)/$W$114</f>
        <v>-0.78113009985588</v>
      </c>
      <c r="DL30" s="6" t="n">
        <f aca="false">(X143-$X$115)/$X$115</f>
        <v>-0.699943915871974</v>
      </c>
      <c r="DM30" s="6" t="n">
        <f aca="false">(Y144-$Y$116)/$Y$116</f>
        <v>-0.819684381173171</v>
      </c>
      <c r="DN30" s="6" t="n">
        <f aca="false">(Z145-$Z$117)/$Z$117</f>
        <v>-0.846102177170506</v>
      </c>
      <c r="DO30" s="6" t="n">
        <f aca="false">(AA146-$AA$118)/$AA$118</f>
        <v>-0.721249571525829</v>
      </c>
      <c r="DP30" s="6" t="n">
        <f aca="false">(AB147-$AB$119)/$AB$119</f>
        <v>-0.786503575030184</v>
      </c>
      <c r="DQ30" s="6" t="n">
        <f aca="false">(AC148-$AC$120)/$AC$120</f>
        <v>-0.839584810933735</v>
      </c>
      <c r="DR30" s="6" t="n">
        <f aca="false">(AD149-$AD$121)/$AD$121</f>
        <v>-0.760035563480098</v>
      </c>
      <c r="DS30" s="6" t="n">
        <f aca="false">(AE150-$AE$122)/$AE$122</f>
        <v>-0.852166692018128</v>
      </c>
      <c r="DT30" s="6" t="n">
        <f aca="false">(AF151-$AF$123)/$AF$123</f>
        <v>-0.780255701136767</v>
      </c>
      <c r="DU30" s="6" t="n">
        <f aca="false">(AG152-$AG$124)/$AG$124</f>
        <v>-0.769418995482112</v>
      </c>
      <c r="DV30" s="6" t="n">
        <f aca="false">(AH153-$AH$125)/$AH$125</f>
        <v>-0.767702579666161</v>
      </c>
      <c r="DW30" s="6" t="n">
        <f aca="false">(AI154-$AI$126)/$AI$126</f>
        <v>-0.819415739545066</v>
      </c>
      <c r="DX30" s="6" t="n">
        <f aca="false">(AJ155-$AJ$127)/$AJ$127</f>
        <v>-0.829969250164529</v>
      </c>
      <c r="DY30" s="6" t="n">
        <f aca="false">(AK156-$AK$128)/$AK$128</f>
        <v>-0.836212534721286</v>
      </c>
      <c r="DZ30" s="6" t="n">
        <f aca="false">(AL157-$AL$129)/$AL$129</f>
        <v>-0.835559527398424</v>
      </c>
      <c r="EA30" s="6" t="n">
        <f aca="false">(AM158-$AM$130)/$AM$130</f>
        <v>-0.806700692836889</v>
      </c>
      <c r="EB30" s="6" t="n">
        <f aca="false">(AN159-$AN$131)/$AN$131</f>
        <v>-0.819154941743144</v>
      </c>
      <c r="EC30" s="6" t="n">
        <f aca="false">(AO160-$AO$132)/$AO$132</f>
        <v>-0.799428946872718</v>
      </c>
      <c r="ED30" s="6" t="n">
        <f aca="false">(AP161-$AP$133)/$AP$133</f>
        <v>-0.82847062651838</v>
      </c>
      <c r="EE30" s="6" t="n">
        <f aca="false">(AQ162-$AQ$134)/$AQ$134</f>
        <v>-0.813206935939179</v>
      </c>
      <c r="EF30" s="6" t="n">
        <f aca="false">(AR163-$AR$135)/$AR$135</f>
        <v>-0.792182692027102</v>
      </c>
      <c r="EG30" s="6" t="n">
        <f aca="false">(AS164-$AS$136)/$AS$136</f>
        <v>-0.743769480944594</v>
      </c>
      <c r="EH30" s="6" t="n">
        <f aca="false">(AT165-$AT$137)/$AT$137</f>
        <v>-0.83149869379556</v>
      </c>
      <c r="EI30" s="6" t="n">
        <f aca="false">(AU166-$AU$138)/$AU$138</f>
        <v>-0.796699881567848</v>
      </c>
      <c r="EJ30" s="6" t="n">
        <f aca="false">(AV167-$AV$139)/$AV$139</f>
        <v>-0.838851086782031</v>
      </c>
      <c r="EK30" s="6" t="n">
        <f aca="false">(AW168-$AW$140)/$AW$140</f>
        <v>-0.79748228873073</v>
      </c>
      <c r="EL30" s="6" t="n">
        <f aca="false">(AX169-$AX$141)/$AX$141</f>
        <v>-0.838401215188245</v>
      </c>
      <c r="EM30" s="6" t="n">
        <f aca="false">(AY170-$AY$142)/$AY$142</f>
        <v>-0.682190445641535</v>
      </c>
      <c r="EN30" s="6" t="n">
        <f aca="false">(AZ171-$AZ$143)/$AZ$143</f>
        <v>-0.732675412400237</v>
      </c>
      <c r="EO30" s="6" t="n">
        <f aca="false">(BA172-$BA$144)/$BA$144</f>
        <v>-0.780230130213978</v>
      </c>
      <c r="EP30" s="6" t="n">
        <f aca="false">(BB173-$BB$145)/$BB$145</f>
        <v>-0.758221516104907</v>
      </c>
      <c r="EQ30" s="6" t="n">
        <f aca="false">(BC174-$BC$146)/$BC$146</f>
        <v>-0.809042904859815</v>
      </c>
      <c r="ER30" s="6" t="n">
        <f aca="false">(BD175-$BD$147)/$BD$147</f>
        <v>-0.829400674541598</v>
      </c>
      <c r="ES30" s="6" t="n">
        <f aca="false">(BE176-$BE$148)/$BE$148</f>
        <v>-0.85064499314053</v>
      </c>
      <c r="ET30" s="6" t="n">
        <f aca="false">(BF177-$BF$149)/$BF$149</f>
        <v>-0.859774785494571</v>
      </c>
      <c r="EU30" s="6" t="n">
        <f aca="false">(BG178-$BG$150)/$BG$150</f>
        <v>-0.861835114831967</v>
      </c>
      <c r="EV30" s="6" t="n">
        <f aca="false">(BH179-$BH$151)/$BH$151</f>
        <v>-0.76535752158114</v>
      </c>
      <c r="EW30" s="6" t="n">
        <f aca="false">(BI180-$BI$152)/$BI$152</f>
        <v>-0.844716432628333</v>
      </c>
      <c r="EX30" s="6" t="n">
        <f aca="false">(BJ181-$BJ$153)/$BJ$153</f>
        <v>-0.807328442673988</v>
      </c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</row>
    <row r="31" customFormat="false" ht="11.25" hidden="false" customHeight="false" outlineLevel="0" collapsed="false">
      <c r="B31" s="4" t="n">
        <v>35217</v>
      </c>
      <c r="C31" s="5" t="n">
        <v>106013849</v>
      </c>
      <c r="D31" s="5" t="n">
        <f aca="false">VLOOKUP(B31,[1]jan94!$A$53:$XFD$163,3,0)</f>
        <v>1948648</v>
      </c>
      <c r="E31" s="5" t="n">
        <f aca="false">VLOOKUP(B31,[2]feb94!$A$55:$XFD$164,3,0)</f>
        <v>3219423</v>
      </c>
      <c r="F31" s="5" t="n">
        <f aca="false">VLOOKUP(B31,[3]mar94!$A$38:$XFD$146,3,0)</f>
        <v>2655395</v>
      </c>
      <c r="G31" s="5" t="n">
        <f aca="false">VLOOKUP(B31,[4]apr94!$A$38:$XFD$145,3,0)</f>
        <v>2069798</v>
      </c>
      <c r="H31" s="5" t="n">
        <f aca="false">VLOOKUP(B31,[5]may94!$A$64:$XFD$169,3,0)</f>
        <v>2890818</v>
      </c>
      <c r="I31" s="5" t="n">
        <f aca="false">VLOOKUP(B31,[6]jun94!$A$53:$XFD$157,3,0)</f>
        <v>2703576</v>
      </c>
      <c r="J31" s="5" t="n">
        <f aca="false">VLOOKUP(B31,[7]jul94!$A$61:$XFD$164,3,0)</f>
        <v>3341904</v>
      </c>
      <c r="K31" s="5" t="n">
        <f aca="false">VLOOKUP(B31,[8]aug94!$A$55:$XFD$157,3,0)</f>
        <v>2899833</v>
      </c>
      <c r="L31" s="5" t="n">
        <f aca="false">VLOOKUP(B31,[9]sep94!$A$54:$XFD$156,3,0)</f>
        <v>3321312</v>
      </c>
      <c r="M31" s="5" t="n">
        <f aca="false">VLOOKUP(B31,[10]oct94!$A$49:$XFD$149,3,0)</f>
        <v>2082890</v>
      </c>
      <c r="N31" s="5" t="n">
        <f aca="false">VLOOKUP(B31,[11]nov94!$A$38:$XFD$138,3,0)</f>
        <v>2546007</v>
      </c>
      <c r="O31" s="5" t="n">
        <f aca="false">VLOOKUP(B31,[12]dec94!$A$50:$XFD$148,3,0)</f>
        <v>2591488</v>
      </c>
      <c r="P31" s="5" t="n">
        <f aca="false">VLOOKUP(B31,[13]jan95!$A$63:$XFD$158,3,0)</f>
        <v>2328518</v>
      </c>
      <c r="Q31" s="5" t="n">
        <f aca="false">VLOOKUP(B31,[14]feb95!$A$50:$XFD$143,3,0)</f>
        <v>3324864</v>
      </c>
      <c r="R31" s="5" t="n">
        <f aca="false">VLOOKUP(B31,[15]mar95!$A$37:$XFD$129,3,0)</f>
        <v>3695262</v>
      </c>
      <c r="S31" s="5" t="n">
        <f aca="false">VLOOKUP(B31,[16]apr95!$A$54:$XFD$146,3,0)</f>
        <v>2151300</v>
      </c>
      <c r="T31" s="5" t="n">
        <f aca="false">VLOOKUP(B31,[17]may95!$A$37:$XFD$127,3,0)</f>
        <v>4125522</v>
      </c>
      <c r="U31" s="5" t="n">
        <f aca="false">VLOOKUP(B31,[18]jun95!$A$53:$XFD$142,3,0)</f>
        <v>2628171</v>
      </c>
      <c r="V31" s="5" t="n">
        <f aca="false">VLOOKUP(B31,[19]jul95!$A$52:$XFD$140,3,0)</f>
        <v>5592621</v>
      </c>
      <c r="W31" s="5" t="n">
        <f aca="false">VLOOKUP(B31,[20]aug95!$A$53:$XFD$140,3,0)</f>
        <v>4184566</v>
      </c>
      <c r="X31" s="5" t="n">
        <f aca="false">VLOOKUP(B31,[21]sep95!$A$51:$XFD$137,3,0)</f>
        <v>5765562</v>
      </c>
      <c r="Y31" s="5" t="n">
        <f aca="false">VLOOKUP(B31,[22]oct95!$A$60:$XFD$145,3,0)</f>
        <v>3440807</v>
      </c>
      <c r="Z31" s="5" t="n">
        <f aca="false">VLOOKUP(B31,[23]nov95!$A$54:$XFD$138,3,0)</f>
        <v>4111407</v>
      </c>
      <c r="AA31" s="5" t="n">
        <f aca="false">VLOOKUP(B31,[24]dec95!$A$37:$XFD$120,3,0)</f>
        <v>5866851</v>
      </c>
      <c r="AB31" s="5" t="n">
        <f aca="false">VLOOKUP(B31,[25]jan96!$A$54:$XFD$134,3,0)</f>
        <v>4978056</v>
      </c>
      <c r="AC31" s="5" t="n">
        <f aca="false">VLOOKUP(B31,[26]feb96!$A$36:$XFD$114,3,0)</f>
        <v>7419597</v>
      </c>
      <c r="AD31" s="5" t="n">
        <f aca="false">VLOOKUP(B31,[27]mar96!$A$36:$XFD$114,3,0)</f>
        <v>8514037</v>
      </c>
      <c r="AE31" s="5" t="n">
        <f aca="false">VLOOKUP(B31,[28]apr96!$A$56:$XFD$132,3,0)</f>
        <v>8757287</v>
      </c>
      <c r="AF31" s="5" t="n">
        <f aca="false">VLOOKUP(B31,[29]may96!$A$36:$XFD$111,3,0)</f>
        <v>10041062</v>
      </c>
      <c r="AG31" s="5" t="n">
        <f aca="false">VLOOKUP(B31,[30]jun96!$A$36:$XFD$110,3,0)</f>
        <v>3847418</v>
      </c>
      <c r="CQ31" s="1" t="s">
        <v>30</v>
      </c>
      <c r="CR31" s="6" t="n">
        <f aca="false">(D124-$D$95)/$D$95</f>
        <v>-0.701943372580309</v>
      </c>
      <c r="CS31" s="6" t="n">
        <f aca="false">(E125-$E$96)/$E$96</f>
        <v>-0.5945001344845</v>
      </c>
      <c r="CT31" s="6" t="n">
        <f aca="false">(F126-$F$97)/$F$97</f>
        <v>-0.734661542300628</v>
      </c>
      <c r="CU31" s="6" t="n">
        <f aca="false">(G127-$G$98)/$G$98</f>
        <v>-0.706860802574912</v>
      </c>
      <c r="CV31" s="6" t="n">
        <f aca="false">(H128-$H$99)/$H$99</f>
        <v>-0.713414198918218</v>
      </c>
      <c r="CW31" s="6" t="n">
        <f aca="false">(I129-$I$100)/$I$100</f>
        <v>-0.690435286049442</v>
      </c>
      <c r="CX31" s="6" t="n">
        <f aca="false">(J130-$J$101)/$J$101</f>
        <v>-0.573025929617151</v>
      </c>
      <c r="CY31" s="6" t="n">
        <f aca="false">(K131-$K$102)/$K$102</f>
        <v>-0.790005435335561</v>
      </c>
      <c r="CZ31" s="6" t="n">
        <f aca="false">(L132-$L$103)/$L$103</f>
        <v>-0.725389605577135</v>
      </c>
      <c r="DA31" s="6" t="n">
        <f aca="false">(M133-$M$104)/$M$104</f>
        <v>-0.685975411689193</v>
      </c>
      <c r="DB31" s="6" t="n">
        <f aca="false">(N134-$N$105)/$N$105</f>
        <v>-0.774863727016695</v>
      </c>
      <c r="DC31" s="6" t="n">
        <f aca="false">(O135-$O$106)/$O$106</f>
        <v>-0.75896046472188</v>
      </c>
      <c r="DD31" s="6" t="n">
        <f aca="false">(P136-$P$107)/$P$107</f>
        <v>-0.789861325504359</v>
      </c>
      <c r="DE31" s="6" t="n">
        <f aca="false">(Q137-$Q$108)/$Q$108</f>
        <v>-0.811178841174467</v>
      </c>
      <c r="DF31" s="6" t="n">
        <f aca="false">(R138-$R$109)/$R$109</f>
        <v>-0.758286920096302</v>
      </c>
      <c r="DG31" s="6" t="n">
        <f aca="false">(S139-$S$110)/$S$110</f>
        <v>-0.751173543373722</v>
      </c>
      <c r="DH31" s="6" t="n">
        <f aca="false">(T140-$T$111)/$T$111</f>
        <v>-0.706453689118771</v>
      </c>
      <c r="DI31" s="6" t="n">
        <f aca="false">(U141-$U$112)/$U$112</f>
        <v>-0.783149295509027</v>
      </c>
      <c r="DJ31" s="6" t="n">
        <f aca="false">(V142-$V$113)/$V$113</f>
        <v>-0.765407425941198</v>
      </c>
      <c r="DK31" s="6" t="n">
        <f aca="false">(W143-$W$114)/$W$114</f>
        <v>-0.784055957555829</v>
      </c>
      <c r="DL31" s="6" t="n">
        <f aca="false">(X144-$X$115)/$X$115</f>
        <v>-0.707299692533259</v>
      </c>
      <c r="DM31" s="6" t="n">
        <f aca="false">(Y145-$Y$116)/$Y$116</f>
        <v>-0.82424882180584</v>
      </c>
      <c r="DN31" s="6" t="n">
        <f aca="false">(Z146-$Z$117)/$Z$117</f>
        <v>-0.850170209327132</v>
      </c>
      <c r="DO31" s="6" t="n">
        <f aca="false">(AA147-$AA$118)/$AA$118</f>
        <v>-0.75223368207489</v>
      </c>
      <c r="DP31" s="6" t="n">
        <f aca="false">(AB148-$AB$119)/$AB$119</f>
        <v>-0.803408069764875</v>
      </c>
      <c r="DQ31" s="6" t="n">
        <f aca="false">(AC149-$AC$120)/$AC$120</f>
        <v>-0.845081187755362</v>
      </c>
      <c r="DR31" s="6" t="n">
        <f aca="false">(AD150-$AD$121)/$AD$121</f>
        <v>-0.768472967024542</v>
      </c>
      <c r="DS31" s="6" t="n">
        <f aca="false">(AE151-$AE$122)/$AE$122</f>
        <v>-0.862126220021547</v>
      </c>
      <c r="DT31" s="6" t="n">
        <f aca="false">(AF152-$AF$123)/$AF$123</f>
        <v>-0.795542244435897</v>
      </c>
      <c r="DU31" s="6" t="n">
        <f aca="false">(AG153-$AG$124)/$AG$124</f>
        <v>-0.777011166699303</v>
      </c>
      <c r="DV31" s="6" t="n">
        <f aca="false">(AH154-$AH$125)/$AH$125</f>
        <v>-0.76694296914517</v>
      </c>
      <c r="DW31" s="6" t="n">
        <f aca="false">(AI155-$AI$126)/$AI$126</f>
        <v>-0.825898177085137</v>
      </c>
      <c r="DX31" s="6" t="n">
        <f aca="false">(AJ156-$AJ$127)/$AJ$127</f>
        <v>-0.836264524480331</v>
      </c>
      <c r="DY31" s="6" t="n">
        <f aca="false">(AK157-$AK$128)/$AK$128</f>
        <v>-0.84305000232879</v>
      </c>
      <c r="DZ31" s="6" t="n">
        <f aca="false">(AL158-$AL$129)/$AL$129</f>
        <v>-0.838269302612799</v>
      </c>
      <c r="EA31" s="6" t="n">
        <f aca="false">(AM159-$AM$130)/$AM$130</f>
        <v>-0.81146105661762</v>
      </c>
      <c r="EB31" s="6" t="n">
        <f aca="false">(AN160-$AN$131)/$AN$131</f>
        <v>-0.82005091911274</v>
      </c>
      <c r="EC31" s="6" t="n">
        <f aca="false">(AO161-$AO$132)/$AO$132</f>
        <v>-0.82082856105186</v>
      </c>
      <c r="ED31" s="6" t="n">
        <f aca="false">(AP162-$AP$133)/$AP$133</f>
        <v>-0.828809330098555</v>
      </c>
      <c r="EE31" s="6" t="n">
        <f aca="false">(AQ163-$AQ$134)/$AQ$134</f>
        <v>-0.821322023905594</v>
      </c>
      <c r="EF31" s="6" t="n">
        <f aca="false">(AR164-$AR$135)/$AR$135</f>
        <v>-0.802428042119832</v>
      </c>
      <c r="EG31" s="6" t="n">
        <f aca="false">(AS165-$AS$136)/$AS$136</f>
        <v>-0.748673882433442</v>
      </c>
      <c r="EH31" s="6" t="n">
        <f aca="false">(AT166-$AT$137)/$AT$137</f>
        <v>-0.835362959717792</v>
      </c>
      <c r="EI31" s="6" t="n">
        <f aca="false">(AU167-$AU$138)/$AU$138</f>
        <v>-0.803574109588351</v>
      </c>
      <c r="EJ31" s="6" t="n">
        <f aca="false">(AV168-$AV$139)/$AV$139</f>
        <v>-0.846570739765404</v>
      </c>
      <c r="EK31" s="6" t="n">
        <f aca="false">(AW169-$AW$140)/$AW$140</f>
        <v>-0.791051780661966</v>
      </c>
      <c r="EL31" s="6" t="n">
        <f aca="false">(AX170-$AX$141)/$AX$141</f>
        <v>-0.829953465367437</v>
      </c>
      <c r="EM31" s="6" t="n">
        <f aca="false">(AY171-$AY$142)/$AY$142</f>
        <v>-0.687448154480097</v>
      </c>
      <c r="EN31" s="6" t="n">
        <f aca="false">(AZ172-$AZ$143)/$AZ$143</f>
        <v>-0.75027537701497</v>
      </c>
      <c r="EO31" s="6" t="n">
        <f aca="false">(BA173-$BA$144)/$BA$144</f>
        <v>-0.793290710808645</v>
      </c>
      <c r="EP31" s="6" t="n">
        <f aca="false">(BB174-$BB$145)/$BB$145</f>
        <v>-0.776367521245066</v>
      </c>
      <c r="EQ31" s="6" t="n">
        <f aca="false">(BC175-$BC$146)/$BC$146</f>
        <v>-0.815728269837328</v>
      </c>
      <c r="ER31" s="6" t="n">
        <f aca="false">(BD176-$BD$147)/$BD$147</f>
        <v>-0.831206702896022</v>
      </c>
      <c r="ES31" s="6" t="n">
        <f aca="false">(BE177-$BE$148)/$BE$148</f>
        <v>-0.859390844278237</v>
      </c>
      <c r="ET31" s="6" t="n">
        <f aca="false">(BF178-$BF$149)/$BF$149</f>
        <v>-0.867857155033743</v>
      </c>
      <c r="EU31" s="6" t="n">
        <f aca="false">(BG179-$BG$150)/$BG$150</f>
        <v>-0.87984737057833</v>
      </c>
      <c r="EV31" s="6" t="n">
        <f aca="false">(BH180-$BH$151)/$BH$151</f>
        <v>-0.760931487664627</v>
      </c>
      <c r="EW31" s="6" t="n">
        <f aca="false">(BI181-$BI$152)/$BI$152</f>
        <v>-0.848571699573623</v>
      </c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</row>
    <row r="32" customFormat="false" ht="11.25" hidden="false" customHeight="false" outlineLevel="0" collapsed="false">
      <c r="B32" s="4" t="n">
        <v>35247</v>
      </c>
      <c r="C32" s="5" t="n">
        <v>107938069</v>
      </c>
      <c r="D32" s="5" t="n">
        <f aca="false">VLOOKUP(B32,[1]jan94!$A$53:$XFD$163,3,0)</f>
        <v>1935607</v>
      </c>
      <c r="E32" s="5" t="n">
        <f aca="false">VLOOKUP(B32,[2]feb94!$A$55:$XFD$164,3,0)</f>
        <v>3152803</v>
      </c>
      <c r="F32" s="5" t="n">
        <f aca="false">VLOOKUP(B32,[3]mar94!$A$38:$XFD$146,3,0)</f>
        <v>2666197</v>
      </c>
      <c r="G32" s="5" t="n">
        <f aca="false">VLOOKUP(B32,[4]apr94!$A$38:$XFD$145,3,0)</f>
        <v>2090601</v>
      </c>
      <c r="H32" s="5" t="n">
        <f aca="false">VLOOKUP(B32,[5]may94!$A$64:$XFD$169,3,0)</f>
        <v>2984120</v>
      </c>
      <c r="I32" s="5" t="n">
        <f aca="false">VLOOKUP(B32,[6]jun94!$A$53:$XFD$157,3,0)</f>
        <v>2705377</v>
      </c>
      <c r="J32" s="5" t="n">
        <f aca="false">VLOOKUP(B32,[7]jul94!$A$61:$XFD$164,3,0)</f>
        <v>3487719</v>
      </c>
      <c r="K32" s="5" t="n">
        <f aca="false">VLOOKUP(B32,[8]aug94!$A$55:$XFD$157,3,0)</f>
        <v>2883138</v>
      </c>
      <c r="L32" s="5" t="n">
        <f aca="false">VLOOKUP(B32,[9]sep94!$A$54:$XFD$156,3,0)</f>
        <v>3362587</v>
      </c>
      <c r="M32" s="5" t="n">
        <f aca="false">VLOOKUP(B32,[10]oct94!$A$49:$XFD$149,3,0)</f>
        <v>2201504</v>
      </c>
      <c r="N32" s="5" t="n">
        <f aca="false">VLOOKUP(B32,[11]nov94!$A$38:$XFD$138,3,0)</f>
        <v>2554967</v>
      </c>
      <c r="O32" s="5" t="n">
        <f aca="false">VLOOKUP(B32,[12]dec94!$A$50:$XFD$148,3,0)</f>
        <v>2381326</v>
      </c>
      <c r="P32" s="5" t="n">
        <f aca="false">VLOOKUP(B32,[13]jan95!$A$63:$XFD$158,3,0)</f>
        <v>2459637</v>
      </c>
      <c r="Q32" s="5" t="n">
        <f aca="false">VLOOKUP(B32,[14]feb95!$A$50:$XFD$143,3,0)</f>
        <v>3137903</v>
      </c>
      <c r="R32" s="5" t="n">
        <f aca="false">VLOOKUP(B32,[15]mar95!$A$37:$XFD$129,3,0)</f>
        <v>3576720</v>
      </c>
      <c r="S32" s="5" t="n">
        <f aca="false">VLOOKUP(B32,[16]apr95!$A$54:$XFD$146,3,0)</f>
        <v>2004608</v>
      </c>
      <c r="T32" s="5" t="n">
        <f aca="false">VLOOKUP(B32,[17]may95!$A$37:$XFD$127,3,0)</f>
        <v>4133578</v>
      </c>
      <c r="U32" s="5" t="n">
        <f aca="false">VLOOKUP(B32,[18]jun95!$A$53:$XFD$142,3,0)</f>
        <v>2564125</v>
      </c>
      <c r="V32" s="5" t="n">
        <f aca="false">VLOOKUP(B32,[19]jul95!$A$52:$XFD$140,3,0)</f>
        <v>5503853</v>
      </c>
      <c r="W32" s="5" t="n">
        <f aca="false">VLOOKUP(B32,[20]aug95!$A$53:$XFD$140,3,0)</f>
        <v>4314832</v>
      </c>
      <c r="X32" s="5" t="n">
        <f aca="false">VLOOKUP(B32,[21]sep95!$A$51:$XFD$137,3,0)</f>
        <v>5462138</v>
      </c>
      <c r="Y32" s="5" t="n">
        <f aca="false">VLOOKUP(B32,[22]oct95!$A$60:$XFD$145,3,0)</f>
        <v>3281364</v>
      </c>
      <c r="Z32" s="5" t="n">
        <f aca="false">VLOOKUP(B32,[23]nov95!$A$54:$XFD$138,3,0)</f>
        <v>4132684</v>
      </c>
      <c r="AA32" s="5" t="n">
        <f aca="false">VLOOKUP(B32,[24]dec95!$A$37:$XFD$120,3,0)</f>
        <v>5950656</v>
      </c>
      <c r="AB32" s="5" t="n">
        <f aca="false">VLOOKUP(B32,[25]jan96!$A$54:$XFD$134,3,0)</f>
        <v>4920421</v>
      </c>
      <c r="AC32" s="5" t="n">
        <f aca="false">VLOOKUP(B32,[26]feb96!$A$36:$XFD$114,3,0)</f>
        <v>6946712</v>
      </c>
      <c r="AD32" s="5" t="n">
        <f aca="false">VLOOKUP(B32,[27]mar96!$A$36:$XFD$114,3,0)</f>
        <v>8396802</v>
      </c>
      <c r="AE32" s="5" t="n">
        <f aca="false">VLOOKUP(B32,[28]apr96!$A$56:$XFD$132,3,0)</f>
        <v>8447882</v>
      </c>
      <c r="AF32" s="5" t="n">
        <f aca="false">VLOOKUP(B32,[29]may96!$A$36:$XFD$111,3,0)</f>
        <v>10471745</v>
      </c>
      <c r="AG32" s="5" t="n">
        <f aca="false">VLOOKUP(B32,[30]jun96!$A$36:$XFD$110,3,0)</f>
        <v>7593739</v>
      </c>
      <c r="AH32" s="5" t="n">
        <f aca="false">VLOOKUP(B32,[31]jul96!$A$48:$XFD$122,3,0)</f>
        <v>4224427</v>
      </c>
      <c r="CQ32" s="1" t="s">
        <v>31</v>
      </c>
      <c r="CR32" s="6" t="n">
        <f aca="false">(D125-$D$95)/$D$95</f>
        <v>-0.707803468670623</v>
      </c>
      <c r="CS32" s="6" t="n">
        <f aca="false">(E126-$E$96)/$E$96</f>
        <v>-0.599372126038279</v>
      </c>
      <c r="CT32" s="6" t="n">
        <f aca="false">(F127-$F$97)/$F$97</f>
        <v>-0.740227697601542</v>
      </c>
      <c r="CU32" s="6" t="n">
        <f aca="false">(G128-$G$98)/$G$98</f>
        <v>-0.712103259694571</v>
      </c>
      <c r="CV32" s="6" t="n">
        <f aca="false">(H129-$H$99)/$H$99</f>
        <v>-0.711016783090307</v>
      </c>
      <c r="CW32" s="6" t="n">
        <f aca="false">(I130-$I$100)/$I$100</f>
        <v>-0.717042984313063</v>
      </c>
      <c r="CX32" s="6" t="n">
        <f aca="false">(J131-$J$101)/$J$101</f>
        <v>-0.58536623641609</v>
      </c>
      <c r="CY32" s="6" t="n">
        <f aca="false">(K132-$K$102)/$K$102</f>
        <v>-0.801022108338531</v>
      </c>
      <c r="CZ32" s="6" t="n">
        <f aca="false">(L133-$L$103)/$L$103</f>
        <v>-0.731773656462194</v>
      </c>
      <c r="DA32" s="6" t="n">
        <f aca="false">(M134-$M$104)/$M$104</f>
        <v>-0.709840798227763</v>
      </c>
      <c r="DB32" s="6" t="n">
        <f aca="false">(N135-$N$105)/$N$105</f>
        <v>-0.802827518404647</v>
      </c>
      <c r="DC32" s="6" t="n">
        <f aca="false">(O136-$O$106)/$O$106</f>
        <v>-0.775340997737031</v>
      </c>
      <c r="DD32" s="6" t="n">
        <f aca="false">(P137-$P$107)/$P$107</f>
        <v>-0.805674513191864</v>
      </c>
      <c r="DE32" s="6" t="n">
        <f aca="false">(Q138-$Q$108)/$Q$108</f>
        <v>-0.818053754588885</v>
      </c>
      <c r="DF32" s="6" t="n">
        <f aca="false">(R139-$R$109)/$R$109</f>
        <v>-0.757071488625935</v>
      </c>
      <c r="DG32" s="6" t="n">
        <f aca="false">(S140-$S$110)/$S$110</f>
        <v>-0.759253918160396</v>
      </c>
      <c r="DH32" s="6" t="n">
        <f aca="false">(T141-$T$111)/$T$111</f>
        <v>-0.721315113017488</v>
      </c>
      <c r="DI32" s="6" t="n">
        <f aca="false">(U142-$U$112)/$U$112</f>
        <v>-0.793589678856978</v>
      </c>
      <c r="DJ32" s="6" t="n">
        <f aca="false">(V143-$V$113)/$V$113</f>
        <v>-0.770452477099368</v>
      </c>
      <c r="DK32" s="6" t="n">
        <f aca="false">(W144-$W$114)/$W$114</f>
        <v>-0.781276957723698</v>
      </c>
      <c r="DL32" s="6" t="n">
        <f aca="false">(X145-$X$115)/$X$115</f>
        <v>-0.721392291453452</v>
      </c>
      <c r="DM32" s="6" t="n">
        <f aca="false">(Y146-$Y$116)/$Y$116</f>
        <v>-0.820637308332524</v>
      </c>
      <c r="DN32" s="6" t="n">
        <f aca="false">(Z147-$Z$117)/$Z$117</f>
        <v>-0.857264066846333</v>
      </c>
      <c r="DO32" s="6" t="n">
        <f aca="false">(AA148-$AA$118)/$AA$118</f>
        <v>-0.7555072189421</v>
      </c>
      <c r="DP32" s="6" t="n">
        <f aca="false">(AB149-$AB$119)/$AB$119</f>
        <v>-0.814585237926707</v>
      </c>
      <c r="DQ32" s="6" t="n">
        <f aca="false">(AC150-$AC$120)/$AC$120</f>
        <v>-0.848449998002396</v>
      </c>
      <c r="DR32" s="6" t="n">
        <f aca="false">(AD151-$AD$121)/$AD$121</f>
        <v>-0.779476872176707</v>
      </c>
      <c r="DS32" s="6" t="n">
        <f aca="false">(AE152-$AE$122)/$AE$122</f>
        <v>-0.868147503623438</v>
      </c>
      <c r="DT32" s="6" t="n">
        <f aca="false">(AF153-$AF$123)/$AF$123</f>
        <v>-0.81366355406912</v>
      </c>
      <c r="DU32" s="6" t="n">
        <f aca="false">(AG154-$AG$124)/$AG$124</f>
        <v>-0.787578161430094</v>
      </c>
      <c r="DV32" s="6" t="n">
        <f aca="false">(AH155-$AH$125)/$AH$125</f>
        <v>-0.787523633391141</v>
      </c>
      <c r="DW32" s="6" t="n">
        <f aca="false">(AI156-$AI$126)/$AI$126</f>
        <v>-0.840576525009442</v>
      </c>
      <c r="DX32" s="6" t="n">
        <f aca="false">(AJ157-$AJ$127)/$AJ$127</f>
        <v>-0.845067549228947</v>
      </c>
      <c r="DY32" s="6" t="n">
        <f aca="false">(AK158-$AK$128)/$AK$128</f>
        <v>-0.851344169592454</v>
      </c>
      <c r="DZ32" s="6" t="n">
        <f aca="false">(AL159-$AL$129)/$AL$129</f>
        <v>-0.845492234534582</v>
      </c>
      <c r="EA32" s="6" t="n">
        <f aca="false">(AM160-$AM$130)/$AM$130</f>
        <v>-0.81431503341141</v>
      </c>
      <c r="EB32" s="6" t="n">
        <f aca="false">(AN161-$AN$131)/$AN$131</f>
        <v>-0.828010479365996</v>
      </c>
      <c r="EC32" s="6" t="n">
        <f aca="false">(AO162-$AO$132)/$AO$132</f>
        <v>-0.823705306936407</v>
      </c>
      <c r="ED32" s="6" t="n">
        <f aca="false">(AP163-$AP$133)/$AP$133</f>
        <v>-0.835334312368771</v>
      </c>
      <c r="EE32" s="6" t="n">
        <f aca="false">(AQ164-$AQ$134)/$AQ$134</f>
        <v>-0.830233182472788</v>
      </c>
      <c r="EF32" s="6" t="n">
        <f aca="false">(AR165-$AR$135)/$AR$135</f>
        <v>-0.821786685745069</v>
      </c>
      <c r="EG32" s="6" t="n">
        <f aca="false">(AS166-$AS$136)/$AS$136</f>
        <v>-0.763430263161364</v>
      </c>
      <c r="EH32" s="6" t="n">
        <f aca="false">(AT167-$AT$137)/$AT$137</f>
        <v>-0.837244364626204</v>
      </c>
      <c r="EI32" s="6" t="n">
        <f aca="false">(AU168-$AU$138)/$AU$138</f>
        <v>-0.817635048881659</v>
      </c>
      <c r="EJ32" s="6" t="n">
        <f aca="false">(AV169-$AV$139)/$AV$139</f>
        <v>-0.860006789526509</v>
      </c>
      <c r="EK32" s="6" t="n">
        <f aca="false">(AW170-$AW$140)/$AW$140</f>
        <v>-0.797043235739223</v>
      </c>
      <c r="EL32" s="6" t="n">
        <f aca="false">(AX171-$AX$141)/$AX$141</f>
        <v>-0.83005937068311</v>
      </c>
      <c r="EM32" s="6" t="n">
        <f aca="false">(AY172-$AY$142)/$AY$142</f>
        <v>-0.672283443568468</v>
      </c>
      <c r="EN32" s="6" t="n">
        <f aca="false">(AZ173-$AZ$143)/$AZ$143</f>
        <v>-0.755729019334406</v>
      </c>
      <c r="EO32" s="6" t="n">
        <f aca="false">(BA174-$BA$144)/$BA$144</f>
        <v>-0.802288956653582</v>
      </c>
      <c r="EP32" s="6" t="n">
        <f aca="false">(BB175-$BB$145)/$BB$145</f>
        <v>-0.7705841665455</v>
      </c>
      <c r="EQ32" s="6" t="n">
        <f aca="false">(BC176-$BC$146)/$BC$146</f>
        <v>-0.817141672360984</v>
      </c>
      <c r="ER32" s="6" t="n">
        <f aca="false">(BD177-$BD$147)/$BD$147</f>
        <v>-0.825013062972088</v>
      </c>
      <c r="ES32" s="6" t="n">
        <f aca="false">(BE178-$BE$148)/$BE$148</f>
        <v>-0.863918766584411</v>
      </c>
      <c r="ET32" s="6" t="n">
        <f aca="false">(BF179-$BF$149)/$BF$149</f>
        <v>-0.870778813416588</v>
      </c>
      <c r="EU32" s="6" t="n">
        <f aca="false">(BG180-$BG$150)/$BG$150</f>
        <v>-0.873711362185894</v>
      </c>
      <c r="EV32" s="6" t="n">
        <f aca="false">(BH181-$BH$151)/$BH$151</f>
        <v>-0.793006952960277</v>
      </c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</row>
    <row r="33" customFormat="false" ht="11.25" hidden="false" customHeight="false" outlineLevel="0" collapsed="false">
      <c r="B33" s="4" t="n">
        <v>35278</v>
      </c>
      <c r="C33" s="5" t="n">
        <v>104742788</v>
      </c>
      <c r="D33" s="5" t="n">
        <f aca="false">VLOOKUP(B33,[1]jan94!$A$53:$XFD$163,3,0)</f>
        <v>1897551</v>
      </c>
      <c r="E33" s="5" t="n">
        <f aca="false">VLOOKUP(B33,[2]feb94!$A$55:$XFD$164,3,0)</f>
        <v>3093612</v>
      </c>
      <c r="F33" s="5" t="n">
        <f aca="false">VLOOKUP(B33,[3]mar94!$A$38:$XFD$146,3,0)</f>
        <v>2414942</v>
      </c>
      <c r="G33" s="5" t="n">
        <f aca="false">VLOOKUP(B33,[4]apr94!$A$38:$XFD$145,3,0)</f>
        <v>2053150</v>
      </c>
      <c r="H33" s="5" t="n">
        <f aca="false">VLOOKUP(B33,[5]may94!$A$64:$XFD$169,3,0)</f>
        <v>2637336</v>
      </c>
      <c r="I33" s="5" t="n">
        <f aca="false">VLOOKUP(B33,[6]jun94!$A$53:$XFD$157,3,0)</f>
        <v>2570830</v>
      </c>
      <c r="J33" s="5" t="n">
        <f aca="false">VLOOKUP(B33,[7]jul94!$A$61:$XFD$164,3,0)</f>
        <v>3374359</v>
      </c>
      <c r="K33" s="5" t="n">
        <f aca="false">VLOOKUP(B33,[8]aug94!$A$55:$XFD$157,3,0)</f>
        <v>2681318</v>
      </c>
      <c r="L33" s="5" t="n">
        <f aca="false">VLOOKUP(B33,[9]sep94!$A$54:$XFD$156,3,0)</f>
        <v>3227353</v>
      </c>
      <c r="M33" s="5" t="n">
        <f aca="false">VLOOKUP(B33,[10]oct94!$A$49:$XFD$149,3,0)</f>
        <v>2063757</v>
      </c>
      <c r="N33" s="5" t="n">
        <f aca="false">VLOOKUP(B33,[11]nov94!$A$38:$XFD$138,3,0)</f>
        <v>2382917</v>
      </c>
      <c r="O33" s="5" t="n">
        <f aca="false">VLOOKUP(B33,[12]dec94!$A$50:$XFD$148,3,0)</f>
        <v>2366092</v>
      </c>
      <c r="P33" s="5" t="n">
        <f aca="false">VLOOKUP(B33,[13]jan95!$A$63:$XFD$158,3,0)</f>
        <v>2412916</v>
      </c>
      <c r="Q33" s="5" t="n">
        <f aca="false">VLOOKUP(B33,[14]feb95!$A$50:$XFD$143,3,0)</f>
        <v>2915248</v>
      </c>
      <c r="R33" s="5" t="n">
        <f aca="false">VLOOKUP(B33,[15]mar95!$A$37:$XFD$129,3,0)</f>
        <v>3263784</v>
      </c>
      <c r="S33" s="5" t="n">
        <f aca="false">VLOOKUP(B33,[16]apr95!$A$54:$XFD$146,3,0)</f>
        <v>1780796</v>
      </c>
      <c r="T33" s="5" t="n">
        <f aca="false">VLOOKUP(B33,[17]may95!$A$37:$XFD$127,3,0)</f>
        <v>3837915</v>
      </c>
      <c r="U33" s="5" t="n">
        <f aca="false">VLOOKUP(B33,[18]jun95!$A$53:$XFD$142,3,0)</f>
        <v>2436349</v>
      </c>
      <c r="V33" s="5" t="n">
        <f aca="false">VLOOKUP(B33,[19]jul95!$A$52:$XFD$140,3,0)</f>
        <v>4996678</v>
      </c>
      <c r="W33" s="5" t="n">
        <f aca="false">VLOOKUP(B33,[20]aug95!$A$53:$XFD$140,3,0)</f>
        <v>4017622</v>
      </c>
      <c r="X33" s="5" t="n">
        <f aca="false">VLOOKUP(B33,[21]sep95!$A$51:$XFD$137,3,0)</f>
        <v>4979836</v>
      </c>
      <c r="Y33" s="5" t="n">
        <f aca="false">VLOOKUP(B33,[22]oct95!$A$60:$XFD$145,3,0)</f>
        <v>2926754</v>
      </c>
      <c r="Z33" s="5" t="n">
        <f aca="false">VLOOKUP(B33,[23]nov95!$A$54:$XFD$138,3,0)</f>
        <v>3757480</v>
      </c>
      <c r="AA33" s="5" t="n">
        <f aca="false">VLOOKUP(B33,[24]dec95!$A$37:$XFD$120,3,0)</f>
        <v>5461997</v>
      </c>
      <c r="AB33" s="5" t="n">
        <f aca="false">VLOOKUP(B33,[25]jan96!$A$54:$XFD$134,3,0)</f>
        <v>4554446</v>
      </c>
      <c r="AC33" s="5" t="n">
        <f aca="false">VLOOKUP(B33,[26]feb96!$A$36:$XFD$114,3,0)</f>
        <v>6355450</v>
      </c>
      <c r="AD33" s="5" t="n">
        <f aca="false">VLOOKUP(B33,[27]mar96!$A$36:$XFD$114,3,0)</f>
        <v>8137758</v>
      </c>
      <c r="AE33" s="5" t="n">
        <f aca="false">VLOOKUP(B33,[28]apr96!$A$56:$XFD$132,3,0)</f>
        <v>7453413</v>
      </c>
      <c r="AF33" s="5" t="n">
        <f aca="false">VLOOKUP(B33,[29]may96!$A$36:$XFD$111,3,0)</f>
        <v>9678493</v>
      </c>
      <c r="AG33" s="5" t="n">
        <f aca="false">VLOOKUP(B33,[30]jun96!$A$36:$XFD$110,3,0)</f>
        <v>7271025</v>
      </c>
      <c r="AH33" s="5" t="n">
        <f aca="false">VLOOKUP(B33,[31]jul96!$A$48:$XFD$122,3,0)</f>
        <v>7908000</v>
      </c>
      <c r="AI33" s="5" t="n">
        <f aca="false">VLOOKUP(B33,[32]aug96!$A$50:$XFD$122,3,0)</f>
        <v>5435268</v>
      </c>
      <c r="CQ33" s="1" t="s">
        <v>32</v>
      </c>
      <c r="CR33" s="6" t="n">
        <f aca="false">(D126-$D$95)/$D$95</f>
        <v>-0.699496450879141</v>
      </c>
      <c r="CS33" s="6" t="n">
        <f aca="false">(E127-$E$96)/$E$96</f>
        <v>-0.612341351545628</v>
      </c>
      <c r="CT33" s="6" t="n">
        <f aca="false">(F128-$F$97)/$F$97</f>
        <v>-0.752468609724563</v>
      </c>
      <c r="CU33" s="6" t="n">
        <f aca="false">(G129-$G$98)/$G$98</f>
        <v>-0.726187154281833</v>
      </c>
      <c r="CV33" s="6" t="n">
        <f aca="false">(H130-$H$99)/$H$99</f>
        <v>-0.722075891806615</v>
      </c>
      <c r="CW33" s="6" t="n">
        <f aca="false">(I131-$I$100)/$I$100</f>
        <v>-0.72462937115477</v>
      </c>
      <c r="CX33" s="6" t="n">
        <f aca="false">(J132-$J$101)/$J$101</f>
        <v>-0.594273436907599</v>
      </c>
      <c r="CY33" s="6" t="n">
        <f aca="false">(K133-$K$102)/$K$102</f>
        <v>-0.807811475792638</v>
      </c>
      <c r="CZ33" s="6" t="n">
        <f aca="false">(L134-$L$103)/$L$103</f>
        <v>-0.746095580477984</v>
      </c>
      <c r="DA33" s="6" t="n">
        <f aca="false">(M135-$M$104)/$M$104</f>
        <v>-0.717912496935773</v>
      </c>
      <c r="DB33" s="6" t="n">
        <f aca="false">(N136-$N$105)/$N$105</f>
        <v>-0.797187994804634</v>
      </c>
      <c r="DC33" s="6" t="n">
        <f aca="false">(O137-$O$106)/$O$106</f>
        <v>-0.778897224551997</v>
      </c>
      <c r="DD33" s="6" t="n">
        <f aca="false">(P138-$P$107)/$P$107</f>
        <v>-0.803603699817722</v>
      </c>
      <c r="DE33" s="6" t="n">
        <f aca="false">(Q139-$Q$108)/$Q$108</f>
        <v>-0.828069535050853</v>
      </c>
      <c r="DF33" s="6" t="n">
        <f aca="false">(R140-$R$109)/$R$109</f>
        <v>-0.761639127586788</v>
      </c>
      <c r="DG33" s="6" t="n">
        <f aca="false">(S141-$S$110)/$S$110</f>
        <v>-0.761902610539758</v>
      </c>
      <c r="DH33" s="6" t="n">
        <f aca="false">(T142-$T$111)/$T$111</f>
        <v>-0.733020595235243</v>
      </c>
      <c r="DI33" s="6" t="n">
        <f aca="false">(U143-$U$112)/$U$112</f>
        <v>-0.808605381874525</v>
      </c>
      <c r="DJ33" s="6" t="n">
        <f aca="false">(V144-$V$113)/$V$113</f>
        <v>-0.780002713916776</v>
      </c>
      <c r="DK33" s="6" t="n">
        <f aca="false">(W145-$W$114)/$W$114</f>
        <v>-0.781868634099228</v>
      </c>
      <c r="DL33" s="6" t="n">
        <f aca="false">(X146-$X$115)/$X$115</f>
        <v>-0.742970423158033</v>
      </c>
      <c r="DM33" s="6" t="n">
        <f aca="false">(Y147-$Y$116)/$Y$116</f>
        <v>-0.829849028627114</v>
      </c>
      <c r="DN33" s="6" t="n">
        <f aca="false">(Z148-$Z$117)/$Z$117</f>
        <v>-0.861193625080489</v>
      </c>
      <c r="DO33" s="6" t="n">
        <f aca="false">(AA149-$AA$118)/$AA$118</f>
        <v>-0.76770063458807</v>
      </c>
      <c r="DP33" s="6" t="n">
        <f aca="false">(AB150-$AB$119)/$AB$119</f>
        <v>-0.819766634398623</v>
      </c>
      <c r="DQ33" s="6" t="n">
        <f aca="false">(AC151-$AC$120)/$AC$120</f>
        <v>-0.853348794653859</v>
      </c>
      <c r="DR33" s="6" t="n">
        <f aca="false">(AD152-$AD$121)/$AD$121</f>
        <v>-0.790444807888374</v>
      </c>
      <c r="DS33" s="6" t="n">
        <f aca="false">(AE153-$AE$122)/$AE$122</f>
        <v>-0.872314881111453</v>
      </c>
      <c r="DT33" s="6" t="n">
        <f aca="false">(AF154-$AF$123)/$AF$123</f>
        <v>-0.819333208816667</v>
      </c>
      <c r="DU33" s="6" t="n">
        <f aca="false">(AG155-$AG$124)/$AG$124</f>
        <v>-0.804314011657687</v>
      </c>
      <c r="DV33" s="6" t="n">
        <f aca="false">(AH156-$AH$125)/$AH$125</f>
        <v>-0.809485078401619</v>
      </c>
      <c r="DW33" s="6" t="n">
        <f aca="false">(AI157-$AI$126)/$AI$126</f>
        <v>-0.842173795543326</v>
      </c>
      <c r="DX33" s="6" t="n">
        <f aca="false">(AJ158-$AJ$127)/$AJ$127</f>
        <v>-0.846996727155353</v>
      </c>
      <c r="DY33" s="6" t="n">
        <f aca="false">(AK159-$AK$128)/$AK$128</f>
        <v>-0.859565095724608</v>
      </c>
      <c r="DZ33" s="6" t="n">
        <f aca="false">(AL160-$AL$129)/$AL$129</f>
        <v>-0.851694489452477</v>
      </c>
      <c r="EA33" s="6" t="n">
        <f aca="false">(AM161-$AM$130)/$AM$130</f>
        <v>-0.817429787314954</v>
      </c>
      <c r="EB33" s="6" t="n">
        <f aca="false">(AN162-$AN$131)/$AN$131</f>
        <v>-0.829301098087923</v>
      </c>
      <c r="EC33" s="6" t="n">
        <f aca="false">(AO163-$AO$132)/$AO$132</f>
        <v>-0.834359390455118</v>
      </c>
      <c r="ED33" s="6" t="n">
        <f aca="false">(AP164-$AP$133)/$AP$133</f>
        <v>-0.844323978511586</v>
      </c>
      <c r="EE33" s="6" t="n">
        <f aca="false">(AQ165-$AQ$134)/$AQ$134</f>
        <v>-0.850111444726484</v>
      </c>
      <c r="EF33" s="6" t="n">
        <f aca="false">(AR166-$AR$135)/$AR$135</f>
        <v>-0.827762862962657</v>
      </c>
      <c r="EG33" s="6" t="n">
        <f aca="false">(AS167-$AS$136)/$AS$136</f>
        <v>-0.799629456448282</v>
      </c>
      <c r="EH33" s="6" t="n">
        <f aca="false">(AT168-$AT$137)/$AT$137</f>
        <v>-0.83461858705893</v>
      </c>
      <c r="EI33" s="6" t="n">
        <f aca="false">(AU169-$AU$138)/$AU$138</f>
        <v>-0.82654997481722</v>
      </c>
      <c r="EJ33" s="6" t="n">
        <f aca="false">(AV170-$AV$139)/$AV$139</f>
        <v>-0.864847526604181</v>
      </c>
      <c r="EK33" s="6" t="n">
        <f aca="false">(AW171-$AW$140)/$AW$140</f>
        <v>-0.807390063567366</v>
      </c>
      <c r="EL33" s="6" t="n">
        <f aca="false">(AX172-$AX$141)/$AX$141</f>
        <v>-0.845883552693654</v>
      </c>
      <c r="EM33" s="6" t="n">
        <f aca="false">(AY173-$AY$142)/$AY$142</f>
        <v>-0.684646128206828</v>
      </c>
      <c r="EN33" s="6" t="n">
        <f aca="false">(AZ174-$AZ$143)/$AZ$143</f>
        <v>-0.774625546268021</v>
      </c>
      <c r="EO33" s="6" t="n">
        <f aca="false">(BA175-$BA$144)/$BA$144</f>
        <v>-0.803408925156305</v>
      </c>
      <c r="EP33" s="6" t="n">
        <f aca="false">(BB176-$BB$145)/$BB$145</f>
        <v>-0.782941671466327</v>
      </c>
      <c r="EQ33" s="6" t="n">
        <f aca="false">(BC177-$BC$146)/$BC$146</f>
        <v>-0.821918922366068</v>
      </c>
      <c r="ER33" s="6" t="n">
        <f aca="false">(BD178-$BD$147)/$BD$147</f>
        <v>-0.825681610474424</v>
      </c>
      <c r="ES33" s="6" t="n">
        <f aca="false">(BE179-$BE$148)/$BE$148</f>
        <v>-0.865643195122118</v>
      </c>
      <c r="ET33" s="6" t="n">
        <f aca="false">(BF180-$BF$149)/$BF$149</f>
        <v>-0.853249169969854</v>
      </c>
      <c r="EU33" s="6" t="n">
        <f aca="false">(BG181-$BG$150)/$BG$150</f>
        <v>-0.874684041205399</v>
      </c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</row>
    <row r="34" customFormat="false" ht="11.25" hidden="false" customHeight="false" outlineLevel="0" collapsed="false">
      <c r="B34" s="4" t="n">
        <v>35309</v>
      </c>
      <c r="C34" s="5" t="n">
        <v>99545693</v>
      </c>
      <c r="D34" s="5" t="n">
        <f aca="false">VLOOKUP(B34,[1]jan94!$A$53:$XFD$163,3,0)</f>
        <v>1888546</v>
      </c>
      <c r="E34" s="5" t="n">
        <f aca="false">VLOOKUP(B34,[2]feb94!$A$55:$XFD$164,3,0)</f>
        <v>2957848</v>
      </c>
      <c r="F34" s="5" t="n">
        <f aca="false">VLOOKUP(B34,[3]mar94!$A$38:$XFD$146,3,0)</f>
        <v>2453049</v>
      </c>
      <c r="G34" s="5" t="n">
        <f aca="false">VLOOKUP(B34,[4]apr94!$A$38:$XFD$145,3,0)</f>
        <v>1890194</v>
      </c>
      <c r="H34" s="5" t="n">
        <f aca="false">VLOOKUP(B34,[5]may94!$A$64:$XFD$169,3,0)</f>
        <v>2524394</v>
      </c>
      <c r="I34" s="5" t="n">
        <f aca="false">VLOOKUP(B34,[6]jun94!$A$53:$XFD$157,3,0)</f>
        <v>2381828</v>
      </c>
      <c r="J34" s="5" t="n">
        <f aca="false">VLOOKUP(B34,[7]jul94!$A$61:$XFD$164,3,0)</f>
        <v>3162442</v>
      </c>
      <c r="K34" s="5" t="n">
        <f aca="false">VLOOKUP(B34,[8]aug94!$A$55:$XFD$157,3,0)</f>
        <v>2439065</v>
      </c>
      <c r="L34" s="5" t="n">
        <f aca="false">VLOOKUP(B34,[9]sep94!$A$54:$XFD$156,3,0)</f>
        <v>3079506</v>
      </c>
      <c r="M34" s="5" t="n">
        <f aca="false">VLOOKUP(B34,[10]oct94!$A$49:$XFD$149,3,0)</f>
        <v>1868481</v>
      </c>
      <c r="N34" s="5" t="n">
        <f aca="false">VLOOKUP(B34,[11]nov94!$A$38:$XFD$138,3,0)</f>
        <v>2120597</v>
      </c>
      <c r="O34" s="5" t="n">
        <f aca="false">VLOOKUP(B34,[12]dec94!$A$50:$XFD$148,3,0)</f>
        <v>2230288</v>
      </c>
      <c r="P34" s="5" t="n">
        <f aca="false">VLOOKUP(B34,[13]jan95!$A$63:$XFD$158,3,0)</f>
        <v>2209658</v>
      </c>
      <c r="Q34" s="5" t="n">
        <f aca="false">VLOOKUP(B34,[14]feb95!$A$50:$XFD$143,3,0)</f>
        <v>2461672</v>
      </c>
      <c r="R34" s="5" t="n">
        <f aca="false">VLOOKUP(B34,[15]mar95!$A$37:$XFD$129,3,0)</f>
        <v>3075731</v>
      </c>
      <c r="S34" s="5" t="n">
        <f aca="false">VLOOKUP(B34,[16]apr95!$A$54:$XFD$146,3,0)</f>
        <v>1834531</v>
      </c>
      <c r="T34" s="5" t="n">
        <f aca="false">VLOOKUP(B34,[17]may95!$A$37:$XFD$127,3,0)</f>
        <v>3564137</v>
      </c>
      <c r="U34" s="5" t="n">
        <f aca="false">VLOOKUP(B34,[18]jun95!$A$53:$XFD$142,3,0)</f>
        <v>2255651</v>
      </c>
      <c r="V34" s="5" t="n">
        <f aca="false">VLOOKUP(B34,[19]jul95!$A$52:$XFD$140,3,0)</f>
        <v>4537427</v>
      </c>
      <c r="W34" s="5" t="n">
        <f aca="false">VLOOKUP(B34,[20]aug95!$A$53:$XFD$140,3,0)</f>
        <v>3802790</v>
      </c>
      <c r="X34" s="5" t="n">
        <f aca="false">VLOOKUP(B34,[21]sep95!$A$51:$XFD$137,3,0)</f>
        <v>4736377</v>
      </c>
      <c r="Y34" s="5" t="n">
        <f aca="false">VLOOKUP(B34,[22]oct95!$A$60:$XFD$145,3,0)</f>
        <v>2557066</v>
      </c>
      <c r="Z34" s="5" t="n">
        <f aca="false">VLOOKUP(B34,[23]nov95!$A$54:$XFD$138,3,0)</f>
        <v>3277833</v>
      </c>
      <c r="AA34" s="5" t="n">
        <f aca="false">VLOOKUP(B34,[24]dec95!$A$37:$XFD$120,3,0)</f>
        <v>4579593</v>
      </c>
      <c r="AB34" s="5" t="n">
        <f aca="false">VLOOKUP(B34,[25]jan96!$A$54:$XFD$134,3,0)</f>
        <v>4082921</v>
      </c>
      <c r="AC34" s="5" t="n">
        <f aca="false">VLOOKUP(B34,[26]feb96!$A$36:$XFD$114,3,0)</f>
        <v>5715629</v>
      </c>
      <c r="AD34" s="5" t="n">
        <f aca="false">VLOOKUP(B34,[27]mar96!$A$36:$XFD$114,3,0)</f>
        <v>6950305</v>
      </c>
      <c r="AE34" s="5" t="n">
        <f aca="false">VLOOKUP(B34,[28]apr96!$A$56:$XFD$132,3,0)</f>
        <v>6277807</v>
      </c>
      <c r="AF34" s="5" t="n">
        <f aca="false">VLOOKUP(B34,[29]may96!$A$36:$XFD$111,3,0)</f>
        <v>8483205</v>
      </c>
      <c r="AG34" s="5" t="n">
        <f aca="false">VLOOKUP(B34,[30]jun96!$A$36:$XFD$110,3,0)</f>
        <v>6286675</v>
      </c>
      <c r="AH34" s="5" t="n">
        <f aca="false">VLOOKUP(B34,[31]jul96!$A$48:$XFD$122,3,0)</f>
        <v>7130623</v>
      </c>
      <c r="AI34" s="5" t="n">
        <f aca="false">VLOOKUP(B34,[32]aug96!$A$50:$XFD$122,3,0)</f>
        <v>9198878</v>
      </c>
      <c r="AJ34" s="5" t="n">
        <f aca="false">VLOOKUP(B34,[33]sep96!$A$65:$XFD$136,3,0)</f>
        <v>6083453</v>
      </c>
      <c r="CQ34" s="1" t="s">
        <v>33</v>
      </c>
      <c r="CR34" s="6" t="n">
        <f aca="false">(D127-$D$95)/$D$95</f>
        <v>-0.700216726126119</v>
      </c>
      <c r="CS34" s="6" t="n">
        <f aca="false">(E128-$E$96)/$E$96</f>
        <v>-0.616827558713975</v>
      </c>
      <c r="CT34" s="6" t="n">
        <f aca="false">(F129-$F$97)/$F$97</f>
        <v>-0.765425048711086</v>
      </c>
      <c r="CU34" s="6" t="n">
        <f aca="false">(G130-$G$98)/$G$98</f>
        <v>-0.748396766628026</v>
      </c>
      <c r="CV34" s="6" t="n">
        <f aca="false">(H131-$H$99)/$H$99</f>
        <v>-0.735882504935631</v>
      </c>
      <c r="CW34" s="6" t="n">
        <f aca="false">(I132-$I$100)/$I$100</f>
        <v>-0.726937636412506</v>
      </c>
      <c r="CX34" s="6" t="n">
        <f aca="false">(J133-$J$101)/$J$101</f>
        <v>-0.605317533660831</v>
      </c>
      <c r="CY34" s="6" t="n">
        <f aca="false">(K134-$K$102)/$K$102</f>
        <v>-0.835487833623758</v>
      </c>
      <c r="CZ34" s="6" t="n">
        <f aca="false">(L135-$L$103)/$L$103</f>
        <v>-0.757284881041522</v>
      </c>
      <c r="DA34" s="6" t="n">
        <f aca="false">(M136-$M$104)/$M$104</f>
        <v>-0.743417713337894</v>
      </c>
      <c r="DB34" s="6" t="n">
        <f aca="false">(N137-$N$105)/$N$105</f>
        <v>-0.800542984279538</v>
      </c>
      <c r="DC34" s="6" t="n">
        <f aca="false">(O138-$O$106)/$O$106</f>
        <v>-0.784253943049378</v>
      </c>
      <c r="DD34" s="6" t="n">
        <f aca="false">(P139-$P$107)/$P$107</f>
        <v>-0.818988542248558</v>
      </c>
      <c r="DE34" s="6" t="n">
        <f aca="false">(Q140-$Q$108)/$Q$108</f>
        <v>-0.83669894165691</v>
      </c>
      <c r="DF34" s="6" t="n">
        <f aca="false">(R141-$R$109)/$R$109</f>
        <v>-0.772015931960376</v>
      </c>
      <c r="DG34" s="6" t="n">
        <f aca="false">(S142-$S$110)/$S$110</f>
        <v>-0.773238834887878</v>
      </c>
      <c r="DH34" s="6" t="n">
        <f aca="false">(T143-$T$111)/$T$111</f>
        <v>-0.758561220718806</v>
      </c>
      <c r="DI34" s="6" t="n">
        <f aca="false">(U144-$U$112)/$U$112</f>
        <v>-0.81238942432603</v>
      </c>
      <c r="DJ34" s="6" t="n">
        <f aca="false">(V145-$V$113)/$V$113</f>
        <v>-0.792425648041788</v>
      </c>
      <c r="DK34" s="6" t="n">
        <f aca="false">(W146-$W$114)/$W$114</f>
        <v>-0.785412970959714</v>
      </c>
      <c r="DL34" s="6" t="n">
        <f aca="false">(X147-$X$115)/$X$115</f>
        <v>-0.753969927238061</v>
      </c>
      <c r="DM34" s="6" t="n">
        <f aca="false">(Y148-$Y$116)/$Y$116</f>
        <v>-0.843227314253516</v>
      </c>
      <c r="DN34" s="6" t="n">
        <f aca="false">(Z149-$Z$117)/$Z$117</f>
        <v>-0.869192183686305</v>
      </c>
      <c r="DO34" s="6" t="n">
        <f aca="false">(AA150-$AA$118)/$AA$118</f>
        <v>-0.77233498339601</v>
      </c>
      <c r="DP34" s="6" t="n">
        <f aca="false">(AB151-$AB$119)/$AB$119</f>
        <v>-0.826238231805986</v>
      </c>
      <c r="DQ34" s="6" t="n">
        <f aca="false">(AC152-$AC$120)/$AC$120</f>
        <v>-0.854748333583199</v>
      </c>
      <c r="DR34" s="6" t="n">
        <f aca="false">(AD153-$AD$121)/$AD$121</f>
        <v>-0.815309306309158</v>
      </c>
      <c r="DS34" s="6" t="n">
        <f aca="false">(AE154-$AE$122)/$AE$122</f>
        <v>-0.876720887979038</v>
      </c>
      <c r="DT34" s="6" t="n">
        <f aca="false">(AF155-$AF$123)/$AF$123</f>
        <v>-0.823216977874025</v>
      </c>
      <c r="DU34" s="6" t="n">
        <f aca="false">(AG156-$AG$124)/$AG$124</f>
        <v>-0.80093469106589</v>
      </c>
      <c r="DV34" s="6" t="n">
        <f aca="false">(AH157-$AH$125)/$AH$125</f>
        <v>-0.821894912325072</v>
      </c>
      <c r="DW34" s="6" t="n">
        <f aca="false">(AI158-$AI$126)/$AI$126</f>
        <v>-0.852032305005725</v>
      </c>
      <c r="DX34" s="6" t="n">
        <f aca="false">(AJ159-$AJ$127)/$AJ$127</f>
        <v>-0.855607630345104</v>
      </c>
      <c r="DY34" s="6" t="n">
        <f aca="false">(AK160-$AK$128)/$AK$128</f>
        <v>-0.866341500554189</v>
      </c>
      <c r="DZ34" s="6" t="n">
        <f aca="false">(AL161-$AL$129)/$AL$129</f>
        <v>-0.869707711606027</v>
      </c>
      <c r="EA34" s="6" t="n">
        <f aca="false">(AM162-$AM$130)/$AM$130</f>
        <v>-0.826120407471814</v>
      </c>
      <c r="EB34" s="6" t="n">
        <f aca="false">(AN163-$AN$131)/$AN$131</f>
        <v>-0.822723236547925</v>
      </c>
      <c r="EC34" s="6" t="n">
        <f aca="false">(AO164-$AO$132)/$AO$132</f>
        <v>-0.828593836802719</v>
      </c>
      <c r="ED34" s="6" t="n">
        <f aca="false">(AP165-$AP$133)/$AP$133</f>
        <v>-0.844530033366287</v>
      </c>
      <c r="EE34" s="6" t="n">
        <f aca="false">(AQ166-$AQ$134)/$AQ$134</f>
        <v>-0.85139756088777</v>
      </c>
      <c r="EF34" s="6" t="n">
        <f aca="false">(AR167-$AR$135)/$AR$135</f>
        <v>-0.831178950126516</v>
      </c>
      <c r="EG34" s="6" t="n">
        <f aca="false">(AS168-$AS$136)/$AS$136</f>
        <v>-0.79963402699483</v>
      </c>
      <c r="EH34" s="6" t="n">
        <f aca="false">(AT169-$AT$137)/$AT$137</f>
        <v>-0.834780180679514</v>
      </c>
      <c r="EI34" s="6" t="n">
        <f aca="false">(AU170-$AU$138)/$AU$138</f>
        <v>-0.834911083503726</v>
      </c>
      <c r="EJ34" s="6" t="n">
        <f aca="false">(AV171-$AV$139)/$AV$139</f>
        <v>-0.866898904960803</v>
      </c>
      <c r="EK34" s="6" t="n">
        <f aca="false">(AW172-$AW$140)/$AW$140</f>
        <v>-0.823860434421122</v>
      </c>
      <c r="EL34" s="6" t="n">
        <f aca="false">(AX173-$AX$141)/$AX$141</f>
        <v>-0.853223797503476</v>
      </c>
      <c r="EM34" s="6" t="n">
        <f aca="false">(AY174-$AY$142)/$AY$142</f>
        <v>-0.696725874579813</v>
      </c>
      <c r="EN34" s="6" t="n">
        <f aca="false">(AZ175-$AZ$143)/$AZ$143</f>
        <v>-0.781453390564985</v>
      </c>
      <c r="EO34" s="6" t="n">
        <f aca="false">(BA176-$BA$144)/$BA$144</f>
        <v>-0.809819614940785</v>
      </c>
      <c r="EP34" s="6" t="n">
        <f aca="false">(BB177-$BB$145)/$BB$145</f>
        <v>-0.786489276259228</v>
      </c>
      <c r="EQ34" s="6" t="n">
        <f aca="false">(BC178-$BC$146)/$BC$146</f>
        <v>-0.823052897693909</v>
      </c>
      <c r="ER34" s="6" t="n">
        <f aca="false">(BD179-$BD$147)/$BD$147</f>
        <v>-0.829602049403483</v>
      </c>
      <c r="ES34" s="6" t="n">
        <f aca="false">(BE180-$BE$148)/$BE$148</f>
        <v>-0.869910051255245</v>
      </c>
      <c r="ET34" s="6" t="n">
        <f aca="false">(BF181-$BF$149)/$BF$149</f>
        <v>-0.8606284908487</v>
      </c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</row>
    <row r="35" customFormat="false" ht="11.25" hidden="false" customHeight="false" outlineLevel="0" collapsed="false">
      <c r="B35" s="4" t="n">
        <v>35339</v>
      </c>
      <c r="C35" s="5" t="n">
        <v>102002354</v>
      </c>
      <c r="D35" s="5" t="n">
        <f aca="false">VLOOKUP(B35,[1]jan94!$A$53:$XFD$163,3,0)</f>
        <v>1946820</v>
      </c>
      <c r="E35" s="5" t="n">
        <f aca="false">VLOOKUP(B35,[2]feb94!$A$55:$XFD$164,3,0)</f>
        <v>2957499</v>
      </c>
      <c r="F35" s="5" t="n">
        <f aca="false">VLOOKUP(B35,[3]mar94!$A$38:$XFD$146,3,0)</f>
        <v>2481643</v>
      </c>
      <c r="G35" s="5" t="n">
        <f aca="false">VLOOKUP(B35,[4]apr94!$A$38:$XFD$145,3,0)</f>
        <v>1878341</v>
      </c>
      <c r="H35" s="5" t="n">
        <f aca="false">VLOOKUP(B35,[5]may94!$A$64:$XFD$169,3,0)</f>
        <v>2608802</v>
      </c>
      <c r="I35" s="5" t="n">
        <f aca="false">VLOOKUP(B35,[6]jun94!$A$53:$XFD$157,3,0)</f>
        <v>2592252</v>
      </c>
      <c r="J35" s="5" t="n">
        <f aca="false">VLOOKUP(B35,[7]jul94!$A$61:$XFD$164,3,0)</f>
        <v>3250543</v>
      </c>
      <c r="K35" s="5" t="n">
        <f aca="false">VLOOKUP(B35,[8]aug94!$A$55:$XFD$157,3,0)</f>
        <v>2408312</v>
      </c>
      <c r="L35" s="5" t="n">
        <f aca="false">VLOOKUP(B35,[9]sep94!$A$54:$XFD$156,3,0)</f>
        <v>2992981</v>
      </c>
      <c r="M35" s="5" t="n">
        <f aca="false">VLOOKUP(B35,[10]oct94!$A$49:$XFD$149,3,0)</f>
        <v>2008185</v>
      </c>
      <c r="N35" s="5" t="n">
        <f aca="false">VLOOKUP(B35,[11]nov94!$A$38:$XFD$138,3,0)</f>
        <v>2063741</v>
      </c>
      <c r="O35" s="5" t="n">
        <f aca="false">VLOOKUP(B35,[12]dec94!$A$50:$XFD$148,3,0)</f>
        <v>2115226</v>
      </c>
      <c r="P35" s="5" t="n">
        <f aca="false">VLOOKUP(B35,[13]jan95!$A$63:$XFD$158,3,0)</f>
        <v>2233773</v>
      </c>
      <c r="Q35" s="5" t="n">
        <f aca="false">VLOOKUP(B35,[14]feb95!$A$50:$XFD$143,3,0)</f>
        <v>2421938</v>
      </c>
      <c r="R35" s="5" t="n">
        <f aca="false">VLOOKUP(B35,[15]mar95!$A$37:$XFD$129,3,0)</f>
        <v>2981656</v>
      </c>
      <c r="S35" s="5" t="n">
        <f aca="false">VLOOKUP(B35,[16]apr95!$A$54:$XFD$146,3,0)</f>
        <v>1713617</v>
      </c>
      <c r="T35" s="5" t="n">
        <f aca="false">VLOOKUP(B35,[17]may95!$A$37:$XFD$127,3,0)</f>
        <v>3484368</v>
      </c>
      <c r="U35" s="5" t="n">
        <f aca="false">VLOOKUP(B35,[18]jun95!$A$53:$XFD$142,3,0)</f>
        <v>2185444</v>
      </c>
      <c r="V35" s="5" t="n">
        <f aca="false">VLOOKUP(B35,[19]jul95!$A$52:$XFD$140,3,0)</f>
        <v>4431987</v>
      </c>
      <c r="W35" s="5" t="n">
        <f aca="false">VLOOKUP(B35,[20]aug95!$A$53:$XFD$140,3,0)</f>
        <v>3713593</v>
      </c>
      <c r="X35" s="5" t="n">
        <f aca="false">VLOOKUP(B35,[21]sep95!$A$51:$XFD$137,3,0)</f>
        <v>4411223</v>
      </c>
      <c r="Y35" s="5" t="n">
        <f aca="false">VLOOKUP(B35,[22]oct95!$A$60:$XFD$145,3,0)</f>
        <v>2716259</v>
      </c>
      <c r="Z35" s="5" t="n">
        <f aca="false">VLOOKUP(B35,[23]nov95!$A$54:$XFD$138,3,0)</f>
        <v>3182393</v>
      </c>
      <c r="AA35" s="5" t="n">
        <f aca="false">VLOOKUP(B35,[24]dec95!$A$37:$XFD$120,3,0)</f>
        <v>4499172</v>
      </c>
      <c r="AB35" s="5" t="n">
        <f aca="false">VLOOKUP(B35,[25]jan96!$A$54:$XFD$134,3,0)</f>
        <v>4028952</v>
      </c>
      <c r="AC35" s="5" t="n">
        <f aca="false">VLOOKUP(B35,[26]feb96!$A$36:$XFD$114,3,0)</f>
        <v>5605239</v>
      </c>
      <c r="AD35" s="5" t="n">
        <f aca="false">VLOOKUP(B35,[27]mar96!$A$36:$XFD$114,3,0)</f>
        <v>6786374</v>
      </c>
      <c r="AE35" s="5" t="n">
        <f aca="false">VLOOKUP(B35,[28]apr96!$A$56:$XFD$132,3,0)</f>
        <v>5835992</v>
      </c>
      <c r="AF35" s="5" t="n">
        <f aca="false">VLOOKUP(B35,[29]may96!$A$36:$XFD$111,3,0)</f>
        <v>8398158</v>
      </c>
      <c r="AG35" s="5" t="n">
        <f aca="false">VLOOKUP(B35,[30]jun96!$A$36:$XFD$110,3,0)</f>
        <v>5232084</v>
      </c>
      <c r="AH35" s="5" t="n">
        <f aca="false">VLOOKUP(B35,[31]jul96!$A$48:$XFD$122,3,0)</f>
        <v>6726803</v>
      </c>
      <c r="AI35" s="5" t="n">
        <f aca="false">VLOOKUP(B35,[32]aug96!$A$50:$XFD$122,3,0)</f>
        <v>8867613</v>
      </c>
      <c r="AJ35" s="5" t="n">
        <f aca="false">VLOOKUP(B35,[33]sep96!$A$65:$XFD$136,3,0)</f>
        <v>10499429</v>
      </c>
      <c r="AK35" s="5" t="n">
        <f aca="false">VLOOKUP(B35,[34]oct96!$A$51:$XFD$122,3,0)</f>
        <v>5684680</v>
      </c>
      <c r="CQ35" s="1" t="s">
        <v>34</v>
      </c>
      <c r="CR35" s="6" t="n">
        <f aca="false">(D128-$D$95)/$D$95</f>
        <v>-0.712386044513654</v>
      </c>
      <c r="CS35" s="6" t="n">
        <f aca="false">(E129-$E$96)/$E$96</f>
        <v>-0.638573693573528</v>
      </c>
      <c r="CT35" s="6" t="n">
        <f aca="false">(F130-$F$97)/$F$97</f>
        <v>-0.773463865629955</v>
      </c>
      <c r="CU35" s="6" t="n">
        <f aca="false">(G131-$G$98)/$G$98</f>
        <v>-0.749013331822645</v>
      </c>
      <c r="CV35" s="6" t="n">
        <f aca="false">(H132-$H$99)/$H$99</f>
        <v>-0.758364076286879</v>
      </c>
      <c r="CW35" s="6" t="n">
        <f aca="false">(I133-$I$100)/$I$100</f>
        <v>-0.731011077357311</v>
      </c>
      <c r="CX35" s="6" t="n">
        <f aca="false">(J134-$J$101)/$J$101</f>
        <v>-0.626129970427349</v>
      </c>
      <c r="CY35" s="6" t="n">
        <f aca="false">(K135-$K$102)/$K$102</f>
        <v>-0.839167023879616</v>
      </c>
      <c r="CZ35" s="6" t="n">
        <f aca="false">(L136-$L$103)/$L$103</f>
        <v>-0.765391334085606</v>
      </c>
      <c r="DA35" s="6" t="n">
        <f aca="false">(M137-$M$104)/$M$104</f>
        <v>-0.761157020844512</v>
      </c>
      <c r="DB35" s="6" t="n">
        <f aca="false">(N138-$N$105)/$N$105</f>
        <v>-0.814171973123903</v>
      </c>
      <c r="DC35" s="6" t="n">
        <f aca="false">(O139-$O$106)/$O$106</f>
        <v>-0.798269712492914</v>
      </c>
      <c r="DD35" s="6" t="n">
        <f aca="false">(P140-$P$107)/$P$107</f>
        <v>-0.813704431189346</v>
      </c>
      <c r="DE35" s="6" t="n">
        <f aca="false">(Q141-$Q$108)/$Q$108</f>
        <v>-0.844265890214363</v>
      </c>
      <c r="DF35" s="6" t="n">
        <f aca="false">(R142-$R$109)/$R$109</f>
        <v>-0.782087342892122</v>
      </c>
      <c r="DG35" s="6" t="n">
        <f aca="false">(S143-$S$110)/$S$110</f>
        <v>-0.774750830329443</v>
      </c>
      <c r="DH35" s="6" t="n">
        <f aca="false">(T144-$T$111)/$T$111</f>
        <v>-0.758509374113185</v>
      </c>
      <c r="DI35" s="6" t="n">
        <f aca="false">(U145-$U$112)/$U$112</f>
        <v>-0.797816134270537</v>
      </c>
      <c r="DJ35" s="6" t="n">
        <f aca="false">(V146-$V$113)/$V$113</f>
        <v>-0.802427075980652</v>
      </c>
      <c r="DK35" s="6" t="n">
        <f aca="false">(W147-$W$114)/$W$114</f>
        <v>-0.800155976062783</v>
      </c>
      <c r="DL35" s="6" t="n">
        <f aca="false">(X148-$X$115)/$X$115</f>
        <v>-0.756564976214141</v>
      </c>
      <c r="DM35" s="6" t="n">
        <f aca="false">(Y149-$Y$116)/$Y$116</f>
        <v>-0.831083527519252</v>
      </c>
      <c r="DN35" s="6" t="n">
        <f aca="false">(Z150-$Z$117)/$Z$117</f>
        <v>-0.876191434134488</v>
      </c>
      <c r="DO35" s="6" t="n">
        <f aca="false">(AA151-$AA$118)/$AA$118</f>
        <v>-0.779853245930205</v>
      </c>
      <c r="DP35" s="6" t="n">
        <f aca="false">(AB152-$AB$119)/$AB$119</f>
        <v>-0.819209648843323</v>
      </c>
      <c r="DQ35" s="6" t="n">
        <f aca="false">(AC153-$AC$120)/$AC$120</f>
        <v>-0.867064222760103</v>
      </c>
      <c r="DR35" s="6" t="n">
        <f aca="false">(AD154-$AD$121)/$AD$121</f>
        <v>-0.824970679056876</v>
      </c>
      <c r="DS35" s="6" t="n">
        <f aca="false">(AE155-$AE$122)/$AE$122</f>
        <v>-0.878888194024755</v>
      </c>
      <c r="DT35" s="6" t="n">
        <f aca="false">(AF156-$AF$123)/$AF$123</f>
        <v>-0.825313009398228</v>
      </c>
      <c r="DU35" s="6" t="n">
        <f aca="false">(AG157-$AG$124)/$AG$124</f>
        <v>-0.803116290933887</v>
      </c>
      <c r="DV35" s="6" t="n">
        <f aca="false">(AH158-$AH$125)/$AH$125</f>
        <v>-0.818943727870511</v>
      </c>
      <c r="DW35" s="6" t="n">
        <f aca="false">(AI159-$AI$126)/$AI$126</f>
        <v>-0.868599953168202</v>
      </c>
      <c r="DX35" s="6" t="n">
        <f aca="false">(AJ160-$AJ$127)/$AJ$127</f>
        <v>-0.859308253810755</v>
      </c>
      <c r="DY35" s="6" t="n">
        <f aca="false">(AK161-$AK$128)/$AK$128</f>
        <v>-0.86774876000358</v>
      </c>
      <c r="DZ35" s="6" t="n">
        <f aca="false">(AL162-$AL$129)/$AL$129</f>
        <v>-0.873319609529135</v>
      </c>
      <c r="EA35" s="6" t="n">
        <f aca="false">(AM163-$AM$130)/$AM$130</f>
        <v>-0.820861656861129</v>
      </c>
      <c r="EB35" s="6" t="n">
        <f aca="false">(AN164-$AN$131)/$AN$131</f>
        <v>-0.824301977570949</v>
      </c>
      <c r="EC35" s="6" t="n">
        <f aca="false">(AO165-$AO$132)/$AO$132</f>
        <v>-0.837915254908243</v>
      </c>
      <c r="ED35" s="6" t="n">
        <f aca="false">(AP166-$AP$133)/$AP$133</f>
        <v>-0.853097724426864</v>
      </c>
      <c r="EE35" s="6" t="n">
        <f aca="false">(AQ167-$AQ$134)/$AQ$134</f>
        <v>-0.870626767864675</v>
      </c>
      <c r="EF35" s="6" t="n">
        <f aca="false">(AR168-$AR$135)/$AR$135</f>
        <v>-0.835479838909581</v>
      </c>
      <c r="EG35" s="6" t="n">
        <f aca="false">(AS169-$AS$136)/$AS$136</f>
        <v>-0.803206276785612</v>
      </c>
      <c r="EH35" s="6" t="n">
        <f aca="false">(AT170-$AT$137)/$AT$137</f>
        <v>-0.833002581708823</v>
      </c>
      <c r="EI35" s="6" t="n">
        <f aca="false">(AU171-$AU$138)/$AU$138</f>
        <v>-0.846085579375504</v>
      </c>
      <c r="EJ35" s="6" t="n">
        <f aca="false">(AV172-$AV$139)/$AV$139</f>
        <v>-0.874677995972674</v>
      </c>
      <c r="EK35" s="6" t="n">
        <f aca="false">(AW173-$AW$140)/$AW$140</f>
        <v>-0.820306525167038</v>
      </c>
      <c r="EL35" s="6" t="n">
        <f aca="false">(AX174-$AX$141)/$AX$141</f>
        <v>-0.85797797593377</v>
      </c>
      <c r="EM35" s="6" t="n">
        <f aca="false">(AY175-$AY$142)/$AY$142</f>
        <v>-0.711860711773293</v>
      </c>
      <c r="EN35" s="6" t="n">
        <f aca="false">(AZ176-$AZ$143)/$AZ$143</f>
        <v>-0.790249330661083</v>
      </c>
      <c r="EO35" s="6" t="n">
        <f aca="false">(BA177-$BA$144)/$BA$144</f>
        <v>-0.816099780512174</v>
      </c>
      <c r="EP35" s="6" t="n">
        <f aca="false">(BB178-$BB$145)/$BB$145</f>
        <v>-0.807076100296225</v>
      </c>
      <c r="EQ35" s="6" t="n">
        <f aca="false">(BC179-$BC$146)/$BC$146</f>
        <v>-0.820658824103111</v>
      </c>
      <c r="ER35" s="6" t="n">
        <f aca="false">(BD180-$BD$147)/$BD$147</f>
        <v>-0.836755310976848</v>
      </c>
      <c r="ES35" s="6" t="n">
        <f aca="false">(BE181-$BE$148)/$BE$148</f>
        <v>-0.876443239978907</v>
      </c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</row>
    <row r="36" customFormat="false" ht="11.25" hidden="false" customHeight="false" outlineLevel="0" collapsed="false">
      <c r="B36" s="4" t="n">
        <v>35370</v>
      </c>
      <c r="C36" s="5" t="n">
        <v>97984640</v>
      </c>
      <c r="D36" s="5" t="n">
        <f aca="false">VLOOKUP(B36,[1]jan94!$A$53:$XFD$163,3,0)</f>
        <v>1807540</v>
      </c>
      <c r="E36" s="5" t="n">
        <f aca="false">VLOOKUP(B36,[2]feb94!$A$55:$XFD$164,3,0)</f>
        <v>2828974</v>
      </c>
      <c r="F36" s="5" t="n">
        <f aca="false">VLOOKUP(B36,[3]mar94!$A$38:$XFD$146,3,0)</f>
        <v>2288423</v>
      </c>
      <c r="G36" s="5" t="n">
        <f aca="false">VLOOKUP(B36,[4]apr94!$A$38:$XFD$145,3,0)</f>
        <v>1785241</v>
      </c>
      <c r="H36" s="5" t="n">
        <f aca="false">VLOOKUP(B36,[5]may94!$A$64:$XFD$169,3,0)</f>
        <v>2453212</v>
      </c>
      <c r="I36" s="5" t="n">
        <f aca="false">VLOOKUP(B36,[6]jun94!$A$53:$XFD$157,3,0)</f>
        <v>2344639</v>
      </c>
      <c r="J36" s="5" t="n">
        <f aca="false">VLOOKUP(B36,[7]jul94!$A$61:$XFD$164,3,0)</f>
        <v>2977417</v>
      </c>
      <c r="K36" s="5" t="n">
        <f aca="false">VLOOKUP(B36,[8]aug94!$A$55:$XFD$157,3,0)</f>
        <v>2148228</v>
      </c>
      <c r="L36" s="5" t="n">
        <f aca="false">VLOOKUP(B36,[9]sep94!$A$54:$XFD$156,3,0)</f>
        <v>2787102</v>
      </c>
      <c r="M36" s="5" t="n">
        <f aca="false">VLOOKUP(B36,[10]oct94!$A$49:$XFD$149,3,0)</f>
        <v>1918378</v>
      </c>
      <c r="N36" s="5" t="n">
        <f aca="false">VLOOKUP(B36,[11]nov94!$A$38:$XFD$138,3,0)</f>
        <v>1941239</v>
      </c>
      <c r="O36" s="5" t="n">
        <f aca="false">VLOOKUP(B36,[12]dec94!$A$50:$XFD$148,3,0)</f>
        <v>2006922</v>
      </c>
      <c r="P36" s="5" t="n">
        <f aca="false">VLOOKUP(B36,[13]jan95!$A$63:$XFD$158,3,0)</f>
        <v>2023380</v>
      </c>
      <c r="Q36" s="5" t="n">
        <f aca="false">VLOOKUP(B36,[14]feb95!$A$50:$XFD$143,3,0)</f>
        <v>2228201</v>
      </c>
      <c r="R36" s="5" t="n">
        <f aca="false">VLOOKUP(B36,[15]mar95!$A$37:$XFD$129,3,0)</f>
        <v>2795641</v>
      </c>
      <c r="S36" s="5" t="n">
        <f aca="false">VLOOKUP(B36,[16]apr95!$A$54:$XFD$146,3,0)</f>
        <v>1520289</v>
      </c>
      <c r="T36" s="5" t="n">
        <f aca="false">VLOOKUP(B36,[17]may95!$A$37:$XFD$127,3,0)</f>
        <v>3227566</v>
      </c>
      <c r="U36" s="5" t="n">
        <f aca="false">VLOOKUP(B36,[18]jun95!$A$53:$XFD$142,3,0)</f>
        <v>2134216</v>
      </c>
      <c r="V36" s="5" t="n">
        <f aca="false">VLOOKUP(B36,[19]jul95!$A$52:$XFD$140,3,0)</f>
        <v>4351254</v>
      </c>
      <c r="W36" s="5" t="n">
        <f aca="false">VLOOKUP(B36,[20]aug95!$A$53:$XFD$140,3,0)</f>
        <v>3239292</v>
      </c>
      <c r="X36" s="5" t="n">
        <f aca="false">VLOOKUP(B36,[21]sep95!$A$51:$XFD$137,3,0)</f>
        <v>4079700</v>
      </c>
      <c r="Y36" s="5" t="n">
        <f aca="false">VLOOKUP(B36,[22]oct95!$A$60:$XFD$145,3,0)</f>
        <v>2515794</v>
      </c>
      <c r="Z36" s="5" t="n">
        <f aca="false">VLOOKUP(B36,[23]nov95!$A$54:$XFD$138,3,0)</f>
        <v>2773352</v>
      </c>
      <c r="AA36" s="5" t="n">
        <f aca="false">VLOOKUP(B36,[24]dec95!$A$37:$XFD$120,3,0)</f>
        <v>4325832</v>
      </c>
      <c r="AB36" s="5" t="n">
        <f aca="false">VLOOKUP(B36,[25]jan96!$A$54:$XFD$134,3,0)</f>
        <v>3735224</v>
      </c>
      <c r="AC36" s="5" t="n">
        <f aca="false">VLOOKUP(B36,[26]feb96!$A$36:$XFD$114,3,0)</f>
        <v>5212934</v>
      </c>
      <c r="AD36" s="5" t="n">
        <f aca="false">VLOOKUP(B36,[27]mar96!$A$36:$XFD$114,3,0)</f>
        <v>6139341</v>
      </c>
      <c r="AE36" s="5" t="n">
        <f aca="false">VLOOKUP(B36,[28]apr96!$A$56:$XFD$132,3,0)</f>
        <v>5572080</v>
      </c>
      <c r="AF36" s="5" t="n">
        <f aca="false">VLOOKUP(B36,[29]may96!$A$36:$XFD$111,3,0)</f>
        <v>7204319</v>
      </c>
      <c r="AG36" s="5" t="n">
        <f aca="false">VLOOKUP(B36,[30]jun96!$A$36:$XFD$110,3,0)</f>
        <v>5011411</v>
      </c>
      <c r="AH36" s="5" t="n">
        <f aca="false">VLOOKUP(B36,[31]jul96!$A$48:$XFD$122,3,0)</f>
        <v>6154962</v>
      </c>
      <c r="AI36" s="5" t="n">
        <f aca="false">VLOOKUP(B36,[32]aug96!$A$50:$XFD$122,3,0)</f>
        <v>8120515</v>
      </c>
      <c r="AJ36" s="5" t="n">
        <f aca="false">VLOOKUP(B36,[33]sep96!$A$65:$XFD$136,3,0)</f>
        <v>9351220</v>
      </c>
      <c r="AK36" s="5" t="n">
        <f aca="false">VLOOKUP(B36,[34]oct96!$A$51:$XFD$122,3,0)</f>
        <v>10563428</v>
      </c>
      <c r="AL36" s="5" t="n">
        <f aca="false">VLOOKUP(B36,[35]nov96!$A$55:$XFD$124,3,0)</f>
        <v>6352316</v>
      </c>
      <c r="CQ36" s="1" t="s">
        <v>35</v>
      </c>
      <c r="CR36" s="6" t="n">
        <f aca="false">(D129-$D$95)/$D$95</f>
        <v>-0.728134565133633</v>
      </c>
      <c r="CS36" s="6" t="n">
        <f aca="false">(E130-$E$96)/$E$96</f>
        <v>-0.650001074827385</v>
      </c>
      <c r="CT36" s="6" t="n">
        <f aca="false">(F131-$F$97)/$F$97</f>
        <v>-0.77669702233955</v>
      </c>
      <c r="CU36" s="6" t="n">
        <f aca="false">(G132-$G$98)/$G$98</f>
        <v>-0.767170812007349</v>
      </c>
      <c r="CV36" s="6" t="n">
        <f aca="false">(H133-$H$99)/$H$99</f>
        <v>-0.76258610995556</v>
      </c>
      <c r="CW36" s="6" t="n">
        <f aca="false">(I134-$I$100)/$I$100</f>
        <v>-0.730808472637821</v>
      </c>
      <c r="CX36" s="6" t="n">
        <f aca="false">(J135-$J$101)/$J$101</f>
        <v>-0.642224246633514</v>
      </c>
      <c r="CY36" s="6" t="n">
        <f aca="false">(K136-$K$102)/$K$102</f>
        <v>-0.839827184078527</v>
      </c>
      <c r="CZ36" s="6" t="n">
        <f aca="false">(L137-$L$103)/$L$103</f>
        <v>-0.764296960543309</v>
      </c>
      <c r="DA36" s="6" t="n">
        <f aca="false">(M138-$M$104)/$M$104</f>
        <v>-0.75262423437634</v>
      </c>
      <c r="DB36" s="6" t="n">
        <f aca="false">(N139-$N$105)/$N$105</f>
        <v>-0.820842323793566</v>
      </c>
      <c r="DC36" s="6" t="n">
        <f aca="false">(O140-$O$106)/$O$106</f>
        <v>-0.802731055688679</v>
      </c>
      <c r="DD36" s="6" t="n">
        <f aca="false">(P141-$P$107)/$P$107</f>
        <v>-0.810220369593502</v>
      </c>
      <c r="DE36" s="6" t="n">
        <f aca="false">(Q142-$Q$108)/$Q$108</f>
        <v>-0.85513204296307</v>
      </c>
      <c r="DF36" s="6" t="n">
        <f aca="false">(R143-$R$109)/$R$109</f>
        <v>-0.786701937729437</v>
      </c>
      <c r="DG36" s="6" t="n">
        <f aca="false">(S144-$S$110)/$S$110</f>
        <v>-0.788818862832535</v>
      </c>
      <c r="DH36" s="6" t="n">
        <f aca="false">(T145-$T$111)/$T$111</f>
        <v>-0.778403295252687</v>
      </c>
      <c r="DI36" s="6" t="n">
        <f aca="false">(U146-$U$112)/$U$112</f>
        <v>-0.77457492629403</v>
      </c>
      <c r="DJ36" s="6" t="n">
        <f aca="false">(V147-$V$113)/$V$113</f>
        <v>-0.799641258879305</v>
      </c>
      <c r="DK36" s="6" t="n">
        <f aca="false">(W148-$W$114)/$W$114</f>
        <v>-0.812838480030736</v>
      </c>
      <c r="DL36" s="6" t="n">
        <f aca="false">(X149-$X$115)/$X$115</f>
        <v>-0.769848702983086</v>
      </c>
      <c r="DM36" s="6" t="n">
        <f aca="false">(Y150-$Y$116)/$Y$116</f>
        <v>-0.851591617086976</v>
      </c>
      <c r="DN36" s="6" t="n">
        <f aca="false">(Z151-$Z$117)/$Z$117</f>
        <v>-0.87602083176957</v>
      </c>
      <c r="DO36" s="6" t="n">
        <f aca="false">(AA152-$AA$118)/$AA$118</f>
        <v>-0.785479630054889</v>
      </c>
      <c r="DP36" s="6" t="n">
        <f aca="false">(AB153-$AB$119)/$AB$119</f>
        <v>-0.83342583424417</v>
      </c>
      <c r="DQ36" s="6" t="n">
        <f aca="false">(AC154-$AC$120)/$AC$120</f>
        <v>-0.871884084399348</v>
      </c>
      <c r="DR36" s="6" t="n">
        <f aca="false">(AD155-$AD$121)/$AD$121</f>
        <v>-0.826894737741165</v>
      </c>
      <c r="DS36" s="6" t="n">
        <f aca="false">(AE156-$AE$122)/$AE$122</f>
        <v>-0.888504800250097</v>
      </c>
      <c r="DT36" s="6" t="n">
        <f aca="false">(AF157-$AF$123)/$AF$123</f>
        <v>-0.824068310702593</v>
      </c>
      <c r="DU36" s="6" t="n">
        <f aca="false">(AG158-$AG$124)/$AG$124</f>
        <v>-0.81073868880666</v>
      </c>
      <c r="DV36" s="6" t="n">
        <f aca="false">(AH159-$AH$125)/$AH$125</f>
        <v>-0.822996585735964</v>
      </c>
      <c r="DW36" s="6" t="n">
        <f aca="false">(AI160-$AI$126)/$AI$126</f>
        <v>-0.873195720524373</v>
      </c>
      <c r="DX36" s="6" t="n">
        <f aca="false">(AJ161-$AJ$127)/$AJ$127</f>
        <v>-0.869178981066494</v>
      </c>
      <c r="DY36" s="6" t="n">
        <f aca="false">(AK162-$AK$128)/$AK$128</f>
        <v>-0.870040009739263</v>
      </c>
      <c r="DZ36" s="6" t="n">
        <f aca="false">(AL163-$AL$129)/$AL$129</f>
        <v>-0.876662811486739</v>
      </c>
      <c r="EA36" s="6" t="n">
        <f aca="false">(AM164-$AM$130)/$AM$130</f>
        <v>-0.836907979573572</v>
      </c>
      <c r="EB36" s="6" t="n">
        <f aca="false">(AN165-$AN$131)/$AN$131</f>
        <v>-0.82035110644879</v>
      </c>
      <c r="EC36" s="6" t="n">
        <f aca="false">(AO166-$AO$132)/$AO$132</f>
        <v>-0.833171002701171</v>
      </c>
      <c r="ED36" s="6" t="n">
        <f aca="false">(AP167-$AP$133)/$AP$133</f>
        <v>-0.857501813468156</v>
      </c>
      <c r="EE36" s="6" t="n">
        <f aca="false">(AQ168-$AQ$134)/$AQ$134</f>
        <v>-0.881956758645803</v>
      </c>
      <c r="EF36" s="6" t="n">
        <f aca="false">(AR169-$AR$135)/$AR$135</f>
        <v>-0.835444748147849</v>
      </c>
      <c r="EG36" s="6" t="n">
        <f aca="false">(AS170-$AS$136)/$AS$136</f>
        <v>-0.818148265641216</v>
      </c>
      <c r="EH36" s="6" t="n">
        <f aca="false">(AT171-$AT$137)/$AT$137</f>
        <v>-0.831352446746119</v>
      </c>
      <c r="EI36" s="6" t="n">
        <f aca="false">(AU172-$AU$138)/$AU$138</f>
        <v>-0.850893482472918</v>
      </c>
      <c r="EJ36" s="6" t="n">
        <f aca="false">(AV173-$AV$139)/$AV$139</f>
        <v>-0.88341862120729</v>
      </c>
      <c r="EK36" s="6" t="n">
        <f aca="false">(AW174-$AW$140)/$AW$140</f>
        <v>-0.819000191886077</v>
      </c>
      <c r="EL36" s="6" t="n">
        <f aca="false">(AX175-$AX$141)/$AX$141</f>
        <v>-0.863653914341982</v>
      </c>
      <c r="EM36" s="6" t="n">
        <f aca="false">(AY176-$AY$142)/$AY$142</f>
        <v>-0.72848549820112</v>
      </c>
      <c r="EN36" s="6" t="n">
        <f aca="false">(AZ177-$AZ$143)/$AZ$143</f>
        <v>-0.804500104222522</v>
      </c>
      <c r="EO36" s="6" t="n">
        <f aca="false">(BA178-$BA$144)/$BA$144</f>
        <v>-0.82360973308998</v>
      </c>
      <c r="EP36" s="6" t="n">
        <f aca="false">(BB179-$BB$145)/$BB$145</f>
        <v>-0.80696225071954</v>
      </c>
      <c r="EQ36" s="6" t="n">
        <f aca="false">(BC180-$BC$146)/$BC$146</f>
        <v>-0.821597165184912</v>
      </c>
      <c r="ER36" s="6" t="n">
        <f aca="false">(BD181-$BD$147)/$BD$147</f>
        <v>-0.845360203448924</v>
      </c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</row>
    <row r="37" customFormat="false" ht="11.25" hidden="false" customHeight="false" outlineLevel="0" collapsed="false">
      <c r="B37" s="4" t="n">
        <v>35400</v>
      </c>
      <c r="C37" s="5" t="n">
        <v>99358863</v>
      </c>
      <c r="D37" s="5" t="n">
        <f aca="false">VLOOKUP(B37,[1]jan94!$A$53:$XFD$163,3,0)</f>
        <v>1765519</v>
      </c>
      <c r="E37" s="5" t="n">
        <f aca="false">VLOOKUP(B37,[2]feb94!$A$55:$XFD$164,3,0)</f>
        <v>2757369</v>
      </c>
      <c r="F37" s="5" t="n">
        <f aca="false">VLOOKUP(B37,[3]mar94!$A$38:$XFD$146,3,0)</f>
        <v>2240929</v>
      </c>
      <c r="G37" s="5" t="n">
        <f aca="false">VLOOKUP(B37,[4]apr94!$A$38:$XFD$145,3,0)</f>
        <v>1754504</v>
      </c>
      <c r="H37" s="5" t="n">
        <f aca="false">VLOOKUP(B37,[5]may94!$A$64:$XFD$169,3,0)</f>
        <v>2556192</v>
      </c>
      <c r="I37" s="5" t="n">
        <f aca="false">VLOOKUP(B37,[6]jun94!$A$53:$XFD$157,3,0)</f>
        <v>2393290</v>
      </c>
      <c r="J37" s="5" t="n">
        <f aca="false">VLOOKUP(B37,[7]jul94!$A$61:$XFD$164,3,0)</f>
        <v>2963923</v>
      </c>
      <c r="K37" s="5" t="n">
        <f aca="false">VLOOKUP(B37,[8]aug94!$A$55:$XFD$157,3,0)</f>
        <v>2137445</v>
      </c>
      <c r="L37" s="5" t="n">
        <f aca="false">VLOOKUP(B37,[9]sep94!$A$54:$XFD$156,3,0)</f>
        <v>2671661</v>
      </c>
      <c r="M37" s="5" t="n">
        <f aca="false">VLOOKUP(B37,[10]oct94!$A$49:$XFD$149,3,0)</f>
        <v>1895048</v>
      </c>
      <c r="N37" s="5" t="n">
        <f aca="false">VLOOKUP(B37,[11]nov94!$A$38:$XFD$138,3,0)</f>
        <v>2035711</v>
      </c>
      <c r="O37" s="5" t="n">
        <f aca="false">VLOOKUP(B37,[12]dec94!$A$50:$XFD$148,3,0)</f>
        <v>2164883</v>
      </c>
      <c r="P37" s="5" t="n">
        <f aca="false">VLOOKUP(B37,[13]jan95!$A$63:$XFD$158,3,0)</f>
        <v>2163325</v>
      </c>
      <c r="Q37" s="5" t="n">
        <f aca="false">VLOOKUP(B37,[14]feb95!$A$50:$XFD$143,3,0)</f>
        <v>2198871</v>
      </c>
      <c r="R37" s="5" t="n">
        <f aca="false">VLOOKUP(B37,[15]mar95!$A$37:$XFD$129,3,0)</f>
        <v>2907497</v>
      </c>
      <c r="S37" s="5" t="n">
        <f aca="false">VLOOKUP(B37,[16]apr95!$A$54:$XFD$146,3,0)</f>
        <v>1525254</v>
      </c>
      <c r="T37" s="5" t="n">
        <f aca="false">VLOOKUP(B37,[17]may95!$A$37:$XFD$127,3,0)</f>
        <v>3273263</v>
      </c>
      <c r="U37" s="5" t="n">
        <f aca="false">VLOOKUP(B37,[18]jun95!$A$53:$XFD$142,3,0)</f>
        <v>2179613</v>
      </c>
      <c r="V37" s="5" t="n">
        <f aca="false">VLOOKUP(B37,[19]jul95!$A$52:$XFD$140,3,0)</f>
        <v>4253672</v>
      </c>
      <c r="W37" s="5" t="n">
        <f aca="false">VLOOKUP(B37,[20]aug95!$A$53:$XFD$140,3,0)</f>
        <v>3078455</v>
      </c>
      <c r="X37" s="5" t="n">
        <f aca="false">VLOOKUP(B37,[21]sep95!$A$51:$XFD$137,3,0)</f>
        <v>4086941</v>
      </c>
      <c r="Y37" s="5" t="n">
        <f aca="false">VLOOKUP(B37,[22]oct95!$A$60:$XFD$145,3,0)</f>
        <v>2446614</v>
      </c>
      <c r="Z37" s="5" t="n">
        <f aca="false">VLOOKUP(B37,[23]nov95!$A$54:$XFD$138,3,0)</f>
        <v>2763949</v>
      </c>
      <c r="AA37" s="5" t="n">
        <f aca="false">VLOOKUP(B37,[24]dec95!$A$37:$XFD$120,3,0)</f>
        <v>3975540</v>
      </c>
      <c r="AB37" s="5" t="n">
        <f aca="false">VLOOKUP(B37,[25]jan96!$A$54:$XFD$134,3,0)</f>
        <v>3777084</v>
      </c>
      <c r="AC37" s="5" t="n">
        <f aca="false">VLOOKUP(B37,[26]feb96!$A$36:$XFD$114,3,0)</f>
        <v>5174778</v>
      </c>
      <c r="AD37" s="5" t="n">
        <f aca="false">VLOOKUP(B37,[27]mar96!$A$36:$XFD$114,3,0)</f>
        <v>6240382</v>
      </c>
      <c r="AE37" s="5" t="n">
        <f aca="false">VLOOKUP(B37,[28]apr96!$A$56:$XFD$132,3,0)</f>
        <v>5107894</v>
      </c>
      <c r="AF37" s="5" t="n">
        <f aca="false">VLOOKUP(B37,[29]may96!$A$36:$XFD$111,3,0)</f>
        <v>7051051</v>
      </c>
      <c r="AG37" s="5" t="n">
        <f aca="false">VLOOKUP(B37,[30]jun96!$A$36:$XFD$110,3,0)</f>
        <v>5649740</v>
      </c>
      <c r="AH37" s="5" t="n">
        <f aca="false">VLOOKUP(B37,[31]jul96!$A$48:$XFD$122,3,0)</f>
        <v>6436815</v>
      </c>
      <c r="AI37" s="5" t="n">
        <f aca="false">VLOOKUP(B37,[32]aug96!$A$50:$XFD$122,3,0)</f>
        <v>8082856</v>
      </c>
      <c r="AJ37" s="5" t="n">
        <f aca="false">VLOOKUP(B37,[33]sep96!$A$65:$XFD$136,3,0)</f>
        <v>8701175</v>
      </c>
      <c r="AK37" s="5" t="n">
        <f aca="false">VLOOKUP(B37,[34]oct96!$A$51:$XFD$122,3,0)</f>
        <v>9767246</v>
      </c>
      <c r="AL37" s="5" t="n">
        <f aca="false">VLOOKUP(B37,[35]nov96!$A$55:$XFD$124,3,0)</f>
        <v>15086196</v>
      </c>
      <c r="AM37" s="5" t="n">
        <f aca="false">VLOOKUP(B37,[36]dec96!$A$61:$XFD$130,3,0)</f>
        <v>5149999</v>
      </c>
      <c r="CQ37" s="1" t="s">
        <v>36</v>
      </c>
      <c r="CR37" s="6" t="n">
        <f aca="false">(D130-$D$95)/$D$95</f>
        <v>-0.755220725063372</v>
      </c>
      <c r="CS37" s="6" t="n">
        <f aca="false">(E131-$E$96)/$E$96</f>
        <v>-0.658619589451891</v>
      </c>
      <c r="CT37" s="6" t="n">
        <f aca="false">(F132-$F$97)/$F$97</f>
        <v>-0.787693417370934</v>
      </c>
      <c r="CU37" s="6" t="n">
        <f aca="false">(G133-$G$98)/$G$98</f>
        <v>-0.768789490396622</v>
      </c>
      <c r="CV37" s="6" t="n">
        <f aca="false">(H134-$H$99)/$H$99</f>
        <v>-0.793694934447058</v>
      </c>
      <c r="CW37" s="6" t="n">
        <f aca="false">(I135-$I$100)/$I$100</f>
        <v>-0.760583420189797</v>
      </c>
      <c r="CX37" s="6" t="n">
        <f aca="false">(J136-$J$101)/$J$101</f>
        <v>-0.653115430011845</v>
      </c>
      <c r="CY37" s="6" t="n">
        <f aca="false">(K137-$K$102)/$K$102</f>
        <v>-0.835700695237641</v>
      </c>
      <c r="CZ37" s="6" t="n">
        <f aca="false">(L138-$L$103)/$L$103</f>
        <v>-0.775657965810381</v>
      </c>
      <c r="DA37" s="6" t="n">
        <f aca="false">(M139-$M$104)/$M$104</f>
        <v>-0.756075091243622</v>
      </c>
      <c r="DB37" s="6" t="n">
        <f aca="false">(N140-$N$105)/$N$105</f>
        <v>-0.834927444022036</v>
      </c>
      <c r="DC37" s="6" t="n">
        <f aca="false">(O141-$O$106)/$O$106</f>
        <v>-0.816150256213036</v>
      </c>
      <c r="DD37" s="6" t="n">
        <f aca="false">(P142-$P$107)/$P$107</f>
        <v>-0.827222130637761</v>
      </c>
      <c r="DE37" s="6" t="n">
        <f aca="false">(Q143-$Q$108)/$Q$108</f>
        <v>-0.857301499162329</v>
      </c>
      <c r="DF37" s="6" t="n">
        <f aca="false">(R144-$R$109)/$R$109</f>
        <v>-0.80852171565873</v>
      </c>
      <c r="DG37" s="6" t="n">
        <f aca="false">(S145-$S$110)/$S$110</f>
        <v>-0.787977322304072</v>
      </c>
      <c r="DH37" s="6" t="n">
        <f aca="false">(T146-$T$111)/$T$111</f>
        <v>-0.766466382014302</v>
      </c>
      <c r="DI37" s="6" t="n">
        <f aca="false">(U147-$U$112)/$U$112</f>
        <v>-0.780068820103709</v>
      </c>
      <c r="DJ37" s="6" t="n">
        <f aca="false">(V148-$V$113)/$V$113</f>
        <v>-0.809129733370171</v>
      </c>
      <c r="DK37" s="6" t="n">
        <f aca="false">(W149-$W$114)/$W$114</f>
        <v>-0.837671829088378</v>
      </c>
      <c r="DL37" s="6" t="n">
        <f aca="false">(X150-$X$115)/$X$115</f>
        <v>-0.77604053742903</v>
      </c>
      <c r="DM37" s="6" t="n">
        <f aca="false">(Y151-$Y$116)/$Y$116</f>
        <v>-0.846372110510645</v>
      </c>
      <c r="DN37" s="6" t="n">
        <f aca="false">(Z152-$Z$117)/$Z$117</f>
        <v>-0.877362600460698</v>
      </c>
      <c r="DO37" s="6" t="n">
        <f aca="false">(AA153-$AA$118)/$AA$118</f>
        <v>-0.792712745467737</v>
      </c>
      <c r="DP37" s="6" t="n">
        <f aca="false">(AB154-$AB$119)/$AB$119</f>
        <v>-0.836418462692895</v>
      </c>
      <c r="DQ37" s="6" t="n">
        <f aca="false">(AC155-$AC$120)/$AC$120</f>
        <v>-0.876477251927998</v>
      </c>
      <c r="DR37" s="6" t="n">
        <f aca="false">(AD156-$AD$121)/$AD$121</f>
        <v>-0.830013145655409</v>
      </c>
      <c r="DS37" s="6" t="n">
        <f aca="false">(AE157-$AE$122)/$AE$122</f>
        <v>-0.894952394578541</v>
      </c>
      <c r="DT37" s="6" t="n">
        <f aca="false">(AF158-$AF$123)/$AF$123</f>
        <v>-0.831451834413017</v>
      </c>
      <c r="DU37" s="6" t="n">
        <f aca="false">(AG159-$AG$124)/$AG$124</f>
        <v>-0.822754245306561</v>
      </c>
      <c r="DV37" s="6" t="n">
        <f aca="false">(AH160-$AH$125)/$AH$125</f>
        <v>-0.833346863935256</v>
      </c>
      <c r="DW37" s="6" t="n">
        <f aca="false">(AI161-$AI$126)/$AI$126</f>
        <v>-0.880886525228333</v>
      </c>
      <c r="DX37" s="6" t="n">
        <f aca="false">(AJ162-$AJ$127)/$AJ$127</f>
        <v>-0.86541341438663</v>
      </c>
      <c r="DY37" s="6" t="n">
        <f aca="false">(AK163-$AK$128)/$AK$128</f>
        <v>-0.870161466523935</v>
      </c>
      <c r="DZ37" s="6" t="n">
        <f aca="false">(AL164-$AL$129)/$AL$129</f>
        <v>-0.880341814905936</v>
      </c>
      <c r="EA37" s="6" t="n">
        <f aca="false">(AM165-$AM$130)/$AM$130</f>
        <v>-0.831893240719843</v>
      </c>
      <c r="EB37" s="6" t="n">
        <f aca="false">(AN166-$AN$131)/$AN$131</f>
        <v>-0.826058925400116</v>
      </c>
      <c r="EC37" s="6" t="n">
        <f aca="false">(AO167-$AO$132)/$AO$132</f>
        <v>-0.83892356642167</v>
      </c>
      <c r="ED37" s="6" t="n">
        <f aca="false">(AP168-$AP$133)/$AP$133</f>
        <v>-0.855976207560978</v>
      </c>
      <c r="EE37" s="6" t="n">
        <f aca="false">(AQ169-$AQ$134)/$AQ$134</f>
        <v>-0.875387166493931</v>
      </c>
      <c r="EF37" s="6" t="n">
        <f aca="false">(AR170-$AR$135)/$AR$135</f>
        <v>-0.833658598459316</v>
      </c>
      <c r="EG37" s="6" t="n">
        <f aca="false">(AS171-$AS$136)/$AS$136</f>
        <v>-0.822827700452042</v>
      </c>
      <c r="EH37" s="6" t="n">
        <f aca="false">(AT172-$AT$137)/$AT$137</f>
        <v>-0.826568534350252</v>
      </c>
      <c r="EI37" s="6" t="n">
        <f aca="false">(AU173-$AU$138)/$AU$138</f>
        <v>-0.854242835236311</v>
      </c>
      <c r="EJ37" s="6" t="n">
        <f aca="false">(AV174-$AV$139)/$AV$139</f>
        <v>-0.871464564822955</v>
      </c>
      <c r="EK37" s="6" t="n">
        <f aca="false">(AW175-$AW$140)/$AW$140</f>
        <v>-0.825827925205784</v>
      </c>
      <c r="EL37" s="6" t="n">
        <f aca="false">(AX176-$AX$141)/$AX$141</f>
        <v>-0.87482425108797</v>
      </c>
      <c r="EM37" s="6" t="n">
        <f aca="false">(AY177-$AY$142)/$AY$142</f>
        <v>-0.755019581150412</v>
      </c>
      <c r="EN37" s="6" t="n">
        <f aca="false">(AZ178-$AZ$143)/$AZ$143</f>
        <v>-0.815341222627508</v>
      </c>
      <c r="EO37" s="6" t="n">
        <f aca="false">(BA179-$BA$144)/$BA$144</f>
        <v>-0.832991344663789</v>
      </c>
      <c r="EP37" s="6" t="n">
        <f aca="false">(BB180-$BB$145)/$BB$145</f>
        <v>-0.813955444543791</v>
      </c>
      <c r="EQ37" s="6" t="n">
        <f aca="false">(BC181-$BC$146)/$BC$146</f>
        <v>-0.823418726530837</v>
      </c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</row>
    <row r="38" customFormat="false" ht="11.25" hidden="false" customHeight="false" outlineLevel="0" collapsed="false">
      <c r="B38" s="4" t="n">
        <v>35431</v>
      </c>
      <c r="C38" s="5" t="n">
        <v>95811989</v>
      </c>
      <c r="D38" s="5" t="n">
        <f aca="false">VLOOKUP(B38,[1]jan94!$A$53:$XFD$163,3,0)</f>
        <v>1589619</v>
      </c>
      <c r="E38" s="5" t="n">
        <f aca="false">VLOOKUP(B38,[2]feb94!$A$55:$XFD$164,3,0)</f>
        <v>2670188</v>
      </c>
      <c r="F38" s="5" t="n">
        <f aca="false">VLOOKUP(B38,[3]mar94!$A$38:$XFD$146,3,0)</f>
        <v>2164133</v>
      </c>
      <c r="G38" s="5" t="n">
        <f aca="false">VLOOKUP(B38,[4]apr94!$A$38:$XFD$145,3,0)</f>
        <v>1612192</v>
      </c>
      <c r="H38" s="5" t="n">
        <f aca="false">VLOOKUP(B38,[5]may94!$A$64:$XFD$169,3,0)</f>
        <v>2458369</v>
      </c>
      <c r="I38" s="5" t="n">
        <f aca="false">VLOOKUP(B38,[6]jun94!$A$53:$XFD$157,3,0)</f>
        <v>2187582</v>
      </c>
      <c r="J38" s="5" t="n">
        <f aca="false">VLOOKUP(B38,[7]jul94!$A$61:$XFD$164,3,0)</f>
        <v>2826699</v>
      </c>
      <c r="K38" s="5" t="n">
        <f aca="false">VLOOKUP(B38,[8]aug94!$A$55:$XFD$157,3,0)</f>
        <v>2102935</v>
      </c>
      <c r="L38" s="5" t="n">
        <f aca="false">VLOOKUP(B38,[9]sep94!$A$54:$XFD$156,3,0)</f>
        <v>2573340</v>
      </c>
      <c r="M38" s="5" t="n">
        <f aca="false">VLOOKUP(B38,[10]oct94!$A$49:$XFD$149,3,0)</f>
        <v>1786292</v>
      </c>
      <c r="N38" s="5" t="n">
        <f aca="false">VLOOKUP(B38,[11]nov94!$A$38:$XFD$138,3,0)</f>
        <v>2011658</v>
      </c>
      <c r="O38" s="5" t="n">
        <f aca="false">VLOOKUP(B38,[12]dec94!$A$50:$XFD$148,3,0)</f>
        <v>2042089</v>
      </c>
      <c r="P38" s="5" t="n">
        <f aca="false">VLOOKUP(B38,[13]jan95!$A$63:$XFD$158,3,0)</f>
        <v>2006848</v>
      </c>
      <c r="Q38" s="5" t="n">
        <f aca="false">VLOOKUP(B38,[14]feb95!$A$50:$XFD$143,3,0)</f>
        <v>2068951</v>
      </c>
      <c r="R38" s="5" t="n">
        <f aca="false">VLOOKUP(B38,[15]mar95!$A$37:$XFD$129,3,0)</f>
        <v>2904479</v>
      </c>
      <c r="S38" s="5" t="n">
        <f aca="false">VLOOKUP(B38,[16]apr95!$A$54:$XFD$146,3,0)</f>
        <v>1392061</v>
      </c>
      <c r="T38" s="5" t="n">
        <f aca="false">VLOOKUP(B38,[17]may95!$A$37:$XFD$127,3,0)</f>
        <v>3025936</v>
      </c>
      <c r="U38" s="5" t="n">
        <f aca="false">VLOOKUP(B38,[18]jun95!$A$53:$XFD$142,3,0)</f>
        <v>2085260</v>
      </c>
      <c r="V38" s="5" t="n">
        <f aca="false">VLOOKUP(B38,[19]jul95!$A$52:$XFD$140,3,0)</f>
        <v>3792598</v>
      </c>
      <c r="W38" s="5" t="n">
        <f aca="false">VLOOKUP(B38,[20]aug95!$A$53:$XFD$140,3,0)</f>
        <v>2894392</v>
      </c>
      <c r="X38" s="5" t="n">
        <f aca="false">VLOOKUP(B38,[21]sep95!$A$51:$XFD$137,3,0)</f>
        <v>3865521</v>
      </c>
      <c r="Y38" s="5" t="n">
        <f aca="false">VLOOKUP(B38,[22]oct95!$A$60:$XFD$145,3,0)</f>
        <v>2269555</v>
      </c>
      <c r="Z38" s="5" t="n">
        <f aca="false">VLOOKUP(B38,[23]nov95!$A$54:$XFD$138,3,0)</f>
        <v>2526580</v>
      </c>
      <c r="AA38" s="5" t="n">
        <f aca="false">VLOOKUP(B38,[24]dec95!$A$37:$XFD$120,3,0)</f>
        <v>3935029</v>
      </c>
      <c r="AB38" s="5" t="n">
        <f aca="false">VLOOKUP(B38,[25]jan96!$A$54:$XFD$134,3,0)</f>
        <v>3488956</v>
      </c>
      <c r="AC38" s="5" t="n">
        <f aca="false">VLOOKUP(B38,[26]feb96!$A$36:$XFD$114,3,0)</f>
        <v>4769203</v>
      </c>
      <c r="AD38" s="5" t="n">
        <f aca="false">VLOOKUP(B38,[27]mar96!$A$36:$XFD$114,3,0)</f>
        <v>5799793</v>
      </c>
      <c r="AE38" s="5" t="n">
        <f aca="false">VLOOKUP(B38,[28]apr96!$A$56:$XFD$132,3,0)</f>
        <v>4580205</v>
      </c>
      <c r="AF38" s="5" t="n">
        <f aca="false">VLOOKUP(B38,[29]may96!$A$36:$XFD$111,3,0)</f>
        <v>6401741</v>
      </c>
      <c r="AG38" s="5" t="n">
        <f aca="false">VLOOKUP(B38,[30]jun96!$A$36:$XFD$110,3,0)</f>
        <v>5083933</v>
      </c>
      <c r="AH38" s="5" t="n">
        <f aca="false">VLOOKUP(B38,[31]jul96!$A$48:$XFD$122,3,0)</f>
        <v>6071235</v>
      </c>
      <c r="AI38" s="5" t="n">
        <f aca="false">VLOOKUP(B38,[32]aug96!$A$50:$XFD$122,3,0)</f>
        <v>7526475</v>
      </c>
      <c r="AJ38" s="5" t="n">
        <f aca="false">VLOOKUP(B38,[33]sep96!$A$65:$XFD$136,3,0)</f>
        <v>7613602</v>
      </c>
      <c r="AK38" s="5" t="n">
        <f aca="false">VLOOKUP(B38,[34]oct96!$A$51:$XFD$122,3,0)</f>
        <v>9086998</v>
      </c>
      <c r="AL38" s="5" t="n">
        <f aca="false">VLOOKUP(B38,[35]nov96!$A$55:$XFD$124,3,0)</f>
        <v>12165297</v>
      </c>
      <c r="AM38" s="5" t="n">
        <f aca="false">VLOOKUP(B38,[36]dec96!$A$61:$XFD$130,3,0)</f>
        <v>10939227</v>
      </c>
      <c r="AN38" s="5" t="n">
        <f aca="false">VLOOKUP(B38,[37]jan97!$A$57:$XFD$122,3,0)</f>
        <v>5394199</v>
      </c>
      <c r="CQ38" s="1" t="s">
        <v>37</v>
      </c>
      <c r="CR38" s="6" t="n">
        <f aca="false">(D131-$D$95)/$D$95</f>
        <v>-0.758675068377128</v>
      </c>
      <c r="CS38" s="6" t="n">
        <f aca="false">(E132-$E$96)/$E$96</f>
        <v>-0.675112188385258</v>
      </c>
      <c r="CT38" s="6" t="n">
        <f aca="false">(F133-$F$97)/$F$97</f>
        <v>-0.795555664203096</v>
      </c>
      <c r="CU38" s="6" t="n">
        <f aca="false">(G134-$G$98)/$G$98</f>
        <v>-0.774512787475522</v>
      </c>
      <c r="CV38" s="6" t="n">
        <f aca="false">(H135-$H$99)/$H$99</f>
        <v>-0.795629996783928</v>
      </c>
      <c r="CW38" s="6" t="n">
        <f aca="false">(I136-$I$100)/$I$100</f>
        <v>-0.767381575771561</v>
      </c>
      <c r="CX38" s="6" t="n">
        <f aca="false">(J137-$J$101)/$J$101</f>
        <v>-0.66598643627651</v>
      </c>
      <c r="CY38" s="6" t="n">
        <f aca="false">(K138-$K$102)/$K$102</f>
        <v>-0.850273914225526</v>
      </c>
      <c r="CZ38" s="6" t="n">
        <f aca="false">(L139-$L$103)/$L$103</f>
        <v>-0.783631512660976</v>
      </c>
      <c r="DA38" s="6" t="n">
        <f aca="false">(M140-$M$104)/$M$104</f>
        <v>-0.764416332958263</v>
      </c>
      <c r="DB38" s="6" t="n">
        <f aca="false">(N141-$N$105)/$N$105</f>
        <v>-0.842936857330288</v>
      </c>
      <c r="DC38" s="6" t="n">
        <f aca="false">(O142-$O$106)/$O$106</f>
        <v>-0.829774841151116</v>
      </c>
      <c r="DD38" s="6" t="n">
        <f aca="false">(P143-$P$107)/$P$107</f>
        <v>-0.822189958421069</v>
      </c>
      <c r="DE38" s="6" t="n">
        <f aca="false">(Q144-$Q$108)/$Q$108</f>
        <v>-0.864136661156657</v>
      </c>
      <c r="DF38" s="6" t="n">
        <f aca="false">(R145-$R$109)/$R$109</f>
        <v>-0.805938112961873</v>
      </c>
      <c r="DG38" s="6" t="n">
        <f aca="false">(S146-$S$110)/$S$110</f>
        <v>-0.780896854746341</v>
      </c>
      <c r="DH38" s="6" t="n">
        <f aca="false">(T147-$T$111)/$T$111</f>
        <v>-0.773466684840803</v>
      </c>
      <c r="DI38" s="6" t="n">
        <f aca="false">(U148-$U$112)/$U$112</f>
        <v>-0.818299611549392</v>
      </c>
      <c r="DJ38" s="6" t="n">
        <f aca="false">(V149-$V$113)/$V$113</f>
        <v>-0.817990052375986</v>
      </c>
      <c r="DK38" s="6" t="n">
        <f aca="false">(W150-$W$114)/$W$114</f>
        <v>-0.838800850580381</v>
      </c>
      <c r="DL38" s="6" t="n">
        <f aca="false">(X151-$X$115)/$X$115</f>
        <v>-0.784246542603823</v>
      </c>
      <c r="DM38" s="6" t="n">
        <f aca="false">(Y152-$Y$116)/$Y$116</f>
        <v>-0.846946138933572</v>
      </c>
      <c r="DN38" s="6" t="n">
        <f aca="false">(Z153-$Z$117)/$Z$117</f>
        <v>-0.885603140927916</v>
      </c>
      <c r="DO38" s="6" t="n">
        <f aca="false">(AA154-$AA$118)/$AA$118</f>
        <v>-0.808466336623219</v>
      </c>
      <c r="DP38" s="6" t="n">
        <f aca="false">(AB155-$AB$119)/$AB$119</f>
        <v>-0.838987827028515</v>
      </c>
      <c r="DQ38" s="6" t="n">
        <f aca="false">(AC156-$AC$120)/$AC$120</f>
        <v>-0.880675320575832</v>
      </c>
      <c r="DR38" s="6" t="n">
        <f aca="false">(AD157-$AD$121)/$AD$121</f>
        <v>-0.836166867373967</v>
      </c>
      <c r="DS38" s="6" t="n">
        <f aca="false">(AE158-$AE$122)/$AE$122</f>
        <v>-0.894611946168624</v>
      </c>
      <c r="DT38" s="6" t="n">
        <f aca="false">(AF159-$AF$123)/$AF$123</f>
        <v>-0.833872253751645</v>
      </c>
      <c r="DU38" s="6" t="n">
        <f aca="false">(AG160-$AG$124)/$AG$124</f>
        <v>-0.834899250553647</v>
      </c>
      <c r="DV38" s="6" t="n">
        <f aca="false">(AH161-$AH$125)/$AH$125</f>
        <v>-0.840101669195751</v>
      </c>
      <c r="DW38" s="6" t="n">
        <f aca="false">(AI162-$AI$126)/$AI$126</f>
        <v>-0.88555267283684</v>
      </c>
      <c r="DX38" s="6" t="n">
        <f aca="false">(AJ163-$AJ$127)/$AJ$127</f>
        <v>-0.873227010726012</v>
      </c>
      <c r="DY38" s="6" t="n">
        <f aca="false">(AK164-$AK$128)/$AK$128</f>
        <v>-0.874155624480992</v>
      </c>
      <c r="DZ38" s="6" t="n">
        <f aca="false">(AL165-$AL$129)/$AL$129</f>
        <v>-0.88039363932432</v>
      </c>
      <c r="EA38" s="6" t="n">
        <f aca="false">(AM166-$AM$130)/$AM$130</f>
        <v>-0.834700203222769</v>
      </c>
      <c r="EB38" s="6" t="n">
        <f aca="false">(AN167-$AN$131)/$AN$131</f>
        <v>-0.826462544439256</v>
      </c>
      <c r="EC38" s="6" t="n">
        <f aca="false">(AO168-$AO$132)/$AO$132</f>
        <v>-0.846372255755498</v>
      </c>
      <c r="ED38" s="6" t="n">
        <f aca="false">(AP169-$AP$133)/$AP$133</f>
        <v>-0.858533517162311</v>
      </c>
      <c r="EE38" s="6" t="n">
        <f aca="false">(AQ170-$AQ$134)/$AQ$134</f>
        <v>-0.874928738066878</v>
      </c>
      <c r="EF38" s="6" t="n">
        <f aca="false">(AR171-$AR$135)/$AR$135</f>
        <v>-0.835635381730296</v>
      </c>
      <c r="EG38" s="6" t="n">
        <f aca="false">(AS172-$AS$136)/$AS$136</f>
        <v>-0.836634237603595</v>
      </c>
      <c r="EH38" s="6" t="n">
        <f aca="false">(AT173-$AT$137)/$AT$137</f>
        <v>-0.81552149232146</v>
      </c>
      <c r="EI38" s="6" t="n">
        <f aca="false">(AU174-$AU$138)/$AU$138</f>
        <v>-0.85599519762461</v>
      </c>
      <c r="EJ38" s="6" t="n">
        <f aca="false">(AV175-$AV$139)/$AV$139</f>
        <v>-0.887426110236112</v>
      </c>
      <c r="EK38" s="6" t="n">
        <f aca="false">(AW176-$AW$140)/$AW$140</f>
        <v>-0.826509367714963</v>
      </c>
      <c r="EL38" s="6" t="n">
        <f aca="false">(AX177-$AX$141)/$AX$141</f>
        <v>-0.874047668593798</v>
      </c>
      <c r="EM38" s="6" t="n">
        <f aca="false">(AY178-$AY$142)/$AY$142</f>
        <v>-0.754761750706084</v>
      </c>
      <c r="EN38" s="6" t="n">
        <f aca="false">(AZ179-$AZ$143)/$AZ$143</f>
        <v>-0.81425602558173</v>
      </c>
      <c r="EO38" s="6" t="n">
        <f aca="false">(BA180-$BA$144)/$BA$144</f>
        <v>-0.832592649829372</v>
      </c>
      <c r="EP38" s="6" t="n">
        <f aca="false">(BB181-$BB$145)/$BB$145</f>
        <v>-0.818722592982084</v>
      </c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</row>
    <row r="39" customFormat="false" ht="11.25" hidden="false" customHeight="false" outlineLevel="0" collapsed="false">
      <c r="B39" s="4" t="n">
        <v>35462</v>
      </c>
      <c r="C39" s="5" t="n">
        <v>86839758</v>
      </c>
      <c r="D39" s="5" t="n">
        <f aca="false">VLOOKUP(B39,[1]jan94!$A$53:$XFD$163,3,0)</f>
        <v>1415523</v>
      </c>
      <c r="E39" s="5" t="n">
        <f aca="false">VLOOKUP(B39,[2]feb94!$A$55:$XFD$164,3,0)</f>
        <v>2352394</v>
      </c>
      <c r="F39" s="5" t="n">
        <f aca="false">VLOOKUP(B39,[3]mar94!$A$38:$XFD$146,3,0)</f>
        <v>1926803</v>
      </c>
      <c r="G39" s="5" t="n">
        <f aca="false">VLOOKUP(B39,[4]apr94!$A$38:$XFD$145,3,0)</f>
        <v>1452605</v>
      </c>
      <c r="H39" s="5" t="n">
        <f aca="false">VLOOKUP(B39,[5]may94!$A$64:$XFD$169,3,0)</f>
        <v>2110155</v>
      </c>
      <c r="I39" s="5" t="n">
        <f aca="false">VLOOKUP(B39,[6]jun94!$A$53:$XFD$157,3,0)</f>
        <v>1922905</v>
      </c>
      <c r="J39" s="5" t="n">
        <f aca="false">VLOOKUP(B39,[7]jul94!$A$61:$XFD$164,3,0)</f>
        <v>2479357</v>
      </c>
      <c r="K39" s="5" t="n">
        <f aca="false">VLOOKUP(B39,[8]aug94!$A$55:$XFD$157,3,0)</f>
        <v>1880137</v>
      </c>
      <c r="L39" s="5" t="n">
        <f aca="false">VLOOKUP(B39,[9]sep94!$A$54:$XFD$156,3,0)</f>
        <v>2279848</v>
      </c>
      <c r="M39" s="5" t="n">
        <f aca="false">VLOOKUP(B39,[10]oct94!$A$49:$XFD$149,3,0)</f>
        <v>1523581</v>
      </c>
      <c r="N39" s="5" t="n">
        <f aca="false">VLOOKUP(B39,[11]nov94!$A$38:$XFD$138,3,0)</f>
        <v>1758550</v>
      </c>
      <c r="O39" s="5" t="n">
        <f aca="false">VLOOKUP(B39,[12]dec94!$A$50:$XFD$148,3,0)</f>
        <v>1827998</v>
      </c>
      <c r="P39" s="5" t="n">
        <f aca="false">VLOOKUP(B39,[13]jan95!$A$63:$XFD$158,3,0)</f>
        <v>1803584</v>
      </c>
      <c r="Q39" s="5" t="n">
        <f aca="false">VLOOKUP(B39,[14]feb95!$A$50:$XFD$143,3,0)</f>
        <v>1760703</v>
      </c>
      <c r="R39" s="5" t="n">
        <f aca="false">VLOOKUP(B39,[15]mar95!$A$37:$XFD$129,3,0)</f>
        <v>2610162</v>
      </c>
      <c r="S39" s="5" t="n">
        <f aca="false">VLOOKUP(B39,[16]apr95!$A$54:$XFD$146,3,0)</f>
        <v>1212047</v>
      </c>
      <c r="T39" s="5" t="n">
        <f aca="false">VLOOKUP(B39,[17]may95!$A$37:$XFD$127,3,0)</f>
        <v>2815342</v>
      </c>
      <c r="U39" s="5" t="n">
        <f aca="false">VLOOKUP(B39,[18]jun95!$A$53:$XFD$142,3,0)</f>
        <v>1765827</v>
      </c>
      <c r="V39" s="5" t="n">
        <f aca="false">VLOOKUP(B39,[19]jul95!$A$52:$XFD$140,3,0)</f>
        <v>3339115</v>
      </c>
      <c r="W39" s="5" t="n">
        <f aca="false">VLOOKUP(B39,[20]aug95!$A$53:$XFD$140,3,0)</f>
        <v>2731457</v>
      </c>
      <c r="X39" s="5" t="n">
        <f aca="false">VLOOKUP(B39,[21]sep95!$A$51:$XFD$137,3,0)</f>
        <v>3405281</v>
      </c>
      <c r="Y39" s="5" t="n">
        <f aca="false">VLOOKUP(B39,[22]oct95!$A$60:$XFD$145,3,0)</f>
        <v>2012114</v>
      </c>
      <c r="Z39" s="5" t="n">
        <f aca="false">VLOOKUP(B39,[23]nov95!$A$54:$XFD$138,3,0)</f>
        <v>2191800</v>
      </c>
      <c r="AA39" s="5" t="n">
        <f aca="false">VLOOKUP(B39,[24]dec95!$A$37:$XFD$120,3,0)</f>
        <v>3364944</v>
      </c>
      <c r="AB39" s="5" t="n">
        <f aca="false">VLOOKUP(B39,[25]jan96!$A$54:$XFD$134,3,0)</f>
        <v>3098625</v>
      </c>
      <c r="AC39" s="5" t="n">
        <f aca="false">VLOOKUP(B39,[26]feb96!$A$36:$XFD$114,3,0)</f>
        <v>4360189</v>
      </c>
      <c r="AD39" s="5" t="n">
        <f aca="false">VLOOKUP(B39,[27]mar96!$A$36:$XFD$114,3,0)</f>
        <v>5078648</v>
      </c>
      <c r="AE39" s="5" t="n">
        <f aca="false">VLOOKUP(B39,[28]apr96!$A$56:$XFD$132,3,0)</f>
        <v>3924762</v>
      </c>
      <c r="AF39" s="5" t="n">
        <f aca="false">VLOOKUP(B39,[29]may96!$A$36:$XFD$111,3,0)</f>
        <v>5210270</v>
      </c>
      <c r="AG39" s="5" t="n">
        <f aca="false">VLOOKUP(B39,[30]jun96!$A$36:$XFD$110,3,0)</f>
        <v>4413865</v>
      </c>
      <c r="AH39" s="5" t="n">
        <f aca="false">VLOOKUP(B39,[31]jul96!$A$48:$XFD$122,3,0)</f>
        <v>5098765</v>
      </c>
      <c r="AI39" s="5" t="n">
        <f aca="false">VLOOKUP(B39,[32]aug96!$A$50:$XFD$122,3,0)</f>
        <v>6474664</v>
      </c>
      <c r="AJ39" s="5" t="n">
        <f aca="false">VLOOKUP(B39,[33]sep96!$A$65:$XFD$136,3,0)</f>
        <v>6465609</v>
      </c>
      <c r="AK39" s="5" t="n">
        <f aca="false">VLOOKUP(B39,[34]oct96!$A$51:$XFD$122,3,0)</f>
        <v>7099073</v>
      </c>
      <c r="AL39" s="5" t="n">
        <f aca="false">VLOOKUP(B39,[35]nov96!$A$55:$XFD$124,3,0)</f>
        <v>9721976</v>
      </c>
      <c r="AM39" s="5" t="n">
        <f aca="false">VLOOKUP(B39,[36]dec96!$A$61:$XFD$130,3,0)</f>
        <v>9569510</v>
      </c>
      <c r="AN39" s="5" t="n">
        <f aca="false">VLOOKUP(B39,[37]jan97!$A$57:$XFD$122,3,0)</f>
        <v>8057764</v>
      </c>
      <c r="AO39" s="5" t="n">
        <f aca="false">VLOOKUP(B39,[38]feb97!$A$59:$XFD$123,3,0)</f>
        <v>4370018</v>
      </c>
      <c r="CQ39" s="1" t="s">
        <v>38</v>
      </c>
      <c r="CR39" s="6" t="n">
        <f aca="false">(D132-$D$95)/$D$95</f>
        <v>-0.765279714894244</v>
      </c>
      <c r="CS39" s="6" t="n">
        <f aca="false">(E133-$E$96)/$E$96</f>
        <v>-0.68318106612041</v>
      </c>
      <c r="CT39" s="6" t="n">
        <f aca="false">(F134-$F$97)/$F$97</f>
        <v>-0.802407416800602</v>
      </c>
      <c r="CU39" s="6" t="n">
        <f aca="false">(G135-$G$98)/$G$98</f>
        <v>-0.788605239507532</v>
      </c>
      <c r="CV39" s="6" t="n">
        <f aca="false">(H136-$H$99)/$H$99</f>
        <v>-0.802480788835983</v>
      </c>
      <c r="CW39" s="6" t="n">
        <f aca="false">(I137-$I$100)/$I$100</f>
        <v>-0.776763755334591</v>
      </c>
      <c r="CX39" s="6" t="n">
        <f aca="false">(J138-$J$101)/$J$101</f>
        <v>-0.673770361470704</v>
      </c>
      <c r="CY39" s="6" t="n">
        <f aca="false">(K139-$K$102)/$K$102</f>
        <v>-0.856180101021096</v>
      </c>
      <c r="CZ39" s="6" t="n">
        <f aca="false">(L140-$L$103)/$L$103</f>
        <v>-0.783177697872982</v>
      </c>
      <c r="DA39" s="6" t="n">
        <f aca="false">(M141-$M$104)/$M$104</f>
        <v>-0.779382525099698</v>
      </c>
      <c r="DB39" s="6" t="n">
        <f aca="false">(N142-$N$105)/$N$105</f>
        <v>-0.836334500446559</v>
      </c>
      <c r="DC39" s="6" t="n">
        <f aca="false">(O143-$O$106)/$O$106</f>
        <v>-0.829993282519813</v>
      </c>
      <c r="DD39" s="6" t="n">
        <f aca="false">(P144-$P$107)/$P$107</f>
        <v>-0.826525124524735</v>
      </c>
      <c r="DE39" s="6" t="n">
        <f aca="false">(Q145-$Q$108)/$Q$108</f>
        <v>-0.872531712814311</v>
      </c>
      <c r="DF39" s="6" t="n">
        <f aca="false">(R146-$R$109)/$R$109</f>
        <v>-0.81066815503782</v>
      </c>
      <c r="DG39" s="6" t="n">
        <f aca="false">(S147-$S$110)/$S$110</f>
        <v>-0.791615306762611</v>
      </c>
      <c r="DH39" s="6" t="n">
        <f aca="false">(T148-$T$111)/$T$111</f>
        <v>-0.795917088036924</v>
      </c>
      <c r="DI39" s="6" t="n">
        <f aca="false">(U149-$U$112)/$U$112</f>
        <v>-0.832160045529341</v>
      </c>
      <c r="DJ39" s="6" t="n">
        <f aca="false">(V150-$V$113)/$V$113</f>
        <v>-0.825223430061253</v>
      </c>
      <c r="DK39" s="6" t="n">
        <f aca="false">(W151-$W$114)/$W$114</f>
        <v>-0.844387346722593</v>
      </c>
      <c r="DL39" s="6" t="n">
        <f aca="false">(X152-$X$115)/$X$115</f>
        <v>-0.789423429983557</v>
      </c>
      <c r="DM39" s="6" t="n">
        <f aca="false">(Y153-$Y$116)/$Y$116</f>
        <v>-0.852921150613773</v>
      </c>
      <c r="DN39" s="6" t="n">
        <f aca="false">(Z154-$Z$117)/$Z$117</f>
        <v>-0.88715079910813</v>
      </c>
      <c r="DO39" s="6" t="n">
        <f aca="false">(AA155-$AA$118)/$AA$118</f>
        <v>-0.827142536040807</v>
      </c>
      <c r="DP39" s="6" t="n">
        <f aca="false">(AB156-$AB$119)/$AB$119</f>
        <v>-0.846220187002823</v>
      </c>
      <c r="DQ39" s="6" t="n">
        <f aca="false">(AC157-$AC$120)/$AC$120</f>
        <v>-0.886029504935795</v>
      </c>
      <c r="DR39" s="6" t="n">
        <f aca="false">(AD158-$AD$121)/$AD$121</f>
        <v>-0.846473090442687</v>
      </c>
      <c r="DS39" s="6" t="n">
        <f aca="false">(AE159-$AE$122)/$AE$122</f>
        <v>-0.900690081472032</v>
      </c>
      <c r="DT39" s="6" t="n">
        <f aca="false">(AF160-$AF$123)/$AF$123</f>
        <v>-0.834629142588895</v>
      </c>
      <c r="DU39" s="6" t="n">
        <f aca="false">(AG161-$AG$124)/$AG$124</f>
        <v>-0.842989863096427</v>
      </c>
      <c r="DV39" s="6" t="n">
        <f aca="false">(AH162-$AH$125)/$AH$125</f>
        <v>-0.833522133704266</v>
      </c>
      <c r="DW39" s="6" t="n">
        <f aca="false">(AI163-$AI$126)/$AI$126</f>
        <v>-0.890623827762894</v>
      </c>
      <c r="DX39" s="6" t="n">
        <f aca="false">(AJ164-$AJ$127)/$AJ$127</f>
        <v>-0.880595579689778</v>
      </c>
      <c r="DY39" s="6" t="n">
        <f aca="false">(AK165-$AK$128)/$AK$128</f>
        <v>-0.879812475830335</v>
      </c>
      <c r="DZ39" s="6" t="n">
        <f aca="false">(AL166-$AL$129)/$AL$129</f>
        <v>-0.88498465749749</v>
      </c>
      <c r="EA39" s="6" t="n">
        <f aca="false">(AM167-$AM$130)/$AM$130</f>
        <v>-0.841124375859338</v>
      </c>
      <c r="EB39" s="6" t="n">
        <f aca="false">(AN168-$AN$131)/$AN$131</f>
        <v>-0.83204070172609</v>
      </c>
      <c r="EC39" s="6" t="n">
        <f aca="false">(AO169-$AO$132)/$AO$132</f>
        <v>-0.852568401815517</v>
      </c>
      <c r="ED39" s="6" t="n">
        <f aca="false">(AP170-$AP$133)/$AP$133</f>
        <v>-0.864909431080643</v>
      </c>
      <c r="EE39" s="6" t="n">
        <f aca="false">(AQ171-$AQ$134)/$AQ$134</f>
        <v>-0.876351860324388</v>
      </c>
      <c r="EF39" s="6" t="n">
        <f aca="false">(AR172-$AR$135)/$AR$135</f>
        <v>-0.850260617325648</v>
      </c>
      <c r="EG39" s="6" t="n">
        <f aca="false">(AS173-$AS$136)/$AS$136</f>
        <v>-0.846005595338838</v>
      </c>
      <c r="EH39" s="6" t="n">
        <f aca="false">(AT174-$AT$137)/$AT$137</f>
        <v>-0.826607977700143</v>
      </c>
      <c r="EI39" s="6" t="n">
        <f aca="false">(AU175-$AU$138)/$AU$138</f>
        <v>-0.86191416981946</v>
      </c>
      <c r="EJ39" s="6" t="n">
        <f aca="false">(AV176-$AV$139)/$AV$139</f>
        <v>-0.895181986235254</v>
      </c>
      <c r="EK39" s="6" t="n">
        <f aca="false">(AW177-$AW$140)/$AW$140</f>
        <v>-0.835898585903656</v>
      </c>
      <c r="EL39" s="6" t="n">
        <f aca="false">(AX178-$AX$141)/$AX$141</f>
        <v>-0.88562079422955</v>
      </c>
      <c r="EM39" s="6" t="n">
        <f aca="false">(AY179-$AY$142)/$AY$142</f>
        <v>-0.750541715754985</v>
      </c>
      <c r="EN39" s="6" t="n">
        <f aca="false">(AZ180-$AZ$143)/$AZ$143</f>
        <v>-0.824625820725603</v>
      </c>
      <c r="EO39" s="6" t="n">
        <f aca="false">(BA181-$BA$144)/$BA$144</f>
        <v>-0.83875532777753</v>
      </c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</row>
    <row r="40" customFormat="false" ht="11.25" hidden="false" customHeight="false" outlineLevel="0" collapsed="false">
      <c r="B40" s="4" t="n">
        <v>35490</v>
      </c>
      <c r="C40" s="5" t="n">
        <v>94485845</v>
      </c>
      <c r="D40" s="5" t="n">
        <f aca="false">VLOOKUP(B40,[1]jan94!$A$53:$XFD$163,3,0)</f>
        <v>1524295</v>
      </c>
      <c r="E40" s="5" t="n">
        <f aca="false">VLOOKUP(B40,[2]feb94!$A$55:$XFD$164,3,0)</f>
        <v>2478612</v>
      </c>
      <c r="F40" s="5" t="n">
        <f aca="false">VLOOKUP(B40,[3]mar94!$A$38:$XFD$146,3,0)</f>
        <v>2028196</v>
      </c>
      <c r="G40" s="5" t="n">
        <f aca="false">VLOOKUP(B40,[4]apr94!$A$38:$XFD$145,3,0)</f>
        <v>1491894</v>
      </c>
      <c r="H40" s="5" t="n">
        <f aca="false">VLOOKUP(B40,[5]may94!$A$64:$XFD$169,3,0)</f>
        <v>2137383</v>
      </c>
      <c r="I40" s="5" t="n">
        <f aca="false">VLOOKUP(B40,[6]jun94!$A$53:$XFD$157,3,0)</f>
        <v>2111085</v>
      </c>
      <c r="J40" s="5" t="n">
        <f aca="false">VLOOKUP(B40,[7]jul94!$A$61:$XFD$164,3,0)</f>
        <v>2686034</v>
      </c>
      <c r="K40" s="5" t="n">
        <f aca="false">VLOOKUP(B40,[8]aug94!$A$55:$XFD$157,3,0)</f>
        <v>1972377</v>
      </c>
      <c r="L40" s="5" t="n">
        <f aca="false">VLOOKUP(B40,[9]sep94!$A$54:$XFD$156,3,0)</f>
        <v>2364005</v>
      </c>
      <c r="M40" s="5" t="n">
        <f aca="false">VLOOKUP(B40,[10]oct94!$A$49:$XFD$149,3,0)</f>
        <v>1621279</v>
      </c>
      <c r="N40" s="5" t="n">
        <f aca="false">VLOOKUP(B40,[11]nov94!$A$38:$XFD$138,3,0)</f>
        <v>1912607</v>
      </c>
      <c r="O40" s="5" t="n">
        <f aca="false">VLOOKUP(B40,[12]dec94!$A$50:$XFD$148,3,0)</f>
        <v>2102794</v>
      </c>
      <c r="P40" s="5" t="n">
        <f aca="false">VLOOKUP(B40,[13]jan95!$A$63:$XFD$158,3,0)</f>
        <v>1917959</v>
      </c>
      <c r="Q40" s="5" t="n">
        <f aca="false">VLOOKUP(B40,[14]feb95!$A$50:$XFD$143,3,0)</f>
        <v>1945127</v>
      </c>
      <c r="R40" s="5" t="n">
        <f aca="false">VLOOKUP(B40,[15]mar95!$A$37:$XFD$129,3,0)</f>
        <v>2694019</v>
      </c>
      <c r="S40" s="5" t="n">
        <f aca="false">VLOOKUP(B40,[16]apr95!$A$54:$XFD$146,3,0)</f>
        <v>1432372</v>
      </c>
      <c r="T40" s="5" t="n">
        <f aca="false">VLOOKUP(B40,[17]may95!$A$37:$XFD$127,3,0)</f>
        <v>3018393</v>
      </c>
      <c r="U40" s="5" t="n">
        <f aca="false">VLOOKUP(B40,[18]jun95!$A$53:$XFD$142,3,0)</f>
        <v>1883272</v>
      </c>
      <c r="V40" s="5" t="n">
        <f aca="false">VLOOKUP(B40,[19]jul95!$A$52:$XFD$140,3,0)</f>
        <v>3415218</v>
      </c>
      <c r="W40" s="5" t="n">
        <f aca="false">VLOOKUP(B40,[20]aug95!$A$53:$XFD$140,3,0)</f>
        <v>2700119</v>
      </c>
      <c r="X40" s="5" t="n">
        <f aca="false">VLOOKUP(B40,[21]sep95!$A$51:$XFD$137,3,0)</f>
        <v>3577095</v>
      </c>
      <c r="Y40" s="5" t="n">
        <f aca="false">VLOOKUP(B40,[22]oct95!$A$60:$XFD$145,3,0)</f>
        <v>2075634</v>
      </c>
      <c r="Z40" s="5" t="n">
        <f aca="false">VLOOKUP(B40,[23]nov95!$A$54:$XFD$138,3,0)</f>
        <v>2218009</v>
      </c>
      <c r="AA40" s="5" t="n">
        <f aca="false">VLOOKUP(B40,[24]dec95!$A$37:$XFD$120,3,0)</f>
        <v>3637294</v>
      </c>
      <c r="AB40" s="5" t="n">
        <f aca="false">VLOOKUP(B40,[25]jan96!$A$54:$XFD$134,3,0)</f>
        <v>3189813</v>
      </c>
      <c r="AC40" s="5" t="n">
        <f aca="false">VLOOKUP(B40,[26]feb96!$A$36:$XFD$114,3,0)</f>
        <v>4550134</v>
      </c>
      <c r="AD40" s="5" t="n">
        <f aca="false">VLOOKUP(B40,[27]mar96!$A$36:$XFD$114,3,0)</f>
        <v>5287456</v>
      </c>
      <c r="AE40" s="5" t="n">
        <f aca="false">VLOOKUP(B40,[28]apr96!$A$56:$XFD$132,3,0)</f>
        <v>4020116</v>
      </c>
      <c r="AF40" s="5" t="n">
        <f aca="false">VLOOKUP(B40,[29]may96!$A$36:$XFD$111,3,0)</f>
        <v>5587295</v>
      </c>
      <c r="AG40" s="5" t="n">
        <f aca="false">VLOOKUP(B40,[30]jun96!$A$36:$XFD$110,3,0)</f>
        <v>4334293</v>
      </c>
      <c r="AH40" s="5" t="n">
        <f aca="false">VLOOKUP(B40,[31]jul96!$A$48:$XFD$122,3,0)</f>
        <v>4810709</v>
      </c>
      <c r="AI40" s="5" t="n">
        <f aca="false">VLOOKUP(B40,[32]aug96!$A$50:$XFD$122,3,0)</f>
        <v>6874539</v>
      </c>
      <c r="AJ40" s="5" t="n">
        <f aca="false">VLOOKUP(B40,[33]sep96!$A$65:$XFD$136,3,0)</f>
        <v>6511524</v>
      </c>
      <c r="AK40" s="5" t="n">
        <f aca="false">VLOOKUP(B40,[34]oct96!$A$51:$XFD$122,3,0)</f>
        <v>6830332</v>
      </c>
      <c r="AL40" s="5" t="n">
        <f aca="false">VLOOKUP(B40,[35]nov96!$A$55:$XFD$124,3,0)</f>
        <v>10241503</v>
      </c>
      <c r="AM40" s="5" t="n">
        <f aca="false">VLOOKUP(B40,[36]dec96!$A$61:$XFD$130,3,0)</f>
        <v>9302331</v>
      </c>
      <c r="AN40" s="5" t="n">
        <f aca="false">VLOOKUP(B40,[37]jan97!$A$57:$XFD$122,3,0)</f>
        <v>8081359</v>
      </c>
      <c r="AO40" s="5" t="n">
        <f aca="false">VLOOKUP(B40,[38]feb97!$A$59:$XFD$123,3,0)</f>
        <v>7527846</v>
      </c>
      <c r="AP40" s="5" t="n">
        <f aca="false">VLOOKUP(B40,[39]mar97!$A$56:$XFD$118,3,0)</f>
        <v>6220781</v>
      </c>
      <c r="CQ40" s="1" t="s">
        <v>39</v>
      </c>
      <c r="CR40" s="6" t="n">
        <f aca="false">(D133-$D$95)/$D$95</f>
        <v>-0.775709041363154</v>
      </c>
      <c r="CS40" s="6" t="n">
        <f aca="false">(E134-$E$96)/$E$96</f>
        <v>-0.689914003323052</v>
      </c>
      <c r="CT40" s="6" t="n">
        <f aca="false">(F135-$F$97)/$F$97</f>
        <v>-0.805026316441321</v>
      </c>
      <c r="CU40" s="6" t="n">
        <f aca="false">(G136-$G$98)/$G$98</f>
        <v>-0.806937803971362</v>
      </c>
      <c r="CV40" s="6" t="n">
        <f aca="false">(H137-$H$99)/$H$99</f>
        <v>-0.811694432879515</v>
      </c>
      <c r="CW40" s="6" t="n">
        <f aca="false">(I138-$I$100)/$I$100</f>
        <v>-0.792970744570081</v>
      </c>
      <c r="CX40" s="6" t="n">
        <f aca="false">(J139-$J$101)/$J$101</f>
        <v>-0.691036486833086</v>
      </c>
      <c r="CY40" s="6" t="n">
        <f aca="false">(K140-$K$102)/$K$102</f>
        <v>-0.850918044229913</v>
      </c>
      <c r="CZ40" s="6" t="n">
        <f aca="false">(L141-$L$103)/$L$103</f>
        <v>-0.788873144902677</v>
      </c>
      <c r="DA40" s="6" t="n">
        <f aca="false">(M142-$M$104)/$M$104</f>
        <v>-0.791924389364128</v>
      </c>
      <c r="DB40" s="6" t="n">
        <f aca="false">(N143-$N$105)/$N$105</f>
        <v>-0.836801515101903</v>
      </c>
      <c r="DC40" s="6" t="n">
        <f aca="false">(O144-$O$106)/$O$106</f>
        <v>-0.833315343652215</v>
      </c>
      <c r="DD40" s="6" t="n">
        <f aca="false">(P145-$P$107)/$P$107</f>
        <v>-0.817888475328535</v>
      </c>
      <c r="DE40" s="6" t="n">
        <f aca="false">(Q146-$Q$108)/$Q$108</f>
        <v>-0.874278218145563</v>
      </c>
      <c r="DF40" s="6" t="n">
        <f aca="false">(R147-$R$109)/$R$109</f>
        <v>-0.818632718976223</v>
      </c>
      <c r="DG40" s="6" t="n">
        <f aca="false">(S148-$S$110)/$S$110</f>
        <v>-0.778366377250354</v>
      </c>
      <c r="DH40" s="6" t="n">
        <f aca="false">(T149-$T$111)/$T$111</f>
        <v>-0.811459783387468</v>
      </c>
      <c r="DI40" s="6" t="n">
        <f aca="false">(U150-$U$112)/$U$112</f>
        <v>-0.837983499849584</v>
      </c>
      <c r="DJ40" s="6" t="n">
        <f aca="false">(V151-$V$113)/$V$113</f>
        <v>-0.835750997157992</v>
      </c>
      <c r="DK40" s="6" t="n">
        <f aca="false">(W152-$W$114)/$W$114</f>
        <v>-0.856494393716276</v>
      </c>
      <c r="DL40" s="6" t="n">
        <f aca="false">(X153-$X$115)/$X$115</f>
        <v>-0.803189328989413</v>
      </c>
      <c r="DM40" s="6" t="n">
        <f aca="false">(Y154-$Y$116)/$Y$116</f>
        <v>-0.87448854743083</v>
      </c>
      <c r="DN40" s="6" t="n">
        <f aca="false">(Z155-$Z$117)/$Z$117</f>
        <v>-0.884197464224283</v>
      </c>
      <c r="DO40" s="6" t="n">
        <f aca="false">(AA156-$AA$118)/$AA$118</f>
        <v>-0.83978178507469</v>
      </c>
      <c r="DP40" s="6" t="n">
        <f aca="false">(AB157-$AB$119)/$AB$119</f>
        <v>-0.852801080292871</v>
      </c>
      <c r="DQ40" s="6" t="n">
        <f aca="false">(AC158-$AC$120)/$AC$120</f>
        <v>-0.892193087974861</v>
      </c>
      <c r="DR40" s="6" t="n">
        <f aca="false">(AD159-$AD$121)/$AD$121</f>
        <v>-0.849772165088343</v>
      </c>
      <c r="DS40" s="6" t="n">
        <f aca="false">(AE160-$AE$122)/$AE$122</f>
        <v>-0.89969172763623</v>
      </c>
      <c r="DT40" s="6" t="n">
        <f aca="false">(AF161-$AF$123)/$AF$123</f>
        <v>-0.844737506592366</v>
      </c>
      <c r="DU40" s="6" t="n">
        <f aca="false">(AG162-$AG$124)/$AG$124</f>
        <v>-0.843499730501667</v>
      </c>
      <c r="DV40" s="6" t="n">
        <f aca="false">(AH163-$AH$125)/$AH$125</f>
        <v>-0.843457890743551</v>
      </c>
      <c r="DW40" s="6" t="n">
        <f aca="false">(AI164-$AI$126)/$AI$126</f>
        <v>-0.894684003853514</v>
      </c>
      <c r="DX40" s="6" t="n">
        <f aca="false">(AJ165-$AJ$127)/$AJ$127</f>
        <v>-0.882863534769367</v>
      </c>
      <c r="DY40" s="6" t="n">
        <f aca="false">(AK166-$AK$128)/$AK$128</f>
        <v>-0.877853525969887</v>
      </c>
      <c r="DZ40" s="6" t="n">
        <f aca="false">(AL167-$AL$129)/$AL$129</f>
        <v>-0.887208668246718</v>
      </c>
      <c r="EA40" s="6" t="n">
        <f aca="false">(AM168-$AM$130)/$AM$130</f>
        <v>-0.847937793045158</v>
      </c>
      <c r="EB40" s="6" t="n">
        <f aca="false">(AN169-$AN$131)/$AN$131</f>
        <v>-0.825226535136381</v>
      </c>
      <c r="EC40" s="6" t="n">
        <f aca="false">(AO170-$AO$132)/$AO$132</f>
        <v>-0.85425658282595</v>
      </c>
      <c r="ED40" s="6" t="n">
        <f aca="false">(AP171-$AP$133)/$AP$133</f>
        <v>-0.864177804657072</v>
      </c>
      <c r="EE40" s="6" t="n">
        <f aca="false">(AQ172-$AQ$134)/$AQ$134</f>
        <v>-0.883213529696585</v>
      </c>
      <c r="EF40" s="6" t="n">
        <f aca="false">(AR173-$AR$135)/$AR$135</f>
        <v>-0.853266766541207</v>
      </c>
      <c r="EG40" s="6" t="n">
        <f aca="false">(AS174-$AS$136)/$AS$136</f>
        <v>-0.84032716514256</v>
      </c>
      <c r="EH40" s="6" t="n">
        <f aca="false">(AT175-$AT$137)/$AT$137</f>
        <v>-0.838550476079055</v>
      </c>
      <c r="EI40" s="6" t="n">
        <f aca="false">(AU176-$AU$138)/$AU$138</f>
        <v>-0.859956606771007</v>
      </c>
      <c r="EJ40" s="6" t="n">
        <f aca="false">(AV177-$AV$139)/$AV$139</f>
        <v>-0.889484229966573</v>
      </c>
      <c r="EK40" s="6" t="n">
        <f aca="false">(AW178-$AW$140)/$AW$140</f>
        <v>-0.839781809595015</v>
      </c>
      <c r="EL40" s="6" t="n">
        <f aca="false">(AX179-$AX$141)/$AX$141</f>
        <v>-0.893572441960037</v>
      </c>
      <c r="EM40" s="6" t="n">
        <f aca="false">(AY180-$AY$142)/$AY$142</f>
        <v>-0.759663872487407</v>
      </c>
      <c r="EN40" s="6" t="n">
        <f aca="false">(AZ181-$AZ$143)/$AZ$143</f>
        <v>-0.831524442143831</v>
      </c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</row>
    <row r="41" customFormat="false" ht="11.25" hidden="false" customHeight="false" outlineLevel="0" collapsed="false">
      <c r="B41" s="4" t="n">
        <v>35521</v>
      </c>
      <c r="C41" s="5" t="n">
        <v>89271770</v>
      </c>
      <c r="D41" s="5" t="n">
        <f aca="false">VLOOKUP(B41,[1]jan94!$A$53:$XFD$163,3,0)</f>
        <v>1409580</v>
      </c>
      <c r="E41" s="5" t="n">
        <f aca="false">VLOOKUP(B41,[2]feb94!$A$55:$XFD$164,3,0)</f>
        <v>2339084</v>
      </c>
      <c r="F41" s="5" t="n">
        <f aca="false">VLOOKUP(B41,[3]mar94!$A$38:$XFD$146,3,0)</f>
        <v>1890084</v>
      </c>
      <c r="G41" s="5" t="n">
        <f aca="false">VLOOKUP(B41,[4]apr94!$A$38:$XFD$145,3,0)</f>
        <v>1433731</v>
      </c>
      <c r="H41" s="5" t="n">
        <f aca="false">VLOOKUP(B41,[5]may94!$A$64:$XFD$169,3,0)</f>
        <v>2032294</v>
      </c>
      <c r="I41" s="5" t="n">
        <f aca="false">VLOOKUP(B41,[6]jun94!$A$53:$XFD$157,3,0)</f>
        <v>2012509</v>
      </c>
      <c r="J41" s="5" t="n">
        <f aca="false">VLOOKUP(B41,[7]jul94!$A$61:$XFD$164,3,0)</f>
        <v>2528631</v>
      </c>
      <c r="K41" s="5" t="n">
        <f aca="false">VLOOKUP(B41,[8]aug94!$A$55:$XFD$157,3,0)</f>
        <v>1843623</v>
      </c>
      <c r="L41" s="5" t="n">
        <f aca="false">VLOOKUP(B41,[9]sep94!$A$54:$XFD$156,3,0)</f>
        <v>2234562</v>
      </c>
      <c r="M41" s="5" t="n">
        <f aca="false">VLOOKUP(B41,[10]oct94!$A$49:$XFD$149,3,0)</f>
        <v>1812630</v>
      </c>
      <c r="N41" s="5" t="n">
        <f aca="false">VLOOKUP(B41,[11]nov94!$A$38:$XFD$138,3,0)</f>
        <v>1767616</v>
      </c>
      <c r="O41" s="5" t="n">
        <f aca="false">VLOOKUP(B41,[12]dec94!$A$50:$XFD$148,3,0)</f>
        <v>1770542</v>
      </c>
      <c r="P41" s="5" t="n">
        <f aca="false">VLOOKUP(B41,[13]jan95!$A$63:$XFD$158,3,0)</f>
        <v>1753421</v>
      </c>
      <c r="Q41" s="5" t="n">
        <f aca="false">VLOOKUP(B41,[14]feb95!$A$50:$XFD$143,3,0)</f>
        <v>1788186</v>
      </c>
      <c r="R41" s="5" t="n">
        <f aca="false">VLOOKUP(B41,[15]mar95!$A$37:$XFD$129,3,0)</f>
        <v>2631309</v>
      </c>
      <c r="S41" s="5" t="n">
        <f aca="false">VLOOKUP(B41,[16]apr95!$A$54:$XFD$146,3,0)</f>
        <v>1409189</v>
      </c>
      <c r="T41" s="5" t="n">
        <f aca="false">VLOOKUP(B41,[17]may95!$A$37:$XFD$127,3,0)</f>
        <v>2682149</v>
      </c>
      <c r="U41" s="5" t="n">
        <f aca="false">VLOOKUP(B41,[18]jun95!$A$53:$XFD$142,3,0)</f>
        <v>1778850</v>
      </c>
      <c r="V41" s="5" t="n">
        <f aca="false">VLOOKUP(B41,[19]jul95!$A$52:$XFD$140,3,0)</f>
        <v>3195252</v>
      </c>
      <c r="W41" s="5" t="n">
        <f aca="false">VLOOKUP(B41,[20]aug95!$A$53:$XFD$140,3,0)</f>
        <v>2407973</v>
      </c>
      <c r="X41" s="5" t="n">
        <f aca="false">VLOOKUP(B41,[21]sep95!$A$51:$XFD$137,3,0)</f>
        <v>3232932</v>
      </c>
      <c r="Y41" s="5" t="n">
        <f aca="false">VLOOKUP(B41,[22]oct95!$A$60:$XFD$145,3,0)</f>
        <v>2021054</v>
      </c>
      <c r="Z41" s="5" t="n">
        <f aca="false">VLOOKUP(B41,[23]nov95!$A$54:$XFD$138,3,0)</f>
        <v>2063000</v>
      </c>
      <c r="AA41" s="5" t="n">
        <f aca="false">VLOOKUP(B41,[24]dec95!$A$37:$XFD$120,3,0)</f>
        <v>3364784</v>
      </c>
      <c r="AB41" s="5" t="n">
        <f aca="false">VLOOKUP(B41,[25]jan96!$A$54:$XFD$134,3,0)</f>
        <v>2875032</v>
      </c>
      <c r="AC41" s="5" t="n">
        <f aca="false">VLOOKUP(B41,[26]feb96!$A$36:$XFD$114,3,0)</f>
        <v>4149163</v>
      </c>
      <c r="AD41" s="5" t="n">
        <f aca="false">VLOOKUP(B41,[27]mar96!$A$36:$XFD$114,3,0)</f>
        <v>4716960</v>
      </c>
      <c r="AE41" s="5" t="n">
        <f aca="false">VLOOKUP(B41,[28]apr96!$A$56:$XFD$132,3,0)</f>
        <v>3439143</v>
      </c>
      <c r="AF41" s="5" t="n">
        <f aca="false">VLOOKUP(B41,[29]may96!$A$36:$XFD$111,3,0)</f>
        <v>4926775</v>
      </c>
      <c r="AG41" s="5" t="n">
        <f aca="false">VLOOKUP(B41,[30]jun96!$A$36:$XFD$110,3,0)</f>
        <v>4007942</v>
      </c>
      <c r="AH41" s="5" t="n">
        <f aca="false">VLOOKUP(B41,[31]jul96!$A$48:$XFD$122,3,0)</f>
        <v>5098486</v>
      </c>
      <c r="AI41" s="5" t="n">
        <f aca="false">VLOOKUP(B41,[32]aug96!$A$50:$XFD$122,3,0)</f>
        <v>6076302</v>
      </c>
      <c r="AJ41" s="5" t="n">
        <f aca="false">VLOOKUP(B41,[33]sep96!$A$65:$XFD$136,3,0)</f>
        <v>5567096</v>
      </c>
      <c r="AK41" s="5" t="n">
        <f aca="false">VLOOKUP(B41,[34]oct96!$A$51:$XFD$122,3,0)</f>
        <v>5771438</v>
      </c>
      <c r="AL41" s="5" t="n">
        <f aca="false">VLOOKUP(B41,[35]nov96!$A$55:$XFD$124,3,0)</f>
        <v>9101621</v>
      </c>
      <c r="AM41" s="5" t="n">
        <f aca="false">VLOOKUP(B41,[36]dec96!$A$61:$XFD$130,3,0)</f>
        <v>7668186</v>
      </c>
      <c r="AN41" s="5" t="n">
        <f aca="false">VLOOKUP(B41,[37]jan97!$A$57:$XFD$122,3,0)</f>
        <v>6896318</v>
      </c>
      <c r="AO41" s="5" t="n">
        <f aca="false">VLOOKUP(B41,[38]feb97!$A$59:$XFD$123,3,0)</f>
        <v>6720497</v>
      </c>
      <c r="AP41" s="5" t="n">
        <f aca="false">VLOOKUP(B41,[39]mar97!$A$56:$XFD$118,3,0)</f>
        <v>12811183</v>
      </c>
      <c r="AQ41" s="5" t="n">
        <f aca="false">VLOOKUP(B41,[40]apr97!$A$49:$XFD$110,3,0)</f>
        <v>4067452</v>
      </c>
      <c r="CQ41" s="1" t="s">
        <v>40</v>
      </c>
      <c r="CR41" s="6" t="n">
        <f aca="false">(D134-$D$95)/$D$95</f>
        <v>-0.797369500069902</v>
      </c>
      <c r="CS41" s="6" t="n">
        <f aca="false">(E135-$E$96)/$E$96</f>
        <v>-0.700305063101106</v>
      </c>
      <c r="CT41" s="6" t="n">
        <f aca="false">(F136-$F$97)/$F$97</f>
        <v>-0.799076158536811</v>
      </c>
      <c r="CU41" s="6" t="n">
        <f aca="false">(G137-$G$98)/$G$98</f>
        <v>-0.817228274338465</v>
      </c>
      <c r="CV41" s="6" t="n">
        <f aca="false">(H138-$H$99)/$H$99</f>
        <v>-0.820331721558934</v>
      </c>
      <c r="CW41" s="6" t="n">
        <f aca="false">(I139-$I$100)/$I$100</f>
        <v>-0.787775318174046</v>
      </c>
      <c r="CX41" s="6" t="n">
        <f aca="false">(J140-$J$101)/$J$101</f>
        <v>-0.698884195584514</v>
      </c>
      <c r="CY41" s="6" t="n">
        <f aca="false">(K141-$K$102)/$K$102</f>
        <v>-0.867184037636032</v>
      </c>
      <c r="CZ41" s="6" t="n">
        <f aca="false">(L142-$L$103)/$L$103</f>
        <v>-0.782062147778646</v>
      </c>
      <c r="DA41" s="6" t="n">
        <f aca="false">(M143-$M$104)/$M$104</f>
        <v>-0.799687532366962</v>
      </c>
      <c r="DB41" s="6" t="n">
        <f aca="false">(N144-$N$105)/$N$105</f>
        <v>-0.842963071272944</v>
      </c>
      <c r="DC41" s="6" t="n">
        <f aca="false">(O145-$O$106)/$O$106</f>
        <v>-0.837797017408592</v>
      </c>
      <c r="DD41" s="6" t="n">
        <f aca="false">(P146-$P$107)/$P$107</f>
        <v>-0.823574808580071</v>
      </c>
      <c r="DE41" s="6" t="n">
        <f aca="false">(Q147-$Q$108)/$Q$108</f>
        <v>-0.872970556988664</v>
      </c>
      <c r="DF41" s="6" t="n">
        <f aca="false">(R148-$R$109)/$R$109</f>
        <v>-0.826716333932244</v>
      </c>
      <c r="DG41" s="6" t="n">
        <f aca="false">(S149-$S$110)/$S$110</f>
        <v>-0.790046715054539</v>
      </c>
      <c r="DH41" s="6" t="n">
        <f aca="false">(T150-$T$111)/$T$111</f>
        <v>-0.80899911291751</v>
      </c>
      <c r="DI41" s="6" t="n">
        <f aca="false">(U151-$U$112)/$U$112</f>
        <v>-0.846336804098443</v>
      </c>
      <c r="DJ41" s="6" t="n">
        <f aca="false">(V152-$V$113)/$V$113</f>
        <v>-0.842589821175193</v>
      </c>
      <c r="DK41" s="6" t="n">
        <f aca="false">(W153-$W$114)/$W$114</f>
        <v>-0.862259711943258</v>
      </c>
      <c r="DL41" s="6" t="n">
        <f aca="false">(X154-$X$115)/$X$115</f>
        <v>-0.799546816365851</v>
      </c>
      <c r="DM41" s="6" t="n">
        <f aca="false">(Y155-$Y$116)/$Y$116</f>
        <v>-0.867235915959315</v>
      </c>
      <c r="DN41" s="6" t="n">
        <f aca="false">(Z156-$Z$117)/$Z$117</f>
        <v>-0.88752408914212</v>
      </c>
      <c r="DO41" s="6" t="n">
        <f aca="false">(AA157-$AA$118)/$AA$118</f>
        <v>-0.841953756436097</v>
      </c>
      <c r="DP41" s="6" t="n">
        <f aca="false">(AB158-$AB$119)/$AB$119</f>
        <v>-0.857439267274482</v>
      </c>
      <c r="DQ41" s="6" t="n">
        <f aca="false">(AC159-$AC$120)/$AC$120</f>
        <v>-0.90168475453934</v>
      </c>
      <c r="DR41" s="6" t="n">
        <f aca="false">(AD160-$AD$121)/$AD$121</f>
        <v>-0.855396209657764</v>
      </c>
      <c r="DS41" s="6" t="n">
        <f aca="false">(AE161-$AE$122)/$AE$122</f>
        <v>-0.898375272493189</v>
      </c>
      <c r="DT41" s="6" t="n">
        <f aca="false">(AF162-$AF$123)/$AF$123</f>
        <v>-0.840857172279187</v>
      </c>
      <c r="DU41" s="6" t="n">
        <f aca="false">(AG163-$AG$124)/$AG$124</f>
        <v>-0.847052815483914</v>
      </c>
      <c r="DV41" s="6" t="n">
        <f aca="false">(AH164-$AH$125)/$AH$125</f>
        <v>-0.85029393862755</v>
      </c>
      <c r="DW41" s="6" t="n">
        <f aca="false">(AI165-$AI$126)/$AI$126</f>
        <v>-0.896834017113546</v>
      </c>
      <c r="DX41" s="6" t="n">
        <f aca="false">(AJ166-$AJ$127)/$AJ$127</f>
        <v>-0.885072416795237</v>
      </c>
      <c r="DY41" s="6" t="n">
        <f aca="false">(AK167-$AK$128)/$AK$128</f>
        <v>-0.880676078336274</v>
      </c>
      <c r="DZ41" s="6" t="n">
        <f aca="false">(AL168-$AL$129)/$AL$129</f>
        <v>-0.889403597832084</v>
      </c>
      <c r="EA41" s="6" t="n">
        <f aca="false">(AM169-$AM$130)/$AM$130</f>
        <v>-0.851080099169713</v>
      </c>
      <c r="EB41" s="6" t="n">
        <f aca="false">(AN170-$AN$131)/$AN$131</f>
        <v>-0.833528411331785</v>
      </c>
      <c r="EC41" s="6" t="n">
        <f aca="false">(AO171-$AO$132)/$AO$132</f>
        <v>-0.855066956293562</v>
      </c>
      <c r="ED41" s="6" t="n">
        <f aca="false">(AP172-$AP$133)/$AP$133</f>
        <v>-0.875422473953345</v>
      </c>
      <c r="EE41" s="6" t="n">
        <f aca="false">(AQ173-$AQ$134)/$AQ$134</f>
        <v>-0.892122571858839</v>
      </c>
      <c r="EF41" s="6" t="n">
        <f aca="false">(AR174-$AR$135)/$AR$135</f>
        <v>-0.869862525135868</v>
      </c>
      <c r="EG41" s="6" t="n">
        <f aca="false">(AS175-$AS$136)/$AS$136</f>
        <v>-0.848229729345768</v>
      </c>
      <c r="EH41" s="6" t="n">
        <f aca="false">(AT176-$AT$137)/$AT$137</f>
        <v>-0.847817423028942</v>
      </c>
      <c r="EI41" s="6" t="n">
        <f aca="false">(AU177-$AU$138)/$AU$138</f>
        <v>-0.862706411055138</v>
      </c>
      <c r="EJ41" s="6" t="n">
        <f aca="false">(AV178-$AV$139)/$AV$139</f>
        <v>-0.899548375427245</v>
      </c>
      <c r="EK41" s="6" t="n">
        <f aca="false">(AW179-$AW$140)/$AW$140</f>
        <v>-0.842831961454811</v>
      </c>
      <c r="EL41" s="6" t="n">
        <f aca="false">(AX180-$AX$141)/$AX$141</f>
        <v>-0.900963910132711</v>
      </c>
      <c r="EM41" s="6" t="n">
        <f aca="false">(AY181-$AY$142)/$AY$142</f>
        <v>-0.761838894846807</v>
      </c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</row>
    <row r="42" customFormat="false" ht="11.25" hidden="false" customHeight="false" outlineLevel="0" collapsed="false">
      <c r="B42" s="4" t="n">
        <v>35551</v>
      </c>
      <c r="C42" s="5" t="n">
        <v>90531329</v>
      </c>
      <c r="D42" s="5" t="n">
        <f aca="false">VLOOKUP(B42,[1]jan94!$A$53:$XFD$163,3,0)</f>
        <v>1315901</v>
      </c>
      <c r="E42" s="5" t="n">
        <f aca="false">VLOOKUP(B42,[2]feb94!$A$55:$XFD$164,3,0)</f>
        <v>2365687</v>
      </c>
      <c r="F42" s="5" t="n">
        <f aca="false">VLOOKUP(B42,[3]mar94!$A$38:$XFD$146,3,0)</f>
        <v>1887631</v>
      </c>
      <c r="G42" s="5" t="n">
        <f aca="false">VLOOKUP(B42,[4]apr94!$A$38:$XFD$145,3,0)</f>
        <v>1444849</v>
      </c>
      <c r="H42" s="5" t="n">
        <f aca="false">VLOOKUP(B42,[5]may94!$A$64:$XFD$169,3,0)</f>
        <v>1824865</v>
      </c>
      <c r="I42" s="5" t="n">
        <f aca="false">VLOOKUP(B42,[6]jun94!$A$53:$XFD$157,3,0)</f>
        <v>2081159</v>
      </c>
      <c r="J42" s="5" t="n">
        <f aca="false">VLOOKUP(B42,[7]jul94!$A$61:$XFD$164,3,0)</f>
        <v>2475134</v>
      </c>
      <c r="K42" s="5" t="n">
        <f aca="false">VLOOKUP(B42,[8]aug94!$A$55:$XFD$157,3,0)</f>
        <v>1630734</v>
      </c>
      <c r="L42" s="5" t="n">
        <f aca="false">VLOOKUP(B42,[9]sep94!$A$54:$XFD$156,3,0)</f>
        <v>2185756</v>
      </c>
      <c r="M42" s="5" t="n">
        <f aca="false">VLOOKUP(B42,[10]oct94!$A$49:$XFD$149,3,0)</f>
        <v>1730702</v>
      </c>
      <c r="N42" s="5" t="n">
        <f aca="false">VLOOKUP(B42,[11]nov94!$A$38:$XFD$138,3,0)</f>
        <v>1709095</v>
      </c>
      <c r="O42" s="5" t="n">
        <f aca="false">VLOOKUP(B42,[12]dec94!$A$50:$XFD$148,3,0)</f>
        <v>1890889</v>
      </c>
      <c r="P42" s="5" t="n">
        <f aca="false">VLOOKUP(B42,[13]jan95!$A$63:$XFD$158,3,0)</f>
        <v>1685339</v>
      </c>
      <c r="Q42" s="5" t="n">
        <f aca="false">VLOOKUP(B42,[14]feb95!$A$50:$XFD$143,3,0)</f>
        <v>1669034</v>
      </c>
      <c r="R42" s="5" t="n">
        <f aca="false">VLOOKUP(B42,[15]mar95!$A$37:$XFD$129,3,0)</f>
        <v>2509991</v>
      </c>
      <c r="S42" s="5" t="n">
        <f aca="false">VLOOKUP(B42,[16]apr95!$A$54:$XFD$146,3,0)</f>
        <v>1437927</v>
      </c>
      <c r="T42" s="5" t="n">
        <f aca="false">VLOOKUP(B42,[17]may95!$A$37:$XFD$127,3,0)</f>
        <v>2765590</v>
      </c>
      <c r="U42" s="5" t="n">
        <f aca="false">VLOOKUP(B42,[18]jun95!$A$53:$XFD$142,3,0)</f>
        <v>1738470</v>
      </c>
      <c r="V42" s="5" t="n">
        <f aca="false">VLOOKUP(B42,[19]jul95!$A$52:$XFD$140,3,0)</f>
        <v>2999391</v>
      </c>
      <c r="W42" s="5" t="n">
        <f aca="false">VLOOKUP(B42,[20]aug95!$A$53:$XFD$140,3,0)</f>
        <v>2425072</v>
      </c>
      <c r="X42" s="5" t="n">
        <f aca="false">VLOOKUP(B42,[21]sep95!$A$51:$XFD$137,3,0)</f>
        <v>3155533</v>
      </c>
      <c r="Y42" s="5" t="n">
        <f aca="false">VLOOKUP(B42,[22]oct95!$A$60:$XFD$145,3,0)</f>
        <v>1901705</v>
      </c>
      <c r="Z42" s="5" t="n">
        <f aca="false">VLOOKUP(B42,[23]nov95!$A$54:$XFD$138,3,0)</f>
        <v>1942416</v>
      </c>
      <c r="AA42" s="5" t="n">
        <f aca="false">VLOOKUP(B42,[24]dec95!$A$37:$XFD$120,3,0)</f>
        <v>3368201</v>
      </c>
      <c r="AB42" s="5" t="n">
        <f aca="false">VLOOKUP(B42,[25]jan96!$A$54:$XFD$134,3,0)</f>
        <v>2904805</v>
      </c>
      <c r="AC42" s="5" t="n">
        <f aca="false">VLOOKUP(B42,[26]feb96!$A$36:$XFD$114,3,0)</f>
        <v>3668817</v>
      </c>
      <c r="AD42" s="5" t="n">
        <f aca="false">VLOOKUP(B42,[27]mar96!$A$36:$XFD$114,3,0)</f>
        <v>4533162</v>
      </c>
      <c r="AE42" s="5" t="n">
        <f aca="false">VLOOKUP(B42,[28]apr96!$A$56:$XFD$132,3,0)</f>
        <v>3395668</v>
      </c>
      <c r="AF42" s="5" t="n">
        <f aca="false">VLOOKUP(B42,[29]may96!$A$36:$XFD$111,3,0)</f>
        <v>5087531</v>
      </c>
      <c r="AG42" s="5" t="n">
        <f aca="false">VLOOKUP(B42,[30]jun96!$A$36:$XFD$110,3,0)</f>
        <v>3881834</v>
      </c>
      <c r="AH42" s="5" t="n">
        <f aca="false">VLOOKUP(B42,[31]jul96!$A$48:$XFD$122,3,0)</f>
        <v>5333281</v>
      </c>
      <c r="AI42" s="5" t="n">
        <f aca="false">VLOOKUP(B42,[32]aug96!$A$50:$XFD$122,3,0)</f>
        <v>5794567</v>
      </c>
      <c r="AJ42" s="5" t="n">
        <f aca="false">VLOOKUP(B42,[33]sep96!$A$65:$XFD$136,3,0)</f>
        <v>5442764</v>
      </c>
      <c r="AK42" s="5" t="n">
        <f aca="false">VLOOKUP(B42,[34]oct96!$A$51:$XFD$122,3,0)</f>
        <v>5489164</v>
      </c>
      <c r="AL42" s="5" t="n">
        <f aca="false">VLOOKUP(B42,[35]nov96!$A$55:$XFD$124,3,0)</f>
        <v>8405703</v>
      </c>
      <c r="AM42" s="5" t="n">
        <f aca="false">VLOOKUP(B42,[36]dec96!$A$61:$XFD$130,3,0)</f>
        <v>7315181</v>
      </c>
      <c r="AN42" s="5" t="n">
        <f aca="false">VLOOKUP(B42,[37]jan97!$A$57:$XFD$122,3,0)</f>
        <v>6399695</v>
      </c>
      <c r="AO42" s="5" t="n">
        <f aca="false">VLOOKUP(B42,[38]feb97!$A$59:$XFD$123,3,0)</f>
        <v>6059313</v>
      </c>
      <c r="AP42" s="5" t="n">
        <f aca="false">VLOOKUP(B42,[39]mar97!$A$56:$XFD$118,3,0)</f>
        <v>11413843</v>
      </c>
      <c r="AQ42" s="5" t="n">
        <f aca="false">VLOOKUP(B42,[40]apr97!$A$49:$XFD$110,3,0)</f>
        <v>7496990</v>
      </c>
      <c r="AR42" s="5" t="n">
        <f aca="false">VLOOKUP(B42,[41]may97!$A$35:$XFD$95,3,0)</f>
        <v>4274528</v>
      </c>
      <c r="CQ42" s="1" t="s">
        <v>41</v>
      </c>
      <c r="CR42" s="6" t="n">
        <f aca="false">(D135-$D$95)/$D$95</f>
        <v>-0.807023023894048</v>
      </c>
      <c r="CS42" s="6" t="n">
        <f aca="false">(E136-$E$96)/$E$96</f>
        <v>-0.710928451624641</v>
      </c>
      <c r="CT42" s="6" t="n">
        <f aca="false">(F137-$F$97)/$F$97</f>
        <v>-0.8104622493842</v>
      </c>
      <c r="CU42" s="6" t="n">
        <f aca="false">(G138-$G$98)/$G$98</f>
        <v>-0.815720322521509</v>
      </c>
      <c r="CV42" s="6" t="n">
        <f aca="false">(H139-$H$99)/$H$99</f>
        <v>-0.828549051335177</v>
      </c>
      <c r="CW42" s="6" t="n">
        <f aca="false">(I140-$I$100)/$I$100</f>
        <v>-0.79776641134445</v>
      </c>
      <c r="CX42" s="6" t="n">
        <f aca="false">(J141-$J$101)/$J$101</f>
        <v>-0.704235574609391</v>
      </c>
      <c r="CY42" s="6" t="n">
        <f aca="false">(K142-$K$102)/$K$102</f>
        <v>-0.880834015611412</v>
      </c>
      <c r="CZ42" s="6" t="n">
        <f aca="false">(L143-$L$103)/$L$103</f>
        <v>-0.788056181536934</v>
      </c>
      <c r="DA42" s="6" t="n">
        <f aca="false">(M144-$M$104)/$M$104</f>
        <v>-0.80992456657446</v>
      </c>
      <c r="DB42" s="6" t="n">
        <f aca="false">(N145-$N$105)/$N$105</f>
        <v>-0.841332401574769</v>
      </c>
      <c r="DC42" s="6" t="n">
        <f aca="false">(O146-$O$106)/$O$106</f>
        <v>-0.849092827021088</v>
      </c>
      <c r="DD42" s="6" t="n">
        <f aca="false">(P147-$P$107)/$P$107</f>
        <v>-0.832348899334535</v>
      </c>
      <c r="DE42" s="6" t="n">
        <f aca="false">(Q148-$Q$108)/$Q$108</f>
        <v>-0.879449389521719</v>
      </c>
      <c r="DF42" s="6" t="n">
        <f aca="false">(R149-$R$109)/$R$109</f>
        <v>-0.836109940434077</v>
      </c>
      <c r="DG42" s="6" t="n">
        <f aca="false">(S150-$S$110)/$S$110</f>
        <v>-0.798353670554026</v>
      </c>
      <c r="DH42" s="6" t="n">
        <f aca="false">(T151-$T$111)/$T$111</f>
        <v>-0.815225892603977</v>
      </c>
      <c r="DI42" s="6" t="n">
        <f aca="false">(U152-$U$112)/$U$112</f>
        <v>-0.851448695283676</v>
      </c>
      <c r="DJ42" s="6" t="n">
        <f aca="false">(V153-$V$113)/$V$113</f>
        <v>-0.857360423683911</v>
      </c>
      <c r="DK42" s="6" t="n">
        <f aca="false">(W154-$W$114)/$W$114</f>
        <v>-0.86693952114404</v>
      </c>
      <c r="DL42" s="6" t="n">
        <f aca="false">(X155-$X$115)/$X$115</f>
        <v>-0.812869215957274</v>
      </c>
      <c r="DM42" s="6" t="n">
        <f aca="false">(Y156-$Y$116)/$Y$116</f>
        <v>-0.868510777823264</v>
      </c>
      <c r="DN42" s="6" t="n">
        <f aca="false">(Z157-$Z$117)/$Z$117</f>
        <v>-0.892116146116878</v>
      </c>
      <c r="DO42" s="6" t="n">
        <f aca="false">(AA158-$AA$118)/$AA$118</f>
        <v>-0.855583367655703</v>
      </c>
      <c r="DP42" s="6" t="n">
        <f aca="false">(AB159-$AB$119)/$AB$119</f>
        <v>-0.868560526671441</v>
      </c>
      <c r="DQ42" s="6" t="n">
        <f aca="false">(AC160-$AC$120)/$AC$120</f>
        <v>-0.905090289707911</v>
      </c>
      <c r="DR42" s="6" t="n">
        <f aca="false">(AD161-$AD$121)/$AD$121</f>
        <v>-0.864700206569767</v>
      </c>
      <c r="DS42" s="6" t="n">
        <f aca="false">(AE162-$AE$122)/$AE$122</f>
        <v>-0.896392406579166</v>
      </c>
      <c r="DT42" s="6" t="n">
        <f aca="false">(AF163-$AF$123)/$AF$123</f>
        <v>-0.844395459493261</v>
      </c>
      <c r="DU42" s="6" t="n">
        <f aca="false">(AG164-$AG$124)/$AG$124</f>
        <v>-0.855104514390078</v>
      </c>
      <c r="DV42" s="6" t="n">
        <f aca="false">(AH165-$AH$125)/$AH$125</f>
        <v>-0.855436014162873</v>
      </c>
      <c r="DW42" s="6" t="n">
        <f aca="false">(AI166-$AI$126)/$AI$126</f>
        <v>-0.900938374609206</v>
      </c>
      <c r="DX42" s="6" t="n">
        <f aca="false">(AJ167-$AJ$127)/$AJ$127</f>
        <v>-0.893867840911585</v>
      </c>
      <c r="DY42" s="6" t="n">
        <f aca="false">(AK168-$AK$128)/$AK$128</f>
        <v>-0.888302846508759</v>
      </c>
      <c r="DZ42" s="6" t="n">
        <f aca="false">(AL169-$AL$129)/$AL$129</f>
        <v>-0.89387120959231</v>
      </c>
      <c r="EA42" s="6" t="n">
        <f aca="false">(AM170-$AM$130)/$AM$130</f>
        <v>-0.846950886017815</v>
      </c>
      <c r="EB42" s="6" t="n">
        <f aca="false">(AN171-$AN$131)/$AN$131</f>
        <v>-0.847516457419205</v>
      </c>
      <c r="EC42" s="6" t="n">
        <f aca="false">(AO172-$AO$132)/$AO$132</f>
        <v>-0.865300246577839</v>
      </c>
      <c r="ED42" s="6" t="n">
        <f aca="false">(AP173-$AP$133)/$AP$133</f>
        <v>-0.876490970881179</v>
      </c>
      <c r="EE42" s="6" t="n">
        <f aca="false">(AQ174-$AQ$134)/$AQ$134</f>
        <v>-0.896790440785791</v>
      </c>
      <c r="EF42" s="6" t="n">
        <f aca="false">(AR175-$AR$135)/$AR$135</f>
        <v>-0.862956669874967</v>
      </c>
      <c r="EG42" s="6" t="n">
        <f aca="false">(AS176-$AS$136)/$AS$136</f>
        <v>-0.853797011425501</v>
      </c>
      <c r="EH42" s="6" t="n">
        <f aca="false">(AT177-$AT$137)/$AT$137</f>
        <v>-0.853499536802523</v>
      </c>
      <c r="EI42" s="6" t="n">
        <f aca="false">(AU178-$AU$138)/$AU$138</f>
        <v>-0.874359882892912</v>
      </c>
      <c r="EJ42" s="6" t="n">
        <f aca="false">(AV179-$AV$139)/$AV$139</f>
        <v>-0.901161116867955</v>
      </c>
      <c r="EK42" s="6" t="n">
        <f aca="false">(AW180-$AW$140)/$AW$140</f>
        <v>-0.8435150934796</v>
      </c>
      <c r="EL42" s="6" t="n">
        <f aca="false">(AX181-$AX$141)/$AX$141</f>
        <v>-0.902355089275751</v>
      </c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</row>
    <row r="43" customFormat="false" ht="11.25" hidden="false" customHeight="false" outlineLevel="0" collapsed="false">
      <c r="B43" s="4" t="n">
        <v>35582</v>
      </c>
      <c r="C43" s="5" t="n">
        <v>84838299</v>
      </c>
      <c r="D43" s="5" t="n">
        <f aca="false">VLOOKUP(B43,[1]jan94!$A$53:$XFD$163,3,0)</f>
        <v>1212784</v>
      </c>
      <c r="E43" s="5" t="n">
        <f aca="false">VLOOKUP(B43,[2]feb94!$A$55:$XFD$164,3,0)</f>
        <v>2212657</v>
      </c>
      <c r="F43" s="5" t="n">
        <f aca="false">VLOOKUP(B43,[3]mar94!$A$38:$XFD$146,3,0)</f>
        <v>1802528</v>
      </c>
      <c r="G43" s="5" t="n">
        <f aca="false">VLOOKUP(B43,[4]apr94!$A$38:$XFD$145,3,0)</f>
        <v>1310854</v>
      </c>
      <c r="H43" s="5" t="n">
        <f aca="false">VLOOKUP(B43,[5]may94!$A$64:$XFD$169,3,0)</f>
        <v>1749434</v>
      </c>
      <c r="I43" s="5" t="n">
        <f aca="false">VLOOKUP(B43,[6]jun94!$A$53:$XFD$157,3,0)</f>
        <v>1791256</v>
      </c>
      <c r="J43" s="5" t="n">
        <f aca="false">VLOOKUP(B43,[7]jul94!$A$61:$XFD$164,3,0)</f>
        <v>2292179</v>
      </c>
      <c r="K43" s="5" t="n">
        <f aca="false">VLOOKUP(B43,[8]aug94!$A$55:$XFD$157,3,0)</f>
        <v>1542836</v>
      </c>
      <c r="L43" s="5" t="n">
        <f aca="false">VLOOKUP(B43,[9]sep94!$A$54:$XFD$156,3,0)</f>
        <v>2022031</v>
      </c>
      <c r="M43" s="5" t="n">
        <f aca="false">VLOOKUP(B43,[10]oct94!$A$49:$XFD$149,3,0)</f>
        <v>1628281</v>
      </c>
      <c r="N43" s="5" t="n">
        <f aca="false">VLOOKUP(B43,[11]nov94!$A$38:$XFD$138,3,0)</f>
        <v>1448527</v>
      </c>
      <c r="O43" s="5" t="n">
        <f aca="false">VLOOKUP(B43,[12]dec94!$A$50:$XFD$148,3,0)</f>
        <v>1750484</v>
      </c>
      <c r="P43" s="5" t="n">
        <f aca="false">VLOOKUP(B43,[13]jan95!$A$63:$XFD$158,3,0)</f>
        <v>1568145</v>
      </c>
      <c r="Q43" s="5" t="n">
        <f aca="false">VLOOKUP(B43,[14]feb95!$A$50:$XFD$143,3,0)</f>
        <v>1509685</v>
      </c>
      <c r="R43" s="5" t="n">
        <f aca="false">VLOOKUP(B43,[15]mar95!$A$37:$XFD$129,3,0)</f>
        <v>2378457</v>
      </c>
      <c r="S43" s="5" t="n">
        <f aca="false">VLOOKUP(B43,[16]apr95!$A$54:$XFD$146,3,0)</f>
        <v>1367787</v>
      </c>
      <c r="T43" s="5" t="n">
        <f aca="false">VLOOKUP(B43,[17]may95!$A$37:$XFD$127,3,0)</f>
        <v>2432806</v>
      </c>
      <c r="U43" s="5" t="n">
        <f aca="false">VLOOKUP(B43,[18]jun95!$A$53:$XFD$142,3,0)</f>
        <v>1610665</v>
      </c>
      <c r="V43" s="5" t="n">
        <f aca="false">VLOOKUP(B43,[19]jul95!$A$52:$XFD$140,3,0)</f>
        <v>2768014</v>
      </c>
      <c r="W43" s="5" t="n">
        <f aca="false">VLOOKUP(B43,[20]aug95!$A$53:$XFD$140,3,0)</f>
        <v>2326205</v>
      </c>
      <c r="X43" s="5" t="n">
        <f aca="false">VLOOKUP(B43,[21]sep95!$A$51:$XFD$137,3,0)</f>
        <v>2902224</v>
      </c>
      <c r="Y43" s="5" t="n">
        <f aca="false">VLOOKUP(B43,[22]oct95!$A$60:$XFD$145,3,0)</f>
        <v>1749331</v>
      </c>
      <c r="Z43" s="5" t="n">
        <f aca="false">VLOOKUP(B43,[23]nov95!$A$54:$XFD$138,3,0)</f>
        <v>1750745</v>
      </c>
      <c r="AA43" s="5" t="n">
        <f aca="false">VLOOKUP(B43,[24]dec95!$A$37:$XFD$120,3,0)</f>
        <v>3017878</v>
      </c>
      <c r="AB43" s="5" t="n">
        <f aca="false">VLOOKUP(B43,[25]jan96!$A$54:$XFD$134,3,0)</f>
        <v>2628363</v>
      </c>
      <c r="AC43" s="5" t="n">
        <f aca="false">VLOOKUP(B43,[26]feb96!$A$36:$XFD$114,3,0)</f>
        <v>3130514</v>
      </c>
      <c r="AD43" s="5" t="n">
        <f aca="false">VLOOKUP(B43,[27]mar96!$A$36:$XFD$114,3,0)</f>
        <v>3914370</v>
      </c>
      <c r="AE43" s="5" t="n">
        <f aca="false">VLOOKUP(B43,[28]apr96!$A$56:$XFD$132,3,0)</f>
        <v>3034580</v>
      </c>
      <c r="AF43" s="5" t="n">
        <f aca="false">VLOOKUP(B43,[29]may96!$A$36:$XFD$111,3,0)</f>
        <v>4790765</v>
      </c>
      <c r="AG43" s="5" t="n">
        <f aca="false">VLOOKUP(B43,[30]jun96!$A$36:$XFD$110,3,0)</f>
        <v>3478350</v>
      </c>
      <c r="AH43" s="5" t="n">
        <f aca="false">VLOOKUP(B43,[31]jul96!$A$48:$XFD$122,3,0)</f>
        <v>4717097</v>
      </c>
      <c r="AI43" s="5" t="n">
        <f aca="false">VLOOKUP(B43,[32]aug96!$A$50:$XFD$122,3,0)</f>
        <v>5149328</v>
      </c>
      <c r="AJ43" s="5" t="n">
        <f aca="false">VLOOKUP(B43,[33]sep96!$A$65:$XFD$136,3,0)</f>
        <v>4594379</v>
      </c>
      <c r="AK43" s="5" t="n">
        <f aca="false">VLOOKUP(B43,[34]oct96!$A$51:$XFD$122,3,0)</f>
        <v>4933672</v>
      </c>
      <c r="AL43" s="5" t="n">
        <f aca="false">VLOOKUP(B43,[35]nov96!$A$55:$XFD$124,3,0)</f>
        <v>7738912</v>
      </c>
      <c r="AM43" s="5" t="n">
        <f aca="false">VLOOKUP(B43,[36]dec96!$A$61:$XFD$130,3,0)</f>
        <v>6603877</v>
      </c>
      <c r="AN43" s="5" t="n">
        <f aca="false">VLOOKUP(B43,[37]jan97!$A$57:$XFD$122,3,0)</f>
        <v>5531685</v>
      </c>
      <c r="AO43" s="5" t="n">
        <f aca="false">VLOOKUP(B43,[38]feb97!$A$59:$XFD$123,3,0)</f>
        <v>5466431</v>
      </c>
      <c r="AP43" s="5" t="n">
        <f aca="false">VLOOKUP(B43,[39]mar97!$A$56:$XFD$118,3,0)</f>
        <v>9503270</v>
      </c>
      <c r="AQ43" s="5" t="n">
        <f aca="false">VLOOKUP(B43,[40]apr97!$A$49:$XFD$110,3,0)</f>
        <v>7139391</v>
      </c>
      <c r="AR43" s="5" t="n">
        <f aca="false">VLOOKUP(B43,[41]may97!$A$35:$XFD$95,3,0)</f>
        <v>8734033</v>
      </c>
      <c r="AS43" s="5" t="n">
        <f aca="false">VLOOKUP(B43,[42]jun97!$A$49:$XFD$109,3,0)</f>
        <v>3239453</v>
      </c>
      <c r="CQ43" s="1" t="s">
        <v>42</v>
      </c>
      <c r="CR43" s="6" t="n">
        <f aca="false">(D136-$D$95)/$D$95</f>
        <v>-0.81267556721519</v>
      </c>
      <c r="CS43" s="6" t="n">
        <f aca="false">(E137-$E$96)/$E$96</f>
        <v>-0.721289525466331</v>
      </c>
      <c r="CT43" s="6" t="n">
        <f aca="false">(F138-$F$97)/$F$97</f>
        <v>-0.827319385513069</v>
      </c>
      <c r="CU43" s="6" t="n">
        <f aca="false">(G139-$G$98)/$G$98</f>
        <v>-0.832820979088206</v>
      </c>
      <c r="CV43" s="6" t="n">
        <f aca="false">(H140-$H$99)/$H$99</f>
        <v>-0.820884984119986</v>
      </c>
      <c r="CW43" s="6" t="n">
        <f aca="false">(I141-$I$100)/$I$100</f>
        <v>-0.804914045084649</v>
      </c>
      <c r="CX43" s="6" t="n">
        <f aca="false">(J142-$J$101)/$J$101</f>
        <v>-0.733368215910262</v>
      </c>
      <c r="CY43" s="6" t="n">
        <f aca="false">(K143-$K$102)/$K$102</f>
        <v>-0.874330873528031</v>
      </c>
      <c r="CZ43" s="6" t="n">
        <f aca="false">(L144-$L$103)/$L$103</f>
        <v>-0.790370604761901</v>
      </c>
      <c r="DA43" s="6" t="n">
        <f aca="false">(M145-$M$104)/$M$104</f>
        <v>-0.813614436645644</v>
      </c>
      <c r="DB43" s="6" t="n">
        <f aca="false">(N146-$N$105)/$N$105</f>
        <v>-0.851269597886023</v>
      </c>
      <c r="DC43" s="6" t="n">
        <f aca="false">(O147-$O$106)/$O$106</f>
        <v>-0.849247222904053</v>
      </c>
      <c r="DD43" s="6" t="n">
        <f aca="false">(P148-$P$107)/$P$107</f>
        <v>-0.817907902510951</v>
      </c>
      <c r="DE43" s="6" t="n">
        <f aca="false">(Q149-$Q$108)/$Q$108</f>
        <v>-0.88784414667745</v>
      </c>
      <c r="DF43" s="6" t="n">
        <f aca="false">(R150-$R$109)/$R$109</f>
        <v>-0.832887362796294</v>
      </c>
      <c r="DG43" s="6" t="n">
        <f aca="false">(S151-$S$110)/$S$110</f>
        <v>-0.801439609505213</v>
      </c>
      <c r="DH43" s="6" t="n">
        <f aca="false">(T152-$T$111)/$T$111</f>
        <v>-0.820225334988443</v>
      </c>
      <c r="DI43" s="6" t="n">
        <f aca="false">(U153-$U$112)/$U$112</f>
        <v>-0.855477949400772</v>
      </c>
      <c r="DJ43" s="6" t="n">
        <f aca="false">(V154-$V$113)/$V$113</f>
        <v>-0.848165699720645</v>
      </c>
      <c r="DK43" s="6" t="n">
        <f aca="false">(W155-$W$114)/$W$114</f>
        <v>-0.866520784126599</v>
      </c>
      <c r="DL43" s="6" t="n">
        <f aca="false">(X156-$X$115)/$X$115</f>
        <v>-0.820867642355299</v>
      </c>
      <c r="DM43" s="6" t="n">
        <f aca="false">(Y157-$Y$116)/$Y$116</f>
        <v>-0.877258381956099</v>
      </c>
      <c r="DN43" s="6" t="n">
        <f aca="false">(Z158-$Z$117)/$Z$117</f>
        <v>-0.895671474860872</v>
      </c>
      <c r="DO43" s="6" t="n">
        <f aca="false">(AA159-$AA$118)/$AA$118</f>
        <v>-0.850124795094581</v>
      </c>
      <c r="DP43" s="6" t="n">
        <f aca="false">(AB160-$AB$119)/$AB$119</f>
        <v>-0.874569901414547</v>
      </c>
      <c r="DQ43" s="6" t="n">
        <f aca="false">(AC161-$AC$120)/$AC$120</f>
        <v>-0.904327936902623</v>
      </c>
      <c r="DR43" s="6" t="n">
        <f aca="false">(AD162-$AD$121)/$AD$121</f>
        <v>-0.867116956706684</v>
      </c>
      <c r="DS43" s="6" t="n">
        <f aca="false">(AE163-$AE$122)/$AE$122</f>
        <v>-0.902266966850374</v>
      </c>
      <c r="DT43" s="6" t="n">
        <f aca="false">(AF164-$AF$123)/$AF$123</f>
        <v>-0.844352121319438</v>
      </c>
      <c r="DU43" s="6" t="n">
        <f aca="false">(AG165-$AG$124)/$AG$124</f>
        <v>-0.854737040606742</v>
      </c>
      <c r="DV43" s="6" t="n">
        <f aca="false">(AH166-$AH$125)/$AH$125</f>
        <v>-0.85761507334345</v>
      </c>
      <c r="DW43" s="6" t="n">
        <f aca="false">(AI167-$AI$126)/$AI$126</f>
        <v>-0.902695591863449</v>
      </c>
      <c r="DX43" s="6" t="n">
        <f aca="false">(AJ168-$AJ$127)/$AJ$127</f>
        <v>-0.893486683894905</v>
      </c>
      <c r="DY43" s="6" t="n">
        <f aca="false">(AK169-$AK$128)/$AK$128</f>
        <v>-0.891940002809694</v>
      </c>
      <c r="DZ43" s="6" t="n">
        <f aca="false">(AL170-$AL$129)/$AL$129</f>
        <v>-0.891678525189518</v>
      </c>
      <c r="EA43" s="6" t="n">
        <f aca="false">(AM171-$AM$130)/$AM$130</f>
        <v>-0.847035361822184</v>
      </c>
      <c r="EB43" s="6" t="n">
        <f aca="false">(AN172-$AN$131)/$AN$131</f>
        <v>-0.849102619055241</v>
      </c>
      <c r="EC43" s="6" t="n">
        <f aca="false">(AO173-$AO$132)/$AO$132</f>
        <v>-0.860353944541373</v>
      </c>
      <c r="ED43" s="6" t="n">
        <f aca="false">(AP174-$AP$133)/$AP$133</f>
        <v>-0.878700507205307</v>
      </c>
      <c r="EE43" s="6" t="n">
        <f aca="false">(AQ175-$AQ$134)/$AQ$134</f>
        <v>-0.90255395832194</v>
      </c>
      <c r="EF43" s="6" t="n">
        <f aca="false">(AR176-$AR$135)/$AR$135</f>
        <v>-0.865672593634579</v>
      </c>
      <c r="EG43" s="6" t="n">
        <f aca="false">(AS177-$AS$136)/$AS$136</f>
        <v>-0.861830691057446</v>
      </c>
      <c r="EH43" s="6" t="n">
        <f aca="false">(AT178-$AT$137)/$AT$137</f>
        <v>-0.857485358354709</v>
      </c>
      <c r="EI43" s="6" t="n">
        <f aca="false">(AU179-$AU$138)/$AU$138</f>
        <v>-0.884988968831258</v>
      </c>
      <c r="EJ43" s="6" t="n">
        <f aca="false">(AV180-$AV$139)/$AV$139</f>
        <v>-0.905847355085726</v>
      </c>
      <c r="EK43" s="6" t="n">
        <f aca="false">(AW181-$AW$140)/$AW$140</f>
        <v>-0.844748445518644</v>
      </c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</row>
    <row r="44" customFormat="false" ht="11.25" hidden="false" customHeight="false" outlineLevel="0" collapsed="false">
      <c r="A44" s="5" t="n">
        <f aca="false">+AVERAGE(C45,C43)</f>
        <v>85167545.5</v>
      </c>
      <c r="B44" s="4" t="n">
        <v>35612</v>
      </c>
      <c r="C44" s="5" t="n">
        <v>87292877</v>
      </c>
      <c r="D44" s="5" t="n">
        <f aca="false">VLOOKUP(B44,[1]jan94!$A$53:$XFD$163,3,0)</f>
        <v>1216502</v>
      </c>
      <c r="E44" s="5" t="n">
        <f aca="false">VLOOKUP(B44,[2]feb94!$A$55:$XFD$164,3,0)</f>
        <v>2205365</v>
      </c>
      <c r="F44" s="5" t="n">
        <f aca="false">VLOOKUP(B44,[3]mar94!$A$38:$XFD$146,3,0)</f>
        <v>1919455</v>
      </c>
      <c r="G44" s="5" t="n">
        <f aca="false">VLOOKUP(B44,[4]apr94!$A$38:$XFD$145,3,0)</f>
        <v>1237080</v>
      </c>
      <c r="H44" s="5" t="n">
        <f aca="false">VLOOKUP(B44,[5]may94!$A$64:$XFD$169,3,0)</f>
        <v>1747150</v>
      </c>
      <c r="I44" s="5" t="n">
        <f aca="false">VLOOKUP(B44,[6]jun94!$A$53:$XFD$157,3,0)</f>
        <v>1798407</v>
      </c>
      <c r="J44" s="5" t="n">
        <f aca="false">VLOOKUP(B44,[7]jul94!$A$61:$XFD$164,3,0)</f>
        <v>2296482</v>
      </c>
      <c r="K44" s="5" t="n">
        <f aca="false">VLOOKUP(B44,[8]aug94!$A$55:$XFD$157,3,0)</f>
        <v>1587720</v>
      </c>
      <c r="L44" s="5" t="n">
        <f aca="false">VLOOKUP(B44,[9]sep94!$A$54:$XFD$156,3,0)</f>
        <v>2019647</v>
      </c>
      <c r="M44" s="5" t="n">
        <f aca="false">VLOOKUP(B44,[10]oct94!$A$49:$XFD$149,3,0)</f>
        <v>1530427</v>
      </c>
      <c r="N44" s="5" t="n">
        <f aca="false">VLOOKUP(B44,[11]nov94!$A$38:$XFD$138,3,0)</f>
        <v>1539623</v>
      </c>
      <c r="O44" s="5" t="n">
        <f aca="false">VLOOKUP(B44,[12]dec94!$A$50:$XFD$148,3,0)</f>
        <v>1685909</v>
      </c>
      <c r="P44" s="5" t="n">
        <f aca="false">VLOOKUP(B44,[13]jan95!$A$63:$XFD$158,3,0)</f>
        <v>1612054</v>
      </c>
      <c r="Q44" s="5" t="n">
        <f aca="false">VLOOKUP(B44,[14]feb95!$A$50:$XFD$143,3,0)</f>
        <v>1604336</v>
      </c>
      <c r="R44" s="5" t="n">
        <f aca="false">VLOOKUP(B44,[15]mar95!$A$37:$XFD$129,3,0)</f>
        <v>2359629</v>
      </c>
      <c r="S44" s="5" t="n">
        <f aca="false">VLOOKUP(B44,[16]apr95!$A$54:$XFD$146,3,0)</f>
        <v>1406494</v>
      </c>
      <c r="T44" s="5" t="n">
        <f aca="false">VLOOKUP(B44,[17]may95!$A$37:$XFD$127,3,0)</f>
        <v>2506049</v>
      </c>
      <c r="U44" s="5" t="n">
        <f aca="false">VLOOKUP(B44,[18]jun95!$A$53:$XFD$142,3,0)</f>
        <v>1606259</v>
      </c>
      <c r="V44" s="5" t="n">
        <f aca="false">VLOOKUP(B44,[19]jul95!$A$52:$XFD$140,3,0)</f>
        <v>2737307</v>
      </c>
      <c r="W44" s="5" t="n">
        <f aca="false">VLOOKUP(B44,[20]aug95!$A$53:$XFD$140,3,0)</f>
        <v>2225194</v>
      </c>
      <c r="X44" s="5" t="n">
        <f aca="false">VLOOKUP(B44,[21]sep95!$A$51:$XFD$137,3,0)</f>
        <v>2956669</v>
      </c>
      <c r="Y44" s="5" t="n">
        <f aca="false">VLOOKUP(B44,[22]oct95!$A$60:$XFD$145,3,0)</f>
        <v>1643167</v>
      </c>
      <c r="Z44" s="5" t="n">
        <f aca="false">VLOOKUP(B44,[23]nov95!$A$54:$XFD$138,3,0)</f>
        <v>1716980</v>
      </c>
      <c r="AA44" s="5" t="n">
        <f aca="false">VLOOKUP(B44,[24]dec95!$A$37:$XFD$120,3,0)</f>
        <v>2888955</v>
      </c>
      <c r="AB44" s="5" t="n">
        <f aca="false">VLOOKUP(B44,[25]jan96!$A$54:$XFD$134,3,0)</f>
        <v>2596486</v>
      </c>
      <c r="AC44" s="5" t="n">
        <f aca="false">VLOOKUP(B44,[26]feb96!$A$36:$XFD$114,3,0)</f>
        <v>3183922</v>
      </c>
      <c r="AD44" s="5" t="n">
        <f aca="false">VLOOKUP(B44,[27]mar96!$A$36:$XFD$114,3,0)</f>
        <v>4099021</v>
      </c>
      <c r="AE44" s="5" t="n">
        <f aca="false">VLOOKUP(B44,[28]apr96!$A$56:$XFD$132,3,0)</f>
        <v>2984990</v>
      </c>
      <c r="AF44" s="5" t="n">
        <f aca="false">VLOOKUP(B44,[29]may96!$A$36:$XFD$111,3,0)</f>
        <v>4600100</v>
      </c>
      <c r="AG44" s="5" t="n">
        <f aca="false">VLOOKUP(B44,[30]jun96!$A$36:$XFD$110,3,0)</f>
        <v>3382817</v>
      </c>
      <c r="AH44" s="5" t="n">
        <f aca="false">VLOOKUP(B44,[31]jul96!$A$48:$XFD$122,3,0)</f>
        <v>4769508</v>
      </c>
      <c r="AI44" s="5" t="n">
        <f aca="false">VLOOKUP(B44,[32]aug96!$A$50:$XFD$122,3,0)</f>
        <v>5175526</v>
      </c>
      <c r="AJ44" s="5" t="n">
        <f aca="false">VLOOKUP(B44,[33]sep96!$A$65:$XFD$136,3,0)</f>
        <v>4677243</v>
      </c>
      <c r="AK44" s="5" t="n">
        <f aca="false">VLOOKUP(B44,[34]oct96!$A$51:$XFD$122,3,0)</f>
        <v>4717260</v>
      </c>
      <c r="AL44" s="5" t="n">
        <f aca="false">VLOOKUP(B44,[35]nov96!$A$55:$XFD$124,3,0)</f>
        <v>7401069</v>
      </c>
      <c r="AM44" s="5" t="n">
        <f aca="false">VLOOKUP(B44,[36]dec96!$A$61:$XFD$130,3,0)</f>
        <v>6254731</v>
      </c>
      <c r="AN44" s="5" t="n">
        <f aca="false">VLOOKUP(B44,[37]jan97!$A$57:$XFD$122,3,0)</f>
        <v>5078620</v>
      </c>
      <c r="AO44" s="5" t="n">
        <f aca="false">VLOOKUP(B44,[38]feb97!$A$59:$XFD$123,3,0)</f>
        <v>5429820</v>
      </c>
      <c r="AP44" s="5" t="n">
        <f aca="false">VLOOKUP(B44,[39]mar97!$A$56:$XFD$118,3,0)</f>
        <v>8891347</v>
      </c>
      <c r="AQ44" s="5" t="n">
        <f aca="false">VLOOKUP(B44,[40]apr97!$A$49:$XFD$110,3,0)</f>
        <v>6589842</v>
      </c>
      <c r="AR44" s="5" t="n">
        <f aca="false">VLOOKUP(B44,[41]may97!$A$35:$XFD$95,3,0)</f>
        <v>8943330</v>
      </c>
      <c r="AS44" s="5" t="n">
        <f aca="false">VLOOKUP(B44,[42]jun97!$A$49:$XFD$109,3,0)</f>
        <v>6827826</v>
      </c>
      <c r="AT44" s="5" t="n">
        <f aca="false">VLOOKUP(B44,[43]jul97!$A$56:$XFD$115,3,0)</f>
        <v>5113106</v>
      </c>
      <c r="CQ44" s="1" t="s">
        <v>43</v>
      </c>
      <c r="CR44" s="6" t="n">
        <f aca="false">(D137-$D$95)/$D$95</f>
        <v>-0.819604788992781</v>
      </c>
      <c r="CS44" s="6" t="n">
        <f aca="false">(E138-$E$96)/$E$96</f>
        <v>-0.724352368438943</v>
      </c>
      <c r="CT44" s="6" t="n">
        <f aca="false">(F139-$F$97)/$F$97</f>
        <v>-0.822037806592118</v>
      </c>
      <c r="CU44" s="6" t="n">
        <f aca="false">(G140-$G$98)/$G$98</f>
        <v>-0.832013723332245</v>
      </c>
      <c r="CV44" s="6" t="n">
        <f aca="false">(H141-$H$99)/$H$99</f>
        <v>-0.821824252229845</v>
      </c>
      <c r="CW44" s="6" t="n">
        <f aca="false">(I142-$I$100)/$I$100</f>
        <v>-0.808002461730771</v>
      </c>
      <c r="CX44" s="6" t="n">
        <f aca="false">(J143-$J$101)/$J$101</f>
        <v>-0.765516141873632</v>
      </c>
      <c r="CY44" s="6" t="n">
        <f aca="false">(K144-$K$102)/$K$102</f>
        <v>-0.880696210414936</v>
      </c>
      <c r="CZ44" s="6" t="n">
        <f aca="false">(L145-$L$103)/$L$103</f>
        <v>-0.786868063459493</v>
      </c>
      <c r="DA44" s="6" t="n">
        <f aca="false">(M146-$M$104)/$M$104</f>
        <v>-0.806452618827533</v>
      </c>
      <c r="DB44" s="6" t="n">
        <f aca="false">(N147-$N$105)/$N$105</f>
        <v>-0.857558502757953</v>
      </c>
      <c r="DC44" s="6" t="n">
        <f aca="false">(O148-$O$106)/$O$106</f>
        <v>-0.852276600808443</v>
      </c>
      <c r="DD44" s="6" t="n">
        <f aca="false">(P149-$P$107)/$P$107</f>
        <v>-0.833561927216595</v>
      </c>
      <c r="DE44" s="6" t="n">
        <f aca="false">(Q150-$Q$108)/$Q$108</f>
        <v>-0.892283452533995</v>
      </c>
      <c r="DF44" s="6" t="n">
        <f aca="false">(R151-$R$109)/$R$109</f>
        <v>-0.842383416552394</v>
      </c>
      <c r="DG44" s="6" t="n">
        <f aca="false">(S152-$S$110)/$S$110</f>
        <v>-0.811447161321102</v>
      </c>
      <c r="DH44" s="6" t="n">
        <f aca="false">(T153-$T$111)/$T$111</f>
        <v>-0.81857088041156</v>
      </c>
      <c r="DI44" s="6" t="n">
        <f aca="false">(U154-$U$112)/$U$112</f>
        <v>-0.855782737839476</v>
      </c>
      <c r="DJ44" s="6" t="n">
        <f aca="false">(V155-$V$113)/$V$113</f>
        <v>-0.854342126381265</v>
      </c>
      <c r="DK44" s="6" t="n">
        <f aca="false">(W156-$W$114)/$W$114</f>
        <v>-0.87067675067256</v>
      </c>
      <c r="DL44" s="6" t="n">
        <f aca="false">(X157-$X$115)/$X$115</f>
        <v>-0.818584148023235</v>
      </c>
      <c r="DM44" s="6" t="n">
        <f aca="false">(Y158-$Y$116)/$Y$116</f>
        <v>-0.884535044264431</v>
      </c>
      <c r="DN44" s="6" t="n">
        <f aca="false">(Z159-$Z$117)/$Z$117</f>
        <v>-0.904476839385684</v>
      </c>
      <c r="DO44" s="6" t="n">
        <f aca="false">(AA160-$AA$118)/$AA$118</f>
        <v>-0.849720762933834</v>
      </c>
      <c r="DP44" s="6" t="n">
        <f aca="false">(AB161-$AB$119)/$AB$119</f>
        <v>-0.87736516664641</v>
      </c>
      <c r="DQ44" s="6" t="n">
        <f aca="false">(AC162-$AC$120)/$AC$120</f>
        <v>-0.903031485530163</v>
      </c>
      <c r="DR44" s="6" t="n">
        <f aca="false">(AD163-$AD$121)/$AD$121</f>
        <v>-0.863954997329324</v>
      </c>
      <c r="DS44" s="6" t="n">
        <f aca="false">(AE164-$AE$122)/$AE$122</f>
        <v>-0.908032883505975</v>
      </c>
      <c r="DT44" s="6" t="n">
        <f aca="false">(AF165-$AF$123)/$AF$123</f>
        <v>-0.852973333799976</v>
      </c>
      <c r="DU44" s="6" t="n">
        <f aca="false">(AG166-$AG$124)/$AG$124</f>
        <v>-0.854372793165528</v>
      </c>
      <c r="DV44" s="6" t="n">
        <f aca="false">(AH167-$AH$125)/$AH$125</f>
        <v>-0.860591513613451</v>
      </c>
      <c r="DW44" s="6" t="n">
        <f aca="false">(AI168-$AI$126)/$AI$126</f>
        <v>-0.912395837840224</v>
      </c>
      <c r="DX44" s="6" t="n">
        <f aca="false">(AJ169-$AJ$127)/$AJ$127</f>
        <v>-0.895947811384156</v>
      </c>
      <c r="DY44" s="6" t="n">
        <f aca="false">(AK170-$AK$128)/$AK$128</f>
        <v>-0.894094954537424</v>
      </c>
      <c r="DZ44" s="6" t="n">
        <f aca="false">(AL171-$AL$129)/$AL$129</f>
        <v>-0.898681085675939</v>
      </c>
      <c r="EA44" s="6" t="n">
        <f aca="false">(AM172-$AM$130)/$AM$130</f>
        <v>-0.854442914476498</v>
      </c>
      <c r="EB44" s="6" t="n">
        <f aca="false">(AN173-$AN$131)/$AN$131</f>
        <v>-0.861057652574425</v>
      </c>
      <c r="EC44" s="6" t="n">
        <f aca="false">(AO174-$AO$132)/$AO$132</f>
        <v>-0.852491119859076</v>
      </c>
      <c r="ED44" s="6" t="n">
        <f aca="false">(AP175-$AP$133)/$AP$133</f>
        <v>-0.883825490337168</v>
      </c>
      <c r="EE44" s="6" t="n">
        <f aca="false">(AQ176-$AQ$134)/$AQ$134</f>
        <v>-0.906449094903421</v>
      </c>
      <c r="EF44" s="6" t="n">
        <f aca="false">(AR177-$AR$135)/$AR$135</f>
        <v>-0.868294077779676</v>
      </c>
      <c r="EG44" s="6" t="n">
        <f aca="false">(AS178-$AS$136)/$AS$136</f>
        <v>-0.867339765248851</v>
      </c>
      <c r="EH44" s="6" t="n">
        <f aca="false">(AT179-$AT$137)/$AT$137</f>
        <v>-0.85992633512502</v>
      </c>
      <c r="EI44" s="6" t="n">
        <f aca="false">(AU180-$AU$138)/$AU$138</f>
        <v>-0.889933935592915</v>
      </c>
      <c r="EJ44" s="6" t="n">
        <f aca="false">(AV181-$AV$139)/$AV$139</f>
        <v>-0.908006558122409</v>
      </c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</row>
    <row r="45" customFormat="false" ht="11.25" hidden="false" customHeight="false" outlineLevel="0" collapsed="false">
      <c r="B45" s="4" t="n">
        <v>35643</v>
      </c>
      <c r="C45" s="5" t="n">
        <v>85496792</v>
      </c>
      <c r="D45" s="5" t="n">
        <f aca="false">VLOOKUP(B45,[1]jan94!$A$53:$XFD$163,3,0)</f>
        <v>1171503</v>
      </c>
      <c r="E45" s="5" t="n">
        <f aca="false">VLOOKUP(B45,[2]feb94!$A$55:$XFD$164,3,0)</f>
        <v>2126319</v>
      </c>
      <c r="F45" s="5" t="n">
        <f aca="false">VLOOKUP(B45,[3]mar94!$A$38:$XFD$146,3,0)</f>
        <v>1810682</v>
      </c>
      <c r="G45" s="5" t="n">
        <f aca="false">VLOOKUP(B45,[4]apr94!$A$38:$XFD$145,3,0)</f>
        <v>1171142</v>
      </c>
      <c r="H45" s="5" t="n">
        <f aca="false">VLOOKUP(B45,[5]may94!$A$64:$XFD$169,3,0)</f>
        <v>1665651</v>
      </c>
      <c r="I45" s="5" t="n">
        <f aca="false">VLOOKUP(B45,[6]jun94!$A$53:$XFD$157,3,0)</f>
        <v>1725872</v>
      </c>
      <c r="J45" s="5" t="n">
        <f aca="false">VLOOKUP(B45,[7]jul94!$A$61:$XFD$164,3,0)</f>
        <v>2211272</v>
      </c>
      <c r="K45" s="5" t="n">
        <f aca="false">VLOOKUP(B45,[8]aug94!$A$55:$XFD$157,3,0)</f>
        <v>1628624</v>
      </c>
      <c r="L45" s="5" t="n">
        <f aca="false">VLOOKUP(B45,[9]sep94!$A$54:$XFD$156,3,0)</f>
        <v>2029068</v>
      </c>
      <c r="M45" s="5" t="n">
        <f aca="false">VLOOKUP(B45,[10]oct94!$A$49:$XFD$149,3,0)</f>
        <v>1424618</v>
      </c>
      <c r="N45" s="5" t="n">
        <f aca="false">VLOOKUP(B45,[11]nov94!$A$38:$XFD$138,3,0)</f>
        <v>1514154</v>
      </c>
      <c r="O45" s="5" t="n">
        <f aca="false">VLOOKUP(B45,[12]dec94!$A$50:$XFD$148,3,0)</f>
        <v>1659222</v>
      </c>
      <c r="P45" s="5" t="n">
        <f aca="false">VLOOKUP(B45,[13]jan95!$A$63:$XFD$158,3,0)</f>
        <v>1490745</v>
      </c>
      <c r="Q45" s="5" t="n">
        <f aca="false">VLOOKUP(B45,[14]feb95!$A$50:$XFD$143,3,0)</f>
        <v>1560142</v>
      </c>
      <c r="R45" s="5" t="n">
        <f aca="false">VLOOKUP(B45,[15]mar95!$A$37:$XFD$129,3,0)</f>
        <v>2239346</v>
      </c>
      <c r="S45" s="5" t="n">
        <f aca="false">VLOOKUP(B45,[16]apr95!$A$54:$XFD$146,3,0)</f>
        <v>1708583</v>
      </c>
      <c r="T45" s="5" t="n">
        <f aca="false">VLOOKUP(B45,[17]may95!$A$37:$XFD$127,3,0)</f>
        <v>2387199</v>
      </c>
      <c r="U45" s="5" t="n">
        <f aca="false">VLOOKUP(B45,[18]jun95!$A$53:$XFD$142,3,0)</f>
        <v>1552154</v>
      </c>
      <c r="V45" s="5" t="n">
        <f aca="false">VLOOKUP(B45,[19]jul95!$A$52:$XFD$140,3,0)</f>
        <v>2655667</v>
      </c>
      <c r="W45" s="5" t="n">
        <f aca="false">VLOOKUP(B45,[20]aug95!$A$53:$XFD$140,3,0)</f>
        <v>2056223</v>
      </c>
      <c r="X45" s="5" t="n">
        <f aca="false">VLOOKUP(B45,[21]sep95!$A$51:$XFD$137,3,0)</f>
        <v>2924863</v>
      </c>
      <c r="Y45" s="5" t="n">
        <f aca="false">VLOOKUP(B45,[22]oct95!$A$60:$XFD$145,3,0)</f>
        <v>1634426</v>
      </c>
      <c r="Z45" s="5" t="n">
        <f aca="false">VLOOKUP(B45,[23]nov95!$A$54:$XFD$138,3,0)</f>
        <v>1572144</v>
      </c>
      <c r="AA45" s="5" t="n">
        <f aca="false">VLOOKUP(B45,[24]dec95!$A$37:$XFD$120,3,0)</f>
        <v>2930979</v>
      </c>
      <c r="AB45" s="5" t="n">
        <f aca="false">VLOOKUP(B45,[25]jan96!$A$54:$XFD$134,3,0)</f>
        <v>2416451</v>
      </c>
      <c r="AC45" s="5" t="n">
        <f aca="false">VLOOKUP(B45,[26]feb96!$A$36:$XFD$114,3,0)</f>
        <v>2930480</v>
      </c>
      <c r="AD45" s="5" t="n">
        <f aca="false">VLOOKUP(B45,[27]mar96!$A$36:$XFD$114,3,0)</f>
        <v>4480288</v>
      </c>
      <c r="AE45" s="5" t="n">
        <f aca="false">VLOOKUP(B45,[28]apr96!$A$56:$XFD$132,3,0)</f>
        <v>2832022</v>
      </c>
      <c r="AF45" s="5" t="n">
        <f aca="false">VLOOKUP(B45,[29]may96!$A$36:$XFD$111,3,0)</f>
        <v>4331142</v>
      </c>
      <c r="AG45" s="5" t="n">
        <f aca="false">VLOOKUP(B45,[30]jun96!$A$36:$XFD$110,3,0)</f>
        <v>3258062</v>
      </c>
      <c r="AH45" s="5" t="n">
        <f aca="false">VLOOKUP(B45,[31]jul96!$A$48:$XFD$122,3,0)</f>
        <v>4370562</v>
      </c>
      <c r="AI45" s="5" t="n">
        <f aca="false">VLOOKUP(B45,[32]aug96!$A$50:$XFD$122,3,0)</f>
        <v>4514699</v>
      </c>
      <c r="AJ45" s="5" t="n">
        <f aca="false">VLOOKUP(B45,[33]sep96!$A$65:$XFD$136,3,0)</f>
        <v>4448854</v>
      </c>
      <c r="AK45" s="5" t="n">
        <f aca="false">VLOOKUP(B45,[34]oct96!$A$51:$XFD$122,3,0)</f>
        <v>4243676</v>
      </c>
      <c r="AL45" s="5" t="n">
        <f aca="false">VLOOKUP(B45,[35]nov96!$A$55:$XFD$124,3,0)</f>
        <v>6524650</v>
      </c>
      <c r="AM45" s="5" t="n">
        <f aca="false">VLOOKUP(B45,[36]dec96!$A$61:$XFD$130,3,0)</f>
        <v>5754502</v>
      </c>
      <c r="AN45" s="5" t="n">
        <f aca="false">VLOOKUP(B45,[37]jan97!$A$57:$XFD$122,3,0)</f>
        <v>4806816</v>
      </c>
      <c r="AO45" s="5" t="n">
        <f aca="false">VLOOKUP(B45,[38]feb97!$A$59:$XFD$123,3,0)</f>
        <v>4765501</v>
      </c>
      <c r="AP45" s="5" t="n">
        <f aca="false">VLOOKUP(B45,[39]mar97!$A$56:$XFD$118,3,0)</f>
        <v>7570497</v>
      </c>
      <c r="AQ45" s="5" t="n">
        <f aca="false">VLOOKUP(B45,[40]apr97!$A$49:$XFD$110,3,0)</f>
        <v>5983160</v>
      </c>
      <c r="AR45" s="5" t="n">
        <f aca="false">VLOOKUP(B45,[41]may97!$A$35:$XFD$95,3,0)</f>
        <v>7835999</v>
      </c>
      <c r="AS45" s="5" t="n">
        <f aca="false">VLOOKUP(B45,[42]jun97!$A$49:$XFD$109,3,0)</f>
        <v>6498266</v>
      </c>
      <c r="AT45" s="5" t="n">
        <f aca="false">VLOOKUP(B45,[43]jul97!$A$56:$XFD$115,3,0)</f>
        <v>9641676</v>
      </c>
      <c r="AU45" s="5" t="n">
        <f aca="false">VLOOKUP(B45,[44]aug97!$A$54:$XFD$111,3,0)</f>
        <v>5183639</v>
      </c>
      <c r="CQ45" s="1" t="s">
        <v>44</v>
      </c>
      <c r="CR45" s="6" t="n">
        <f aca="false">(D138-$D$95)/$D$95</f>
        <v>-0.829344714433395</v>
      </c>
      <c r="CS45" s="6" t="n">
        <f aca="false">(E139-$E$96)/$E$96</f>
        <v>-0.743014670607351</v>
      </c>
      <c r="CT45" s="6" t="n">
        <f aca="false">(F140-$F$97)/$F$97</f>
        <v>-0.824179519676677</v>
      </c>
      <c r="CU45" s="6" t="n">
        <f aca="false">(G141-$G$98)/$G$98</f>
        <v>-0.83282925041778</v>
      </c>
      <c r="CV45" s="6" t="n">
        <f aca="false">(H142-$H$99)/$H$99</f>
        <v>-0.831657535569596</v>
      </c>
      <c r="CW45" s="6" t="n">
        <f aca="false">(I143-$I$100)/$I$100</f>
        <v>-0.812871472833948</v>
      </c>
      <c r="CX45" s="6" t="n">
        <f aca="false">(J144-$J$101)/$J$101</f>
        <v>-0.781076735727926</v>
      </c>
      <c r="CY45" s="6" t="n">
        <f aca="false">(K145-$K$102)/$K$102</f>
        <v>-0.88914375639022</v>
      </c>
      <c r="CZ45" s="6" t="n">
        <f aca="false">(L146-$L$103)/$L$103</f>
        <v>-0.79495080372159</v>
      </c>
      <c r="DA45" s="6" t="n">
        <f aca="false">(M147-$M$104)/$M$104</f>
        <v>-0.818413774166249</v>
      </c>
      <c r="DB45" s="6" t="n">
        <f aca="false">(N148-$N$105)/$N$105</f>
        <v>-0.860513635202032</v>
      </c>
      <c r="DC45" s="6" t="n">
        <f aca="false">(O149-$O$106)/$O$106</f>
        <v>-0.850834361410295</v>
      </c>
      <c r="DD45" s="6" t="n">
        <f aca="false">(P150-$P$107)/$P$107</f>
        <v>-0.84324476342632</v>
      </c>
      <c r="DE45" s="6" t="n">
        <f aca="false">(Q151-$Q$108)/$Q$108</f>
        <v>-0.900366328118551</v>
      </c>
      <c r="DF45" s="6" t="n">
        <f aca="false">(R152-$R$109)/$R$109</f>
        <v>-0.854075278888746</v>
      </c>
      <c r="DG45" s="6" t="n">
        <f aca="false">(S153-$S$110)/$S$110</f>
        <v>-0.824635941816176</v>
      </c>
      <c r="DH45" s="6" t="n">
        <f aca="false">(T154-$T$111)/$T$111</f>
        <v>-0.821290887367705</v>
      </c>
      <c r="DI45" s="6" t="n">
        <f aca="false">(U155-$U$112)/$U$112</f>
        <v>-0.867210745835772</v>
      </c>
      <c r="DJ45" s="6" t="n">
        <f aca="false">(V156-$V$113)/$V$113</f>
        <v>-0.85932513429162</v>
      </c>
      <c r="DK45" s="6" t="n">
        <f aca="false">(W157-$W$114)/$W$114</f>
        <v>-0.87666570856043</v>
      </c>
      <c r="DL45" s="6" t="n">
        <f aca="false">(X158-$X$115)/$X$115</f>
        <v>-0.824769085840224</v>
      </c>
      <c r="DM45" s="6" t="n">
        <f aca="false">(Y159-$Y$116)/$Y$116</f>
        <v>-0.884103061751775</v>
      </c>
      <c r="DN45" s="6" t="n">
        <f aca="false">(Z160-$Z$117)/$Z$117</f>
        <v>-0.908498790258453</v>
      </c>
      <c r="DO45" s="6" t="n">
        <f aca="false">(AA161-$AA$118)/$AA$118</f>
        <v>-0.863507517091729</v>
      </c>
      <c r="DP45" s="6" t="n">
        <f aca="false">(AB162-$AB$119)/$AB$119</f>
        <v>-0.874569105560243</v>
      </c>
      <c r="DQ45" s="6" t="n">
        <f aca="false">(AC163-$AC$120)/$AC$120</f>
        <v>-0.907368052344336</v>
      </c>
      <c r="DR45" s="6" t="n">
        <f aca="false">(AD164-$AD$121)/$AD$121</f>
        <v>-0.868475733147938</v>
      </c>
      <c r="DS45" s="6" t="n">
        <f aca="false">(AE165-$AE$122)/$AE$122</f>
        <v>-0.908611625143495</v>
      </c>
      <c r="DT45" s="6" t="n">
        <f aca="false">(AF166-$AF$123)/$AF$123</f>
        <v>-0.857483652240075</v>
      </c>
      <c r="DU45" s="6" t="n">
        <f aca="false">(AG167-$AG$124)/$AG$124</f>
        <v>-0.854682839875469</v>
      </c>
      <c r="DV45" s="6" t="n">
        <f aca="false">(AH168-$AH$125)/$AH$125</f>
        <v>-0.871671092564492</v>
      </c>
      <c r="DW45" s="6" t="n">
        <f aca="false">(AI169-$AI$126)/$AI$126</f>
        <v>-0.913457489054644</v>
      </c>
      <c r="DX45" s="6" t="n">
        <f aca="false">(AJ170-$AJ$127)/$AJ$127</f>
        <v>-0.894872854514279</v>
      </c>
      <c r="DY45" s="6" t="n">
        <f aca="false">(AK171-$AK$128)/$AK$128</f>
        <v>-0.899832611156151</v>
      </c>
      <c r="DZ45" s="6" t="n">
        <f aca="false">(AL172-$AL$129)/$AL$129</f>
        <v>-0.90148550370153</v>
      </c>
      <c r="EA45" s="6" t="n">
        <f aca="false">(AM173-$AM$130)/$AM$130</f>
        <v>-0.866856223021974</v>
      </c>
      <c r="EB45" s="6" t="n">
        <f aca="false">(AN174-$AN$131)/$AN$131</f>
        <v>-0.85794095400825</v>
      </c>
      <c r="EC45" s="6" t="n">
        <f aca="false">(AO175-$AO$132)/$AO$132</f>
        <v>-0.869670952354764</v>
      </c>
      <c r="ED45" s="6" t="n">
        <f aca="false">(AP176-$AP$133)/$AP$133</f>
        <v>-0.89060752625265</v>
      </c>
      <c r="EE45" s="6" t="n">
        <f aca="false">(AQ177-$AQ$134)/$AQ$134</f>
        <v>-0.906083508181283</v>
      </c>
      <c r="EF45" s="6" t="n">
        <f aca="false">(AR178-$AR$135)/$AR$135</f>
        <v>-0.874368203318614</v>
      </c>
      <c r="EG45" s="6" t="n">
        <f aca="false">(AS179-$AS$136)/$AS$136</f>
        <v>-0.870389637931605</v>
      </c>
      <c r="EH45" s="6" t="n">
        <f aca="false">(AT180-$AT$137)/$AT$137</f>
        <v>-0.860856971339838</v>
      </c>
      <c r="EI45" s="6" t="n">
        <f aca="false">(AU181-$AU$138)/$AU$138</f>
        <v>-0.895911600428368</v>
      </c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</row>
    <row r="46" customFormat="false" ht="11.25" hidden="false" customHeight="false" outlineLevel="0" collapsed="false">
      <c r="B46" s="4" t="n">
        <v>35674</v>
      </c>
      <c r="C46" s="5" t="n">
        <v>81313242</v>
      </c>
      <c r="D46" s="5" t="n">
        <f aca="false">VLOOKUP(B46,[1]jan94!$A$53:$XFD$163,3,0)</f>
        <v>1072501</v>
      </c>
      <c r="E46" s="5" t="n">
        <f aca="false">VLOOKUP(B46,[2]feb94!$A$55:$XFD$164,3,0)</f>
        <v>2035115</v>
      </c>
      <c r="F46" s="5" t="n">
        <f aca="false">VLOOKUP(B46,[3]mar94!$A$38:$XFD$146,3,0)</f>
        <v>1596429</v>
      </c>
      <c r="G46" s="5" t="n">
        <f aca="false">VLOOKUP(B46,[4]apr94!$A$38:$XFD$145,3,0)</f>
        <v>1142714</v>
      </c>
      <c r="H46" s="5" t="n">
        <f aca="false">VLOOKUP(B46,[5]may94!$A$64:$XFD$169,3,0)</f>
        <v>1537984</v>
      </c>
      <c r="I46" s="5" t="n">
        <f aca="false">VLOOKUP(B46,[6]jun94!$A$53:$XFD$157,3,0)</f>
        <v>1548942</v>
      </c>
      <c r="J46" s="5" t="n">
        <f aca="false">VLOOKUP(B46,[7]jul94!$A$61:$XFD$164,3,0)</f>
        <v>2090071</v>
      </c>
      <c r="K46" s="5" t="n">
        <f aca="false">VLOOKUP(B46,[8]aug94!$A$55:$XFD$157,3,0)</f>
        <v>1436290</v>
      </c>
      <c r="L46" s="5" t="n">
        <f aca="false">VLOOKUP(B46,[9]sep94!$A$54:$XFD$156,3,0)</f>
        <v>1868967</v>
      </c>
      <c r="M46" s="5" t="n">
        <f aca="false">VLOOKUP(B46,[10]oct94!$A$49:$XFD$149,3,0)</f>
        <v>1427916</v>
      </c>
      <c r="N46" s="5" t="n">
        <f aca="false">VLOOKUP(B46,[11]nov94!$A$38:$XFD$138,3,0)</f>
        <v>1365185</v>
      </c>
      <c r="O46" s="5" t="n">
        <f aca="false">VLOOKUP(B46,[12]dec94!$A$50:$XFD$148,3,0)</f>
        <v>1566797</v>
      </c>
      <c r="P46" s="5" t="n">
        <f aca="false">VLOOKUP(B46,[13]jan95!$A$63:$XFD$158,3,0)</f>
        <v>1458030</v>
      </c>
      <c r="Q46" s="5" t="n">
        <f aca="false">VLOOKUP(B46,[14]feb95!$A$50:$XFD$143,3,0)</f>
        <v>1454843</v>
      </c>
      <c r="R46" s="5" t="n">
        <f aca="false">VLOOKUP(B46,[15]mar95!$A$37:$XFD$129,3,0)</f>
        <v>1993000</v>
      </c>
      <c r="S46" s="5" t="n">
        <f aca="false">VLOOKUP(B46,[16]apr95!$A$54:$XFD$146,3,0)</f>
        <v>1603042</v>
      </c>
      <c r="T46" s="5" t="n">
        <f aca="false">VLOOKUP(B46,[17]may95!$A$37:$XFD$127,3,0)</f>
        <v>1941815</v>
      </c>
      <c r="U46" s="5" t="n">
        <f aca="false">VLOOKUP(B46,[18]jun95!$A$53:$XFD$142,3,0)</f>
        <v>1430023</v>
      </c>
      <c r="V46" s="5" t="n">
        <f aca="false">VLOOKUP(B46,[19]jul95!$A$52:$XFD$140,3,0)</f>
        <v>2402949</v>
      </c>
      <c r="W46" s="5" t="n">
        <f aca="false">VLOOKUP(B46,[20]aug95!$A$53:$XFD$140,3,0)</f>
        <v>1849990</v>
      </c>
      <c r="X46" s="5" t="n">
        <f aca="false">VLOOKUP(B46,[21]sep95!$A$51:$XFD$137,3,0)</f>
        <v>2644114</v>
      </c>
      <c r="Y46" s="5" t="n">
        <f aca="false">VLOOKUP(B46,[22]oct95!$A$60:$XFD$145,3,0)</f>
        <v>1426734</v>
      </c>
      <c r="Z46" s="5" t="n">
        <f aca="false">VLOOKUP(B46,[23]nov95!$A$54:$XFD$138,3,0)</f>
        <v>1426565</v>
      </c>
      <c r="AA46" s="5" t="n">
        <f aca="false">VLOOKUP(B46,[24]dec95!$A$37:$XFD$120,3,0)</f>
        <v>2740237</v>
      </c>
      <c r="AB46" s="5" t="n">
        <f aca="false">VLOOKUP(B46,[25]jan96!$A$54:$XFD$134,3,0)</f>
        <v>2210497</v>
      </c>
      <c r="AC46" s="5" t="n">
        <f aca="false">VLOOKUP(B46,[26]feb96!$A$36:$XFD$114,3,0)</f>
        <v>2543859</v>
      </c>
      <c r="AD46" s="5" t="n">
        <f aca="false">VLOOKUP(B46,[27]mar96!$A$36:$XFD$114,3,0)</f>
        <v>3915771</v>
      </c>
      <c r="AE46" s="5" t="n">
        <f aca="false">VLOOKUP(B46,[28]apr96!$A$56:$XFD$132,3,0)</f>
        <v>2498696</v>
      </c>
      <c r="AF46" s="5" t="n">
        <f aca="false">VLOOKUP(B46,[29]may96!$A$36:$XFD$111,3,0)</f>
        <v>4284571</v>
      </c>
      <c r="AG46" s="5" t="n">
        <f aca="false">VLOOKUP(B46,[30]jun96!$A$36:$XFD$110,3,0)</f>
        <v>3334864</v>
      </c>
      <c r="AH46" s="5" t="n">
        <f aca="false">VLOOKUP(B46,[31]jul96!$A$48:$XFD$122,3,0)</f>
        <v>4225359</v>
      </c>
      <c r="AI46" s="5" t="n">
        <f aca="false">VLOOKUP(B46,[32]aug96!$A$50:$XFD$122,3,0)</f>
        <v>4001747</v>
      </c>
      <c r="AJ46" s="5" t="n">
        <f aca="false">VLOOKUP(B46,[33]sep96!$A$65:$XFD$136,3,0)</f>
        <v>4071575</v>
      </c>
      <c r="AK46" s="5" t="n">
        <f aca="false">VLOOKUP(B46,[34]oct96!$A$51:$XFD$122,3,0)</f>
        <v>3737339</v>
      </c>
      <c r="AL46" s="5" t="n">
        <f aca="false">VLOOKUP(B46,[35]nov96!$A$55:$XFD$124,3,0)</f>
        <v>5973693</v>
      </c>
      <c r="AM46" s="5" t="n">
        <f aca="false">VLOOKUP(B46,[36]dec96!$A$61:$XFD$130,3,0)</f>
        <v>4851295</v>
      </c>
      <c r="AN46" s="5" t="n">
        <f aca="false">VLOOKUP(B46,[37]jan97!$A$57:$XFD$122,3,0)</f>
        <v>4323490</v>
      </c>
      <c r="AO46" s="5" t="n">
        <f aca="false">VLOOKUP(B46,[38]feb97!$A$59:$XFD$123,3,0)</f>
        <v>4113252</v>
      </c>
      <c r="AP46" s="5" t="n">
        <f aca="false">VLOOKUP(B46,[39]mar97!$A$56:$XFD$118,3,0)</f>
        <v>6594871</v>
      </c>
      <c r="AQ46" s="5" t="n">
        <f aca="false">VLOOKUP(B46,[40]apr97!$A$49:$XFD$110,3,0)</f>
        <v>5304579</v>
      </c>
      <c r="AR46" s="5" t="n">
        <f aca="false">VLOOKUP(B46,[41]may97!$A$35:$XFD$95,3,0)</f>
        <v>6938658</v>
      </c>
      <c r="AS46" s="5" t="n">
        <f aca="false">VLOOKUP(B46,[42]jun97!$A$49:$XFD$109,3,0)</f>
        <v>6277625</v>
      </c>
      <c r="AT46" s="5" t="n">
        <f aca="false">VLOOKUP(B46,[43]jul97!$A$56:$XFD$115,3,0)</f>
        <v>8985890</v>
      </c>
      <c r="AU46" s="5" t="n">
        <f aca="false">VLOOKUP(B46,[44]aug97!$A$54:$XFD$111,3,0)</f>
        <v>10171633</v>
      </c>
      <c r="AV46" s="5" t="n">
        <f aca="false">VLOOKUP(B46,[45]sep97!$A$47:$XFD$1033,3,0)</f>
        <v>4423797</v>
      </c>
      <c r="CQ46" s="1" t="s">
        <v>45</v>
      </c>
      <c r="CR46" s="6" t="n">
        <f aca="false">(D139-$D$95)/$D$95</f>
        <v>-0.832208707562475</v>
      </c>
      <c r="CS46" s="6" t="n">
        <f aca="false">(E140-$E$96)/$E$96</f>
        <v>-0.747360940493187</v>
      </c>
      <c r="CT46" s="6" t="n">
        <f aca="false">(F141-$F$97)/$F$97</f>
        <v>-0.827069028223303</v>
      </c>
      <c r="CU46" s="6" t="n">
        <f aca="false">(G142-$G$98)/$G$98</f>
        <v>-0.842758903540067</v>
      </c>
      <c r="CV46" s="6" t="n">
        <f aca="false">(H143-$H$99)/$H$99</f>
        <v>-0.835008783326864</v>
      </c>
      <c r="CW46" s="6" t="n">
        <f aca="false">(I144-$I$100)/$I$100</f>
        <v>-0.813392736342064</v>
      </c>
      <c r="CX46" s="6" t="n">
        <f aca="false">(J145-$J$101)/$J$101</f>
        <v>-0.772942363489946</v>
      </c>
      <c r="CY46" s="6" t="n">
        <f aca="false">(K146-$K$102)/$K$102</f>
        <v>-0.891180502398066</v>
      </c>
      <c r="CZ46" s="6" t="n">
        <f aca="false">(L147-$L$103)/$L$103</f>
        <v>-0.784988070426188</v>
      </c>
      <c r="DA46" s="6" t="n">
        <f aca="false">(M148-$M$104)/$M$104</f>
        <v>-0.83752813549331</v>
      </c>
      <c r="DB46" s="6" t="n">
        <f aca="false">(N149-$N$105)/$N$105</f>
        <v>-0.863471331958089</v>
      </c>
      <c r="DC46" s="6" t="n">
        <f aca="false">(O150-$O$106)/$O$106</f>
        <v>-0.857710741563084</v>
      </c>
      <c r="DD46" s="6" t="n">
        <f aca="false">(P151-$P$107)/$P$107</f>
        <v>-0.857752875494725</v>
      </c>
      <c r="DE46" s="6" t="n">
        <f aca="false">(Q152-$Q$108)/$Q$108</f>
        <v>-0.904351854922382</v>
      </c>
      <c r="DF46" s="6" t="n">
        <f aca="false">(R153-$R$109)/$R$109</f>
        <v>-0.850664954314241</v>
      </c>
      <c r="DG46" s="6" t="n">
        <f aca="false">(S154-$S$110)/$S$110</f>
        <v>-0.841054057610826</v>
      </c>
      <c r="DH46" s="6" t="n">
        <f aca="false">(T155-$T$111)/$T$111</f>
        <v>-0.827716168174346</v>
      </c>
      <c r="DI46" s="6" t="n">
        <f aca="false">(U156-$U$112)/$U$112</f>
        <v>-0.877206539559466</v>
      </c>
      <c r="DJ46" s="6" t="n">
        <f aca="false">(V157-$V$113)/$V$113</f>
        <v>-0.861730561227053</v>
      </c>
      <c r="DK46" s="6" t="n">
        <f aca="false">(W158-$W$114)/$W$114</f>
        <v>-0.88479830794425</v>
      </c>
      <c r="DL46" s="6" t="n">
        <f aca="false">(X159-$X$115)/$X$115</f>
        <v>-0.828635641031874</v>
      </c>
      <c r="DM46" s="6" t="n">
        <f aca="false">(Y160-$Y$116)/$Y$116</f>
        <v>-0.879724712900521</v>
      </c>
      <c r="DN46" s="6" t="n">
        <f aca="false">(Z161-$Z$117)/$Z$117</f>
        <v>-0.912877902236548</v>
      </c>
      <c r="DO46" s="6" t="n">
        <f aca="false">(AA162-$AA$118)/$AA$118</f>
        <v>-0.862437173060829</v>
      </c>
      <c r="DP46" s="6" t="n">
        <f aca="false">(AB163-$AB$119)/$AB$119</f>
        <v>-0.874532011829193</v>
      </c>
      <c r="DQ46" s="6" t="n">
        <f aca="false">(AC164-$AC$120)/$AC$120</f>
        <v>-0.908385913821928</v>
      </c>
      <c r="DR46" s="6" t="n">
        <f aca="false">(AD165-$AD$121)/$AD$121</f>
        <v>-0.870656084070141</v>
      </c>
      <c r="DS46" s="6" t="n">
        <f aca="false">(AE166-$AE$122)/$AE$122</f>
        <v>-0.910187967776473</v>
      </c>
      <c r="DT46" s="6" t="n">
        <f aca="false">(AF167-$AF$123)/$AF$123</f>
        <v>-0.870061999692724</v>
      </c>
      <c r="DU46" s="6" t="n">
        <f aca="false">(AG168-$AG$124)/$AG$124</f>
        <v>-0.854495130791301</v>
      </c>
      <c r="DV46" s="6" t="n">
        <f aca="false">(AH169-$AH$125)/$AH$125</f>
        <v>-0.874921324397235</v>
      </c>
      <c r="DW46" s="6" t="n">
        <f aca="false">(AI170-$AI$126)/$AI$126</f>
        <v>-0.913247133807181</v>
      </c>
      <c r="DX46" s="6" t="n">
        <f aca="false">(AJ171-$AJ$127)/$AJ$127</f>
        <v>-0.898223531965405</v>
      </c>
      <c r="DY46" s="6" t="n">
        <f aca="false">(AK172-$AK$128)/$AK$128</f>
        <v>-0.89671058272176</v>
      </c>
      <c r="DZ46" s="6" t="n">
        <f aca="false">(AL173-$AL$129)/$AL$129</f>
        <v>-0.903166179201172</v>
      </c>
      <c r="EA46" s="6" t="n">
        <f aca="false">(AM174-$AM$130)/$AM$130</f>
        <v>-0.873647559070368</v>
      </c>
      <c r="EB46" s="6" t="n">
        <f aca="false">(AN175-$AN$131)/$AN$131</f>
        <v>-0.865443100351973</v>
      </c>
      <c r="EC46" s="6" t="n">
        <f aca="false">(AO176-$AO$132)/$AO$132</f>
        <v>-0.873276397170364</v>
      </c>
      <c r="ED46" s="6" t="n">
        <f aca="false">(AP177-$AP$133)/$AP$133</f>
        <v>-0.895006976427573</v>
      </c>
      <c r="EE46" s="6" t="n">
        <f aca="false">(AQ178-$AQ$134)/$AQ$134</f>
        <v>-0.893787773493095</v>
      </c>
      <c r="EF46" s="6" t="n">
        <f aca="false">(AR179-$AR$135)/$AR$135</f>
        <v>-0.874400193227704</v>
      </c>
      <c r="EG46" s="6" t="n">
        <f aca="false">(AS180-$AS$136)/$AS$136</f>
        <v>-0.876132461489206</v>
      </c>
      <c r="EH46" s="6" t="n">
        <f aca="false">(AT181-$AT$137)/$AT$137</f>
        <v>-0.868657548058381</v>
      </c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</row>
    <row r="47" customFormat="false" ht="11.25" hidden="false" customHeight="false" outlineLevel="0" collapsed="false">
      <c r="B47" s="4" t="n">
        <v>35704</v>
      </c>
      <c r="C47" s="5" t="n">
        <v>83625611</v>
      </c>
      <c r="D47" s="5" t="n">
        <f aca="false">VLOOKUP(B47,[1]jan94!$A$53:$XFD$163,3,0)</f>
        <v>1089652</v>
      </c>
      <c r="E47" s="5" t="n">
        <f aca="false">VLOOKUP(B47,[2]feb94!$A$55:$XFD$164,3,0)</f>
        <v>1960575</v>
      </c>
      <c r="F47" s="5" t="n">
        <f aca="false">VLOOKUP(B47,[3]mar94!$A$38:$XFD$146,3,0)</f>
        <v>1700099</v>
      </c>
      <c r="G47" s="5" t="n">
        <f aca="false">VLOOKUP(B47,[4]apr94!$A$38:$XFD$145,3,0)</f>
        <v>1071229</v>
      </c>
      <c r="H47" s="5" t="n">
        <f aca="false">VLOOKUP(B47,[5]may94!$A$64:$XFD$169,3,0)</f>
        <v>1516564</v>
      </c>
      <c r="I47" s="5" t="n">
        <f aca="false">VLOOKUP(B47,[6]jun94!$A$53:$XFD$157,3,0)</f>
        <v>1640740</v>
      </c>
      <c r="J47" s="5" t="n">
        <f aca="false">VLOOKUP(B47,[7]jul94!$A$61:$XFD$164,3,0)</f>
        <v>2045433</v>
      </c>
      <c r="K47" s="5" t="n">
        <f aca="false">VLOOKUP(B47,[8]aug94!$A$55:$XFD$157,3,0)</f>
        <v>1425621</v>
      </c>
      <c r="L47" s="5" t="n">
        <f aca="false">VLOOKUP(B47,[9]sep94!$A$54:$XFD$156,3,0)</f>
        <v>1862625</v>
      </c>
      <c r="M47" s="5" t="n">
        <f aca="false">VLOOKUP(B47,[10]oct94!$A$49:$XFD$149,3,0)</f>
        <v>1454930</v>
      </c>
      <c r="N47" s="5" t="n">
        <f aca="false">VLOOKUP(B47,[11]nov94!$A$38:$XFD$138,3,0)</f>
        <v>1360054</v>
      </c>
      <c r="O47" s="5" t="n">
        <f aca="false">VLOOKUP(B47,[12]dec94!$A$50:$XFD$148,3,0)</f>
        <v>1513845</v>
      </c>
      <c r="P47" s="5" t="n">
        <f aca="false">VLOOKUP(B47,[13]jan95!$A$63:$XFD$158,3,0)</f>
        <v>1388608</v>
      </c>
      <c r="Q47" s="5" t="n">
        <f aca="false">VLOOKUP(B47,[14]feb95!$A$50:$XFD$143,3,0)</f>
        <v>1420582</v>
      </c>
      <c r="R47" s="5" t="n">
        <f aca="false">VLOOKUP(B47,[15]mar95!$A$37:$XFD$129,3,0)</f>
        <v>2069789</v>
      </c>
      <c r="S47" s="5" t="n">
        <f aca="false">VLOOKUP(B47,[16]apr95!$A$54:$XFD$146,3,0)</f>
        <v>1580684</v>
      </c>
      <c r="T47" s="5" t="n">
        <f aca="false">VLOOKUP(B47,[17]may95!$A$37:$XFD$127,3,0)</f>
        <v>2169263</v>
      </c>
      <c r="U47" s="5" t="n">
        <f aca="false">VLOOKUP(B47,[18]jun95!$A$53:$XFD$142,3,0)</f>
        <v>1416647</v>
      </c>
      <c r="V47" s="5" t="n">
        <f aca="false">VLOOKUP(B47,[19]jul95!$A$52:$XFD$140,3,0)</f>
        <v>2375976</v>
      </c>
      <c r="W47" s="5" t="n">
        <f aca="false">VLOOKUP(B47,[20]aug95!$A$53:$XFD$140,3,0)</f>
        <v>1755037</v>
      </c>
      <c r="X47" s="5" t="n">
        <f aca="false">VLOOKUP(B47,[21]sep95!$A$51:$XFD$137,3,0)</f>
        <v>2616384</v>
      </c>
      <c r="Y47" s="5" t="n">
        <f aca="false">VLOOKUP(B47,[22]oct95!$A$60:$XFD$145,3,0)</f>
        <v>1394255</v>
      </c>
      <c r="Z47" s="5" t="n">
        <f aca="false">VLOOKUP(B47,[23]nov95!$A$54:$XFD$138,3,0)</f>
        <v>1458824</v>
      </c>
      <c r="AA47" s="5" t="n">
        <f aca="false">VLOOKUP(B47,[24]dec95!$A$37:$XFD$120,3,0)</f>
        <v>2767376</v>
      </c>
      <c r="AB47" s="5" t="n">
        <f aca="false">VLOOKUP(B47,[25]jan96!$A$54:$XFD$134,3,0)</f>
        <v>2067330</v>
      </c>
      <c r="AC47" s="5" t="n">
        <f aca="false">VLOOKUP(B47,[26]feb96!$A$36:$XFD$114,3,0)</f>
        <v>2565362</v>
      </c>
      <c r="AD47" s="5" t="n">
        <f aca="false">VLOOKUP(B47,[27]mar96!$A$36:$XFD$114,3,0)</f>
        <v>3821402</v>
      </c>
      <c r="AE47" s="5" t="n">
        <f aca="false">VLOOKUP(B47,[28]apr96!$A$56:$XFD$132,3,0)</f>
        <v>2420778</v>
      </c>
      <c r="AF47" s="5" t="n">
        <f aca="false">VLOOKUP(B47,[29]may96!$A$36:$XFD$111,3,0)</f>
        <v>4204083</v>
      </c>
      <c r="AG47" s="5" t="n">
        <f aca="false">VLOOKUP(B47,[30]jun96!$A$36:$XFD$110,3,0)</f>
        <v>3349817</v>
      </c>
      <c r="AH47" s="5" t="n">
        <f aca="false">VLOOKUP(B47,[31]jul96!$A$48:$XFD$122,3,0)</f>
        <v>3998728</v>
      </c>
      <c r="AI47" s="5" t="n">
        <f aca="false">VLOOKUP(B47,[32]aug96!$A$50:$XFD$122,3,0)</f>
        <v>3863392</v>
      </c>
      <c r="AJ47" s="5" t="n">
        <f aca="false">VLOOKUP(B47,[33]sep96!$A$65:$XFD$136,3,0)</f>
        <v>4042315</v>
      </c>
      <c r="AK47" s="5" t="n">
        <f aca="false">VLOOKUP(B47,[34]oct96!$A$51:$XFD$122,3,0)</f>
        <v>3634804</v>
      </c>
      <c r="AL47" s="5" t="n">
        <f aca="false">VLOOKUP(B47,[35]nov96!$A$55:$XFD$124,3,0)</f>
        <v>5935623</v>
      </c>
      <c r="AM47" s="5" t="n">
        <f aca="false">VLOOKUP(B47,[36]dec96!$A$61:$XFD$130,3,0)</f>
        <v>4932738</v>
      </c>
      <c r="AN47" s="5" t="n">
        <f aca="false">VLOOKUP(B47,[37]jan97!$A$57:$XFD$122,3,0)</f>
        <v>4379796</v>
      </c>
      <c r="AO47" s="5" t="n">
        <f aca="false">VLOOKUP(B47,[38]feb97!$A$59:$XFD$123,3,0)</f>
        <v>3957634</v>
      </c>
      <c r="AP47" s="5" t="n">
        <f aca="false">VLOOKUP(B47,[39]mar97!$A$56:$XFD$118,3,0)</f>
        <v>6312114</v>
      </c>
      <c r="AQ47" s="5" t="n">
        <f aca="false">VLOOKUP(B47,[40]apr97!$A$49:$XFD$110,3,0)</f>
        <v>5292322</v>
      </c>
      <c r="AR47" s="5" t="n">
        <f aca="false">VLOOKUP(B47,[41]may97!$A$35:$XFD$95,3,0)</f>
        <v>6860271</v>
      </c>
      <c r="AS47" s="5" t="n">
        <f aca="false">VLOOKUP(B47,[42]jun97!$A$49:$XFD$109,3,0)</f>
        <v>6023523</v>
      </c>
      <c r="AT47" s="5" t="n">
        <f aca="false">VLOOKUP(B47,[43]jul97!$A$56:$XFD$115,3,0)</f>
        <v>8434622</v>
      </c>
      <c r="AU47" s="5" t="n">
        <f aca="false">VLOOKUP(B47,[44]aug97!$A$54:$XFD$111,3,0)</f>
        <v>9838980</v>
      </c>
      <c r="AV47" s="5" t="n">
        <f aca="false">VLOOKUP(B47,[45]sep97!$A$47:$XFD$1033,3,0)</f>
        <v>9829846</v>
      </c>
      <c r="AW47" s="5" t="n">
        <f aca="false">VLOOKUP(B47,[46]oct97!$A$48:$XFD$104,3,0)</f>
        <v>5359960</v>
      </c>
      <c r="CQ47" s="1" t="s">
        <v>46</v>
      </c>
      <c r="CR47" s="6" t="n">
        <f aca="false">(D140-$D$95)/$D$95</f>
        <v>-0.84279981699042</v>
      </c>
      <c r="CS47" s="6" t="n">
        <f aca="false">(E141-$E$96)/$E$96</f>
        <v>-0.756418292408625</v>
      </c>
      <c r="CT47" s="6" t="n">
        <f aca="false">(F142-$F$97)/$F$97</f>
        <v>-0.837491876280867</v>
      </c>
      <c r="CU47" s="6" t="n">
        <f aca="false">(G143-$G$98)/$G$98</f>
        <v>-0.842698457064844</v>
      </c>
      <c r="CV47" s="6" t="n">
        <f aca="false">(H144-$H$99)/$H$99</f>
        <v>-0.83807268460517</v>
      </c>
      <c r="CW47" s="6" t="n">
        <f aca="false">(I145-$I$100)/$I$100</f>
        <v>-0.810979890087877</v>
      </c>
      <c r="CX47" s="6" t="n">
        <f aca="false">(J146-$J$101)/$J$101</f>
        <v>-0.782222302111111</v>
      </c>
      <c r="CY47" s="6" t="n">
        <f aca="false">(K147-$K$102)/$K$102</f>
        <v>-0.893946011918959</v>
      </c>
      <c r="CZ47" s="6" t="n">
        <f aca="false">(L148-$L$103)/$L$103</f>
        <v>-0.797182415028359</v>
      </c>
      <c r="DA47" s="6" t="n">
        <f aca="false">(M149-$M$104)/$M$104</f>
        <v>-0.839539145837816</v>
      </c>
      <c r="DB47" s="6" t="n">
        <f aca="false">(N150-$N$105)/$N$105</f>
        <v>-0.870165463986785</v>
      </c>
      <c r="DC47" s="6" t="n">
        <f aca="false">(O151-$O$106)/$O$106</f>
        <v>-0.864534902779766</v>
      </c>
      <c r="DD47" s="6" t="n">
        <f aca="false">(P152-$P$107)/$P$107</f>
        <v>-0.861634514313534</v>
      </c>
      <c r="DE47" s="6" t="n">
        <f aca="false">(Q153-$Q$108)/$Q$108</f>
        <v>-0.912100010916743</v>
      </c>
      <c r="DF47" s="6" t="n">
        <f aca="false">(R154-$R$109)/$R$109</f>
        <v>-0.855990677918004</v>
      </c>
      <c r="DG47" s="6" t="n">
        <f aca="false">(S155-$S$110)/$S$110</f>
        <v>-0.857383131631245</v>
      </c>
      <c r="DH47" s="6" t="n">
        <f aca="false">(T156-$T$111)/$T$111</f>
        <v>-0.824557294061462</v>
      </c>
      <c r="DI47" s="6" t="n">
        <f aca="false">(U157-$U$112)/$U$112</f>
        <v>-0.880936678571751</v>
      </c>
      <c r="DJ47" s="6" t="n">
        <f aca="false">(V158-$V$113)/$V$113</f>
        <v>-0.867354329865177</v>
      </c>
      <c r="DK47" s="6" t="n">
        <f aca="false">(W159-$W$114)/$W$114</f>
        <v>-0.885068254852627</v>
      </c>
      <c r="DL47" s="6" t="n">
        <f aca="false">(X160-$X$115)/$X$115</f>
        <v>-0.833507319576675</v>
      </c>
      <c r="DM47" s="6" t="n">
        <f aca="false">(Y161-$Y$116)/$Y$116</f>
        <v>-0.894767055991887</v>
      </c>
      <c r="DN47" s="6" t="n">
        <f aca="false">(Z162-$Z$117)/$Z$117</f>
        <v>-0.901693499164603</v>
      </c>
      <c r="DO47" s="6" t="n">
        <f aca="false">(AA163-$AA$118)/$AA$118</f>
        <v>-0.870857508241136</v>
      </c>
      <c r="DP47" s="6" t="n">
        <f aca="false">(AB164-$AB$119)/$AB$119</f>
        <v>-0.882807772016629</v>
      </c>
      <c r="DQ47" s="6" t="n">
        <f aca="false">(AC165-$AC$120)/$AC$120</f>
        <v>-0.910295728411343</v>
      </c>
      <c r="DR47" s="6" t="n">
        <f aca="false">(AD166-$AD$121)/$AD$121</f>
        <v>-0.876879123983827</v>
      </c>
      <c r="DS47" s="6" t="n">
        <f aca="false">(AE167-$AE$122)/$AE$122</f>
        <v>-0.914265284670584</v>
      </c>
      <c r="DT47" s="6" t="n">
        <f aca="false">(AF168-$AF$123)/$AF$123</f>
        <v>-0.873607573227973</v>
      </c>
      <c r="DU47" s="6" t="n">
        <f aca="false">(AG169-$AG$124)/$AG$124</f>
        <v>-0.860511398491134</v>
      </c>
      <c r="DV47" s="6" t="n">
        <f aca="false">(AH170-$AH$125)/$AH$125</f>
        <v>-0.872635938290339</v>
      </c>
      <c r="DW47" s="6" t="n">
        <f aca="false">(AI171-$AI$126)/$AI$126</f>
        <v>-0.915693631331995</v>
      </c>
      <c r="DX47" s="6" t="n">
        <f aca="false">(AJ172-$AJ$127)/$AJ$127</f>
        <v>-0.903541421157284</v>
      </c>
      <c r="DY47" s="6" t="n">
        <f aca="false">(AK173-$AK$128)/$AK$128</f>
        <v>-0.893776967586781</v>
      </c>
      <c r="DZ47" s="6" t="n">
        <f aca="false">(AL174-$AL$129)/$AL$129</f>
        <v>-0.903905152763493</v>
      </c>
      <c r="EA47" s="6" t="n">
        <f aca="false">(AM175-$AM$130)/$AM$130</f>
        <v>-0.846916697130428</v>
      </c>
      <c r="EB47" s="6" t="n">
        <f aca="false">(AN176-$AN$131)/$AN$131</f>
        <v>-0.871849626438964</v>
      </c>
      <c r="EC47" s="6" t="n">
        <f aca="false">(AO177-$AO$132)/$AO$132</f>
        <v>-0.874293257327528</v>
      </c>
      <c r="ED47" s="6" t="n">
        <f aca="false">(AP178-$AP$133)/$AP$133</f>
        <v>-0.898452605191534</v>
      </c>
      <c r="EE47" s="6" t="n">
        <f aca="false">(AQ179-$AQ$134)/$AQ$134</f>
        <v>-0.889164913423349</v>
      </c>
      <c r="EF47" s="6" t="n">
        <f aca="false">(AR180-$AR$135)/$AR$135</f>
        <v>-0.879200357438983</v>
      </c>
      <c r="EG47" s="6" t="n">
        <f aca="false">(AS181-$AS$136)/$AS$136</f>
        <v>-0.880502578712463</v>
      </c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</row>
    <row r="48" customFormat="false" ht="11.25" hidden="false" customHeight="false" outlineLevel="0" collapsed="false">
      <c r="B48" s="4" t="n">
        <v>35735</v>
      </c>
      <c r="C48" s="5" t="n">
        <v>79491738</v>
      </c>
      <c r="D48" s="5" t="n">
        <f aca="false">VLOOKUP(B48,[1]jan94!$A$53:$XFD$163,3,0)</f>
        <v>987941</v>
      </c>
      <c r="E48" s="5" t="n">
        <f aca="false">VLOOKUP(B48,[2]feb94!$A$55:$XFD$164,3,0)</f>
        <v>1865242</v>
      </c>
      <c r="F48" s="5" t="n">
        <f aca="false">VLOOKUP(B48,[3]mar94!$A$38:$XFD$146,3,0)</f>
        <v>1625457</v>
      </c>
      <c r="G48" s="5" t="n">
        <f aca="false">VLOOKUP(B48,[4]apr94!$A$38:$XFD$145,3,0)</f>
        <v>1041679</v>
      </c>
      <c r="H48" s="5" t="n">
        <f aca="false">VLOOKUP(B48,[5]may94!$A$64:$XFD$169,3,0)</f>
        <v>1533248</v>
      </c>
      <c r="I48" s="5" t="n">
        <f aca="false">VLOOKUP(B48,[6]jun94!$A$53:$XFD$157,3,0)</f>
        <v>1513062</v>
      </c>
      <c r="J48" s="5" t="n">
        <f aca="false">VLOOKUP(B48,[7]jul94!$A$61:$XFD$164,3,0)</f>
        <v>1929173</v>
      </c>
      <c r="K48" s="5" t="n">
        <f aca="false">VLOOKUP(B48,[8]aug94!$A$55:$XFD$157,3,0)</f>
        <v>1430111</v>
      </c>
      <c r="L48" s="5" t="n">
        <f aca="false">VLOOKUP(B48,[9]sep94!$A$54:$XFD$156,3,0)</f>
        <v>1806321</v>
      </c>
      <c r="M48" s="5" t="n">
        <f aca="false">VLOOKUP(B48,[10]oct94!$A$49:$XFD$149,3,0)</f>
        <v>1359849</v>
      </c>
      <c r="N48" s="5" t="n">
        <f aca="false">VLOOKUP(B48,[11]nov94!$A$38:$XFD$138,3,0)</f>
        <v>1212705</v>
      </c>
      <c r="O48" s="5" t="n">
        <f aca="false">VLOOKUP(B48,[12]dec94!$A$50:$XFD$148,3,0)</f>
        <v>1432612</v>
      </c>
      <c r="P48" s="5" t="n">
        <f aca="false">VLOOKUP(B48,[13]jan95!$A$63:$XFD$158,3,0)</f>
        <v>1383043</v>
      </c>
      <c r="Q48" s="5" t="n">
        <f aca="false">VLOOKUP(B48,[14]feb95!$A$50:$XFD$143,3,0)</f>
        <v>1305756</v>
      </c>
      <c r="R48" s="5" t="n">
        <f aca="false">VLOOKUP(B48,[15]mar95!$A$37:$XFD$129,3,0)</f>
        <v>1965360</v>
      </c>
      <c r="S48" s="5" t="n">
        <f aca="false">VLOOKUP(B48,[16]apr95!$A$54:$XFD$146,3,0)</f>
        <v>1480019</v>
      </c>
      <c r="T48" s="5" t="n">
        <f aca="false">VLOOKUP(B48,[17]may95!$A$37:$XFD$127,3,0)</f>
        <v>2013600</v>
      </c>
      <c r="U48" s="5" t="n">
        <f aca="false">VLOOKUP(B48,[18]jun95!$A$53:$XFD$142,3,0)</f>
        <v>1349548</v>
      </c>
      <c r="V48" s="5" t="n">
        <f aca="false">VLOOKUP(B48,[19]jul95!$A$52:$XFD$140,3,0)</f>
        <v>2270930</v>
      </c>
      <c r="W48" s="5" t="n">
        <f aca="false">VLOOKUP(B48,[20]aug95!$A$53:$XFD$140,3,0)</f>
        <v>1619981</v>
      </c>
      <c r="X48" s="5" t="n">
        <f aca="false">VLOOKUP(B48,[21]sep95!$A$51:$XFD$137,3,0)</f>
        <v>2442510</v>
      </c>
      <c r="Y48" s="5" t="n">
        <f aca="false">VLOOKUP(B48,[22]oct95!$A$60:$XFD$145,3,0)</f>
        <v>1303410</v>
      </c>
      <c r="Z48" s="5" t="n">
        <f aca="false">VLOOKUP(B48,[23]nov95!$A$54:$XFD$138,3,0)</f>
        <v>1355939</v>
      </c>
      <c r="AA48" s="5" t="n">
        <f aca="false">VLOOKUP(B48,[24]dec95!$A$37:$XFD$120,3,0)</f>
        <v>2628568</v>
      </c>
      <c r="AB48" s="5" t="n">
        <f aca="false">VLOOKUP(B48,[25]jan96!$A$54:$XFD$134,3,0)</f>
        <v>1915747</v>
      </c>
      <c r="AC48" s="5" t="n">
        <f aca="false">VLOOKUP(B48,[26]feb96!$A$36:$XFD$114,3,0)</f>
        <v>2423115</v>
      </c>
      <c r="AD48" s="5" t="n">
        <f aca="false">VLOOKUP(B48,[27]mar96!$A$36:$XFD$114,3,0)</f>
        <v>3395217</v>
      </c>
      <c r="AE48" s="5" t="n">
        <f aca="false">VLOOKUP(B48,[28]apr96!$A$56:$XFD$132,3,0)</f>
        <v>2152052</v>
      </c>
      <c r="AF48" s="5" t="n">
        <f aca="false">VLOOKUP(B48,[29]may96!$A$36:$XFD$111,3,0)</f>
        <v>3854404</v>
      </c>
      <c r="AG48" s="5" t="n">
        <f aca="false">VLOOKUP(B48,[30]jun96!$A$36:$XFD$110,3,0)</f>
        <v>3092065</v>
      </c>
      <c r="AH48" s="5" t="n">
        <f aca="false">VLOOKUP(B48,[31]jul96!$A$48:$XFD$122,3,0)</f>
        <v>3763887</v>
      </c>
      <c r="AI48" s="5" t="n">
        <f aca="false">VLOOKUP(B48,[32]aug96!$A$50:$XFD$122,3,0)</f>
        <v>3458346</v>
      </c>
      <c r="AJ48" s="5" t="n">
        <f aca="false">VLOOKUP(B48,[33]sep96!$A$65:$XFD$136,3,0)</f>
        <v>3763835</v>
      </c>
      <c r="AK48" s="5" t="n">
        <f aca="false">VLOOKUP(B48,[34]oct96!$A$51:$XFD$122,3,0)</f>
        <v>3269568</v>
      </c>
      <c r="AL48" s="5" t="n">
        <f aca="false">VLOOKUP(B48,[35]nov96!$A$55:$XFD$124,3,0)</f>
        <v>5258418</v>
      </c>
      <c r="AM48" s="5" t="n">
        <f aca="false">VLOOKUP(B48,[36]dec96!$A$61:$XFD$130,3,0)</f>
        <v>4670211</v>
      </c>
      <c r="AN48" s="5" t="n">
        <f aca="false">VLOOKUP(B48,[37]jan97!$A$57:$XFD$122,3,0)</f>
        <v>4097819</v>
      </c>
      <c r="AO48" s="5" t="n">
        <f aca="false">VLOOKUP(B48,[38]feb97!$A$59:$XFD$123,3,0)</f>
        <v>3561864</v>
      </c>
      <c r="AP48" s="5" t="n">
        <f aca="false">VLOOKUP(B48,[39]mar97!$A$56:$XFD$118,3,0)</f>
        <v>5773678</v>
      </c>
      <c r="AQ48" s="5" t="n">
        <f aca="false">VLOOKUP(B48,[40]apr97!$A$49:$XFD$110,3,0)</f>
        <v>4737410</v>
      </c>
      <c r="AR48" s="5" t="n">
        <f aca="false">VLOOKUP(B48,[41]may97!$A$35:$XFD$95,3,0)</f>
        <v>6682493</v>
      </c>
      <c r="AS48" s="5" t="n">
        <f aca="false">VLOOKUP(B48,[42]jun97!$A$49:$XFD$109,3,0)</f>
        <v>5258674</v>
      </c>
      <c r="AT48" s="5" t="n">
        <f aca="false">VLOOKUP(B48,[43]jul97!$A$56:$XFD$115,3,0)</f>
        <v>7162838</v>
      </c>
      <c r="AU48" s="5" t="n">
        <f aca="false">VLOOKUP(B48,[44]aug97!$A$54:$XFD$111,3,0)</f>
        <v>8757785</v>
      </c>
      <c r="AV48" s="5" t="n">
        <f aca="false">VLOOKUP(B48,[45]sep97!$A$47:$XFD$1033,3,0)</f>
        <v>9077956</v>
      </c>
      <c r="AW48" s="5" t="n">
        <f aca="false">VLOOKUP(B48,[46]oct97!$A$48:$XFD$104,3,0)</f>
        <v>9797480</v>
      </c>
      <c r="AX48" s="5" t="n">
        <f aca="false">VLOOKUP(B48,[47]nov97!$A$35:$XFD$90,3,0)</f>
        <v>5389461</v>
      </c>
      <c r="CQ48" s="1" t="s">
        <v>47</v>
      </c>
      <c r="CR48" s="6" t="n">
        <f aca="false">(D141-$D$95)/$D$95</f>
        <v>-0.853260921063296</v>
      </c>
      <c r="CS48" s="6" t="n">
        <f aca="false">(E142-$E$96)/$E$96</f>
        <v>-0.761860326967734</v>
      </c>
      <c r="CT48" s="6" t="n">
        <f aca="false">(F143-$F$97)/$F$97</f>
        <v>-0.842422028001695</v>
      </c>
      <c r="CU48" s="6" t="n">
        <f aca="false">(G144-$G$98)/$G$98</f>
        <v>-0.84244162782263</v>
      </c>
      <c r="CV48" s="6" t="n">
        <f aca="false">(H145-$H$99)/$H$99</f>
        <v>-0.839436569370259</v>
      </c>
      <c r="CW48" s="6" t="n">
        <f aca="false">(I146-$I$100)/$I$100</f>
        <v>-0.811367939500819</v>
      </c>
      <c r="CX48" s="6" t="n">
        <f aca="false">(J147-$J$101)/$J$101</f>
        <v>-0.788363760426381</v>
      </c>
      <c r="CY48" s="6" t="n">
        <f aca="false">(K148-$K$102)/$K$102</f>
        <v>-0.8978773708883</v>
      </c>
      <c r="CZ48" s="6" t="n">
        <f aca="false">(L149-$L$103)/$L$103</f>
        <v>-0.806373712359928</v>
      </c>
      <c r="DA48" s="6" t="n">
        <f aca="false">(M150-$M$104)/$M$104</f>
        <v>-0.844728619924102</v>
      </c>
      <c r="DB48" s="6" t="n">
        <f aca="false">(N151-$N$105)/$N$105</f>
        <v>-0.871633879479093</v>
      </c>
      <c r="DC48" s="6" t="n">
        <f aca="false">(O152-$O$106)/$O$106</f>
        <v>-0.868894224495052</v>
      </c>
      <c r="DD48" s="6" t="n">
        <f aca="false">(P153-$P$107)/$P$107</f>
        <v>-0.874675120225361</v>
      </c>
      <c r="DE48" s="6" t="n">
        <f aca="false">(Q154-$Q$108)/$Q$108</f>
        <v>-0.908624928563112</v>
      </c>
      <c r="DF48" s="6" t="n">
        <f aca="false">(R155-$R$109)/$R$109</f>
        <v>-0.863923341314375</v>
      </c>
      <c r="DG48" s="6" t="n">
        <f aca="false">(S156-$S$110)/$S$110</f>
        <v>-0.862077878573601</v>
      </c>
      <c r="DH48" s="6" t="n">
        <f aca="false">(T157-$T$111)/$T$111</f>
        <v>-0.830503683542615</v>
      </c>
      <c r="DI48" s="6" t="n">
        <f aca="false">(U158-$U$112)/$U$112</f>
        <v>-0.879587166316848</v>
      </c>
      <c r="DJ48" s="6" t="n">
        <f aca="false">(V159-$V$113)/$V$113</f>
        <v>-0.870418303518093</v>
      </c>
      <c r="DK48" s="6" t="n">
        <f aca="false">(W160-$W$114)/$W$114</f>
        <v>-0.883413704545963</v>
      </c>
      <c r="DL48" s="6" t="n">
        <f aca="false">(X161-$X$115)/$X$115</f>
        <v>-0.835946268022394</v>
      </c>
      <c r="DM48" s="6" t="n">
        <f aca="false">(Y162-$Y$116)/$Y$116</f>
        <v>-0.89407453284025</v>
      </c>
      <c r="DN48" s="6" t="n">
        <f aca="false">(Z163-$Z$117)/$Z$117</f>
        <v>-0.907225779214187</v>
      </c>
      <c r="DO48" s="6" t="n">
        <f aca="false">(AA164-$AA$118)/$AA$118</f>
        <v>-0.880501644092729</v>
      </c>
      <c r="DP48" s="6" t="n">
        <f aca="false">(AB165-$AB$119)/$AB$119</f>
        <v>-0.882645832966895</v>
      </c>
      <c r="DQ48" s="6" t="n">
        <f aca="false">(AC166-$AC$120)/$AC$120</f>
        <v>-0.915746911922292</v>
      </c>
      <c r="DR48" s="6" t="n">
        <f aca="false">(AD167-$AD$121)/$AD$121</f>
        <v>-0.888128596753713</v>
      </c>
      <c r="DS48" s="6" t="n">
        <f aca="false">(AE168-$AE$122)/$AE$122</f>
        <v>-0.909441920503421</v>
      </c>
      <c r="DT48" s="6" t="n">
        <f aca="false">(AF169-$AF$123)/$AF$123</f>
        <v>-0.877697398940471</v>
      </c>
      <c r="DU48" s="6" t="n">
        <f aca="false">(AG170-$AG$124)/$AG$124</f>
        <v>-0.86736138811197</v>
      </c>
      <c r="DV48" s="6" t="n">
        <f aca="false">(AH171-$AH$125)/$AH$125</f>
        <v>-0.874076416287304</v>
      </c>
      <c r="DW48" s="6" t="n">
        <f aca="false">(AI172-$AI$126)/$AI$126</f>
        <v>-0.918708494105336</v>
      </c>
      <c r="DX48" s="6" t="n">
        <f aca="false">(AJ173-$AJ$127)/$AJ$127</f>
        <v>-0.906826647430065</v>
      </c>
      <c r="DY48" s="6" t="n">
        <f aca="false">(AK174-$AK$128)/$AK$128</f>
        <v>-0.89579793604879</v>
      </c>
      <c r="DZ48" s="6" t="n">
        <f aca="false">(AL175-$AL$129)/$AL$129</f>
        <v>-0.907125030060593</v>
      </c>
      <c r="EA48" s="6" t="n">
        <f aca="false">(AM176-$AM$130)/$AM$130</f>
        <v>-0.850848669045202</v>
      </c>
      <c r="EB48" s="6" t="n">
        <f aca="false">(AN177-$AN$131)/$AN$131</f>
        <v>-0.87345388749566</v>
      </c>
      <c r="EC48" s="6" t="n">
        <f aca="false">(AO178-$AO$132)/$AO$132</f>
        <v>-0.873537662699264</v>
      </c>
      <c r="ED48" s="6" t="n">
        <f aca="false">(AP179-$AP$133)/$AP$133</f>
        <v>-0.909157686686702</v>
      </c>
      <c r="EE48" s="6" t="n">
        <f aca="false">(AQ180-$AQ$134)/$AQ$134</f>
        <v>-0.891422157425847</v>
      </c>
      <c r="EF48" s="6" t="n">
        <f aca="false">(AR181-$AR$135)/$AR$135</f>
        <v>-0.883972158108402</v>
      </c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</row>
    <row r="49" customFormat="false" ht="11.25" hidden="false" customHeight="false" outlineLevel="0" collapsed="false">
      <c r="B49" s="4" t="n">
        <v>35765</v>
      </c>
      <c r="C49" s="5" t="n">
        <v>80294537</v>
      </c>
      <c r="D49" s="5" t="n">
        <f aca="false">VLOOKUP(B49,[1]jan94!$A$53:$XFD$163,3,0)</f>
        <v>952937</v>
      </c>
      <c r="E49" s="5" t="n">
        <f aca="false">VLOOKUP(B49,[2]feb94!$A$55:$XFD$164,3,0)</f>
        <v>1858317</v>
      </c>
      <c r="F49" s="5" t="n">
        <f aca="false">VLOOKUP(B49,[3]mar94!$A$38:$XFD$146,3,0)</f>
        <v>1652035</v>
      </c>
      <c r="G49" s="5" t="n">
        <f aca="false">VLOOKUP(B49,[4]apr94!$A$38:$XFD$145,3,0)</f>
        <v>1071176</v>
      </c>
      <c r="H49" s="5" t="n">
        <f aca="false">VLOOKUP(B49,[5]may94!$A$64:$XFD$169,3,0)</f>
        <v>1576048</v>
      </c>
      <c r="I49" s="5" t="n">
        <f aca="false">VLOOKUP(B49,[6]jun94!$A$53:$XFD$157,3,0)</f>
        <v>1508238</v>
      </c>
      <c r="J49" s="5" t="n">
        <f aca="false">VLOOKUP(B49,[7]jul94!$A$61:$XFD$164,3,0)</f>
        <v>1958051</v>
      </c>
      <c r="K49" s="5" t="n">
        <f aca="false">VLOOKUP(B49,[8]aug94!$A$55:$XFD$157,3,0)</f>
        <v>1316544</v>
      </c>
      <c r="L49" s="5" t="n">
        <f aca="false">VLOOKUP(B49,[9]sep94!$A$54:$XFD$156,3,0)</f>
        <v>1817502</v>
      </c>
      <c r="M49" s="5" t="n">
        <f aca="false">VLOOKUP(B49,[10]oct94!$A$49:$XFD$149,3,0)</f>
        <v>1315909</v>
      </c>
      <c r="N49" s="5" t="n">
        <f aca="false">VLOOKUP(B49,[11]nov94!$A$38:$XFD$138,3,0)</f>
        <v>1192326</v>
      </c>
      <c r="O49" s="5" t="n">
        <f aca="false">VLOOKUP(B49,[12]dec94!$A$50:$XFD$148,3,0)</f>
        <v>1379664</v>
      </c>
      <c r="P49" s="5" t="n">
        <f aca="false">VLOOKUP(B49,[13]jan95!$A$63:$XFD$158,3,0)</f>
        <v>1455872</v>
      </c>
      <c r="Q49" s="5" t="n">
        <f aca="false">VLOOKUP(B49,[14]feb95!$A$50:$XFD$143,3,0)</f>
        <v>1286759</v>
      </c>
      <c r="R49" s="5" t="n">
        <f aca="false">VLOOKUP(B49,[15]mar95!$A$37:$XFD$129,3,0)</f>
        <v>1942460</v>
      </c>
      <c r="S49" s="5" t="n">
        <f aca="false">VLOOKUP(B49,[16]apr95!$A$54:$XFD$146,3,0)</f>
        <v>1512527</v>
      </c>
      <c r="T49" s="5" t="n">
        <f aca="false">VLOOKUP(B49,[17]may95!$A$37:$XFD$127,3,0)</f>
        <v>1975379</v>
      </c>
      <c r="U49" s="5" t="n">
        <f aca="false">VLOOKUP(B49,[18]jun95!$A$53:$XFD$142,3,0)</f>
        <v>1297027</v>
      </c>
      <c r="V49" s="5" t="n">
        <f aca="false">VLOOKUP(B49,[19]jul95!$A$52:$XFD$140,3,0)</f>
        <v>2236142</v>
      </c>
      <c r="W49" s="5" t="n">
        <f aca="false">VLOOKUP(B49,[20]aug95!$A$53:$XFD$140,3,0)</f>
        <v>1640090</v>
      </c>
      <c r="X49" s="5" t="n">
        <f aca="false">VLOOKUP(B49,[21]sep95!$A$51:$XFD$137,3,0)</f>
        <v>2358408</v>
      </c>
      <c r="Y49" s="5" t="n">
        <f aca="false">VLOOKUP(B49,[22]oct95!$A$60:$XFD$145,3,0)</f>
        <v>1336260</v>
      </c>
      <c r="Z49" s="5" t="n">
        <f aca="false">VLOOKUP(B49,[23]nov95!$A$54:$XFD$138,3,0)</f>
        <v>1261686</v>
      </c>
      <c r="AA49" s="5" t="n">
        <f aca="false">VLOOKUP(B49,[24]dec95!$A$37:$XFD$120,3,0)</f>
        <v>2558613</v>
      </c>
      <c r="AB49" s="5" t="n">
        <f aca="false">VLOOKUP(B49,[25]jan96!$A$54:$XFD$134,3,0)</f>
        <v>1817284</v>
      </c>
      <c r="AC49" s="5" t="n">
        <f aca="false">VLOOKUP(B49,[26]feb96!$A$36:$XFD$114,3,0)</f>
        <v>2476772</v>
      </c>
      <c r="AD49" s="5" t="n">
        <f aca="false">VLOOKUP(B49,[27]mar96!$A$36:$XFD$114,3,0)</f>
        <v>3398209</v>
      </c>
      <c r="AE49" s="5" t="n">
        <f aca="false">VLOOKUP(B49,[28]apr96!$A$56:$XFD$132,3,0)</f>
        <v>2257301</v>
      </c>
      <c r="AF49" s="5" t="n">
        <f aca="false">VLOOKUP(B49,[29]may96!$A$36:$XFD$111,3,0)</f>
        <v>3854728</v>
      </c>
      <c r="AG49" s="5" t="n">
        <f aca="false">VLOOKUP(B49,[30]jun96!$A$36:$XFD$110,3,0)</f>
        <v>3000804</v>
      </c>
      <c r="AH49" s="5" t="n">
        <f aca="false">VLOOKUP(B49,[31]jul96!$A$48:$XFD$122,3,0)</f>
        <v>3622032</v>
      </c>
      <c r="AI49" s="5" t="n">
        <f aca="false">VLOOKUP(B49,[32]aug96!$A$50:$XFD$122,3,0)</f>
        <v>3402048</v>
      </c>
      <c r="AJ49" s="5" t="n">
        <f aca="false">VLOOKUP(B49,[33]sep96!$A$65:$XFD$136,3,0)</f>
        <v>3622798</v>
      </c>
      <c r="AK49" s="5" t="n">
        <f aca="false">VLOOKUP(B49,[34]oct96!$A$51:$XFD$122,3,0)</f>
        <v>3232280</v>
      </c>
      <c r="AL49" s="5" t="n">
        <f aca="false">VLOOKUP(B49,[35]nov96!$A$55:$XFD$124,3,0)</f>
        <v>5006700</v>
      </c>
      <c r="AM49" s="5" t="n">
        <f aca="false">VLOOKUP(B49,[36]dec96!$A$61:$XFD$130,3,0)</f>
        <v>4582959</v>
      </c>
      <c r="AN49" s="5" t="n">
        <f aca="false">VLOOKUP(B49,[37]jan97!$A$57:$XFD$122,3,0)</f>
        <v>4009484</v>
      </c>
      <c r="AO49" s="5" t="n">
        <f aca="false">VLOOKUP(B49,[38]feb97!$A$59:$XFD$123,3,0)</f>
        <v>3387945</v>
      </c>
      <c r="AP49" s="5" t="n">
        <f aca="false">VLOOKUP(B49,[39]mar97!$A$56:$XFD$118,3,0)</f>
        <v>5524097</v>
      </c>
      <c r="AQ49" s="5" t="n">
        <f aca="false">VLOOKUP(B49,[40]apr97!$A$49:$XFD$110,3,0)</f>
        <v>4650459</v>
      </c>
      <c r="AR49" s="5" t="n">
        <f aca="false">VLOOKUP(B49,[41]may97!$A$35:$XFD$95,3,0)</f>
        <v>6492179</v>
      </c>
      <c r="AS49" s="5" t="n">
        <f aca="false">VLOOKUP(B49,[42]jun97!$A$49:$XFD$109,3,0)</f>
        <v>4619598</v>
      </c>
      <c r="AT49" s="5" t="n">
        <f aca="false">VLOOKUP(B49,[43]jul97!$A$56:$XFD$115,3,0)</f>
        <v>6852352</v>
      </c>
      <c r="AU49" s="5" t="n">
        <f aca="false">VLOOKUP(B49,[44]aug97!$A$54:$XFD$111,3,0)</f>
        <v>8110270</v>
      </c>
      <c r="AV49" s="5" t="n">
        <f aca="false">VLOOKUP(B49,[45]sep97!$A$47:$XFD$1033,3,0)</f>
        <v>8834552</v>
      </c>
      <c r="AW49" s="5" t="n">
        <f aca="false">VLOOKUP(B49,[46]oct97!$A$48:$XFD$104,3,0)</f>
        <v>9063143</v>
      </c>
      <c r="AX49" s="5" t="n">
        <f aca="false">VLOOKUP(B49,[47]nov97!$A$35:$XFD$90,3,0)</f>
        <v>11605335</v>
      </c>
      <c r="AY49" s="5" t="n">
        <f aca="false">VLOOKUP(B49,[48]dec97!$A$35:$XFD$89,3,0)</f>
        <v>5497493</v>
      </c>
      <c r="CQ49" s="1" t="s">
        <v>48</v>
      </c>
      <c r="CR49" s="6" t="n">
        <f aca="false">(D142-$D$95)/$D$95</f>
        <v>-0.854180526220205</v>
      </c>
      <c r="CS49" s="6" t="n">
        <f aca="false">(E143-$E$96)/$E$96</f>
        <v>-0.762167509451178</v>
      </c>
      <c r="CT49" s="6" t="n">
        <f aca="false">(F144-$F$97)/$F$97</f>
        <v>-0.840792254668218</v>
      </c>
      <c r="CU49" s="6" t="n">
        <f aca="false">(G145-$G$98)/$G$98</f>
        <v>-0.842843307516381</v>
      </c>
      <c r="CV49" s="6" t="n">
        <f aca="false">(H146-$H$99)/$H$99</f>
        <v>-0.854809163475984</v>
      </c>
      <c r="CW49" s="6" t="n">
        <f aca="false">(I147-$I$100)/$I$100</f>
        <v>-0.825993748749108</v>
      </c>
      <c r="CX49" s="6" t="n">
        <f aca="false">(J148-$J$101)/$J$101</f>
        <v>-0.79538664829088</v>
      </c>
      <c r="CY49" s="6" t="n">
        <f aca="false">(K149-$K$102)/$K$102</f>
        <v>-0.90341530372911</v>
      </c>
      <c r="CZ49" s="6" t="n">
        <f aca="false">(L150-$L$103)/$L$103</f>
        <v>-0.808691443193831</v>
      </c>
      <c r="DA49" s="6" t="n">
        <f aca="false">(M151-$M$104)/$M$104</f>
        <v>-0.84507944161477</v>
      </c>
      <c r="DB49" s="6" t="n">
        <f aca="false">(N152-$N$105)/$N$105</f>
        <v>-0.869193572183187</v>
      </c>
      <c r="DC49" s="6" t="n">
        <f aca="false">(O153-$O$106)/$O$106</f>
        <v>-0.873367303181562</v>
      </c>
      <c r="DD49" s="6" t="n">
        <f aca="false">(P154-$P$107)/$P$107</f>
        <v>-0.884353168075653</v>
      </c>
      <c r="DE49" s="6" t="n">
        <f aca="false">(Q155-$Q$108)/$Q$108</f>
        <v>-0.913092934813561</v>
      </c>
      <c r="DF49" s="6" t="n">
        <f aca="false">(R156-$R$109)/$R$109</f>
        <v>-0.867921561677995</v>
      </c>
      <c r="DG49" s="6" t="n">
        <f aca="false">(S157-$S$110)/$S$110</f>
        <v>-0.863767445208931</v>
      </c>
      <c r="DH49" s="6" t="n">
        <f aca="false">(T158-$T$111)/$T$111</f>
        <v>-0.838071411610014</v>
      </c>
      <c r="DI49" s="6" t="n">
        <f aca="false">(U159-$U$112)/$U$112</f>
        <v>-0.887950189911787</v>
      </c>
      <c r="DJ49" s="6" t="n">
        <f aca="false">(V160-$V$113)/$V$113</f>
        <v>-0.876721797130049</v>
      </c>
      <c r="DK49" s="6" t="n">
        <f aca="false">(W161-$W$114)/$W$114</f>
        <v>-0.893786431308551</v>
      </c>
      <c r="DL49" s="6" t="n">
        <f aca="false">(X162-$X$115)/$X$115</f>
        <v>-0.838239786365651</v>
      </c>
      <c r="DM49" s="6" t="n">
        <f aca="false">(Y163-$Y$116)/$Y$116</f>
        <v>-0.894193204683562</v>
      </c>
      <c r="DN49" s="6" t="n">
        <f aca="false">(Z164-$Z$117)/$Z$117</f>
        <v>-0.911355992824472</v>
      </c>
      <c r="DO49" s="6" t="n">
        <f aca="false">(AA165-$AA$118)/$AA$118</f>
        <v>-0.886299618815931</v>
      </c>
      <c r="DP49" s="6" t="n">
        <f aca="false">(AB166-$AB$119)/$AB$119</f>
        <v>-0.887683979989341</v>
      </c>
      <c r="DQ49" s="6" t="n">
        <f aca="false">(AC167-$AC$120)/$AC$120</f>
        <v>-0.917959423370321</v>
      </c>
      <c r="DR49" s="6" t="n">
        <f aca="false">(AD168-$AD$121)/$AD$121</f>
        <v>-0.882789789383486</v>
      </c>
      <c r="DS49" s="6" t="n">
        <f aca="false">(AE169-$AE$122)/$AE$122</f>
        <v>-0.912918785824696</v>
      </c>
      <c r="DT49" s="6" t="n">
        <f aca="false">(AF170-$AF$123)/$AF$123</f>
        <v>-0.879514800840916</v>
      </c>
      <c r="DU49" s="6" t="n">
        <f aca="false">(AG171-$AG$124)/$AG$124</f>
        <v>-0.868441014367231</v>
      </c>
      <c r="DV49" s="6" t="n">
        <f aca="false">(AH172-$AH$125)/$AH$125</f>
        <v>-0.87542172483561</v>
      </c>
      <c r="DW49" s="6" t="n">
        <f aca="false">(AI173-$AI$126)/$AI$126</f>
        <v>-0.920858931680792</v>
      </c>
      <c r="DX49" s="6" t="n">
        <f aca="false">(AJ174-$AJ$127)/$AJ$127</f>
        <v>-0.910717998727994</v>
      </c>
      <c r="DY49" s="6" t="n">
        <f aca="false">(AK175-$AK$128)/$AK$128</f>
        <v>-0.900804928097205</v>
      </c>
      <c r="DZ49" s="6" t="n">
        <f aca="false">(AL176-$AL$129)/$AL$129</f>
        <v>-0.91152915773687</v>
      </c>
      <c r="EA49" s="6" t="n">
        <f aca="false">(AM177-$AM$130)/$AM$130</f>
        <v>-0.86147558689476</v>
      </c>
      <c r="EB49" s="6" t="n">
        <f aca="false">(AN178-$AN$131)/$AN$131</f>
        <v>-0.87693989420358</v>
      </c>
      <c r="EC49" s="6" t="n">
        <f aca="false">(AO179-$AO$132)/$AO$132</f>
        <v>-0.868262012039794</v>
      </c>
      <c r="ED49" s="6" t="n">
        <f aca="false">(AP180-$AP$133)/$AP$133</f>
        <v>-0.900680849968999</v>
      </c>
      <c r="EE49" s="6" t="n">
        <f aca="false">(AQ181-$AQ$134)/$AQ$134</f>
        <v>-0.892148635652442</v>
      </c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</row>
    <row r="50" customFormat="false" ht="11.25" hidden="false" customHeight="false" outlineLevel="0" collapsed="false">
      <c r="B50" s="4" t="n">
        <v>35796</v>
      </c>
      <c r="C50" s="5" t="n">
        <v>80239329</v>
      </c>
      <c r="D50" s="5" t="n">
        <f aca="false">VLOOKUP(B50,[1]jan94!$A$53:$XFD$163,3,0)</f>
        <v>946965</v>
      </c>
      <c r="E50" s="5" t="n">
        <f aca="false">VLOOKUP(B50,[2]feb94!$A$55:$XFD$164,3,0)</f>
        <v>1816799</v>
      </c>
      <c r="F50" s="5" t="n">
        <f aca="false">VLOOKUP(B50,[3]mar94!$A$38:$XFD$146,3,0)</f>
        <v>1552464</v>
      </c>
      <c r="G50" s="5" t="n">
        <f aca="false">VLOOKUP(B50,[4]apr94!$A$38:$XFD$145,3,0)</f>
        <v>1007550</v>
      </c>
      <c r="H50" s="5" t="n">
        <f aca="false">VLOOKUP(B50,[5]may94!$A$64:$XFD$169,3,0)</f>
        <v>1489068</v>
      </c>
      <c r="I50" s="5" t="n">
        <f aca="false">VLOOKUP(B50,[6]jun94!$A$53:$XFD$157,3,0)</f>
        <v>1484361</v>
      </c>
      <c r="J50" s="5" t="n">
        <f aca="false">VLOOKUP(B50,[7]jul94!$A$61:$XFD$164,3,0)</f>
        <v>1765184</v>
      </c>
      <c r="K50" s="5" t="n">
        <f aca="false">VLOOKUP(B50,[8]aug94!$A$55:$XFD$157,3,0)</f>
        <v>1181238</v>
      </c>
      <c r="L50" s="5" t="n">
        <f aca="false">VLOOKUP(B50,[9]sep94!$A$54:$XFD$156,3,0)</f>
        <v>1876135</v>
      </c>
      <c r="M50" s="5" t="n">
        <f aca="false">VLOOKUP(B50,[10]oct94!$A$49:$XFD$149,3,0)</f>
        <v>1241101</v>
      </c>
      <c r="N50" s="5" t="n">
        <f aca="false">VLOOKUP(B50,[11]nov94!$A$38:$XFD$138,3,0)</f>
        <v>1242447</v>
      </c>
      <c r="O50" s="5" t="n">
        <f aca="false">VLOOKUP(B50,[12]dec94!$A$50:$XFD$148,3,0)</f>
        <v>1277421</v>
      </c>
      <c r="P50" s="5" t="n">
        <f aca="false">VLOOKUP(B50,[13]jan95!$A$63:$XFD$158,3,0)</f>
        <v>1325445</v>
      </c>
      <c r="Q50" s="5" t="n">
        <f aca="false">VLOOKUP(B50,[14]feb95!$A$50:$XFD$143,3,0)</f>
        <v>1196977</v>
      </c>
      <c r="R50" s="5" t="n">
        <f aca="false">VLOOKUP(B50,[15]mar95!$A$37:$XFD$129,3,0)</f>
        <v>1856650</v>
      </c>
      <c r="S50" s="5" t="n">
        <f aca="false">VLOOKUP(B50,[16]apr95!$A$54:$XFD$146,3,0)</f>
        <v>1440513</v>
      </c>
      <c r="T50" s="5" t="n">
        <f aca="false">VLOOKUP(B50,[17]may95!$A$37:$XFD$127,3,0)</f>
        <v>1892408</v>
      </c>
      <c r="U50" s="5" t="n">
        <f aca="false">VLOOKUP(B50,[18]jun95!$A$53:$XFD$142,3,0)</f>
        <v>1234581</v>
      </c>
      <c r="V50" s="5" t="n">
        <f aca="false">VLOOKUP(B50,[19]jul95!$A$52:$XFD$140,3,0)</f>
        <v>2159286</v>
      </c>
      <c r="W50" s="5" t="n">
        <f aca="false">VLOOKUP(B50,[20]aug95!$A$53:$XFD$140,3,0)</f>
        <v>1660252</v>
      </c>
      <c r="X50" s="5" t="n">
        <f aca="false">VLOOKUP(B50,[21]sep95!$A$51:$XFD$137,3,0)</f>
        <v>2260997</v>
      </c>
      <c r="Y50" s="5" t="n">
        <f aca="false">VLOOKUP(B50,[22]oct95!$A$60:$XFD$145,3,0)</f>
        <v>1237318</v>
      </c>
      <c r="Z50" s="5" t="n">
        <f aca="false">VLOOKUP(B50,[23]nov95!$A$54:$XFD$138,3,0)</f>
        <v>1223089</v>
      </c>
      <c r="AA50" s="5" t="n">
        <f aca="false">VLOOKUP(B50,[24]dec95!$A$37:$XFD$120,3,0)</f>
        <v>2350986</v>
      </c>
      <c r="AB50" s="5" t="n">
        <f aca="false">VLOOKUP(B50,[25]jan96!$A$54:$XFD$134,3,0)</f>
        <v>1709312</v>
      </c>
      <c r="AC50" s="5" t="n">
        <f aca="false">VLOOKUP(B50,[26]feb96!$A$36:$XFD$114,3,0)</f>
        <v>2291046</v>
      </c>
      <c r="AD50" s="5" t="n">
        <f aca="false">VLOOKUP(B50,[27]mar96!$A$36:$XFD$114,3,0)</f>
        <v>3136533</v>
      </c>
      <c r="AE50" s="5" t="n">
        <f aca="false">VLOOKUP(B50,[28]apr96!$A$56:$XFD$132,3,0)</f>
        <v>2063520</v>
      </c>
      <c r="AF50" s="5" t="n">
        <f aca="false">VLOOKUP(B50,[29]may96!$A$36:$XFD$111,3,0)</f>
        <v>3712278</v>
      </c>
      <c r="AG50" s="5" t="n">
        <f aca="false">VLOOKUP(B50,[30]jun96!$A$36:$XFD$110,3,0)</f>
        <v>2859401</v>
      </c>
      <c r="AH50" s="5" t="n">
        <f aca="false">VLOOKUP(B50,[31]jul96!$A$48:$XFD$122,3,0)</f>
        <v>3440998</v>
      </c>
      <c r="AI50" s="5" t="n">
        <f aca="false">VLOOKUP(B50,[32]aug96!$A$50:$XFD$122,3,0)</f>
        <v>3256144</v>
      </c>
      <c r="AJ50" s="5" t="n">
        <f aca="false">VLOOKUP(B50,[33]sep96!$A$65:$XFD$136,3,0)</f>
        <v>3359201</v>
      </c>
      <c r="AK50" s="5" t="n">
        <f aca="false">VLOOKUP(B50,[34]oct96!$A$51:$XFD$122,3,0)</f>
        <v>3135503</v>
      </c>
      <c r="AL50" s="5" t="n">
        <f aca="false">VLOOKUP(B50,[35]nov96!$A$55:$XFD$124,3,0)</f>
        <v>4935264</v>
      </c>
      <c r="AM50" s="5" t="n">
        <f aca="false">VLOOKUP(B50,[36]dec96!$A$61:$XFD$130,3,0)</f>
        <v>4217982</v>
      </c>
      <c r="AN50" s="5" t="n">
        <f aca="false">VLOOKUP(B50,[37]jan97!$A$57:$XFD$122,3,0)</f>
        <v>3839682</v>
      </c>
      <c r="AO50" s="5" t="n">
        <f aca="false">VLOOKUP(B50,[38]feb97!$A$59:$XFD$123,3,0)</f>
        <v>3116578</v>
      </c>
      <c r="AP50" s="5" t="n">
        <f aca="false">VLOOKUP(B50,[39]mar97!$A$56:$XFD$118,3,0)</f>
        <v>4908950</v>
      </c>
      <c r="AQ50" s="5" t="n">
        <f aca="false">VLOOKUP(B50,[40]apr97!$A$49:$XFD$110,3,0)</f>
        <v>4401290</v>
      </c>
      <c r="AR50" s="5" t="n">
        <f aca="false">VLOOKUP(B50,[41]may97!$A$35:$XFD$95,3,0)</f>
        <v>6052900</v>
      </c>
      <c r="AS50" s="5" t="n">
        <f aca="false">VLOOKUP(B50,[42]jun97!$A$49:$XFD$109,3,0)</f>
        <v>4300016</v>
      </c>
      <c r="AT50" s="5" t="n">
        <f aca="false">VLOOKUP(B50,[43]jul97!$A$56:$XFD$115,3,0)</f>
        <v>6248140</v>
      </c>
      <c r="AU50" s="5" t="n">
        <f aca="false">VLOOKUP(B50,[44]aug97!$A$54:$XFD$111,3,0)</f>
        <v>7481342</v>
      </c>
      <c r="AV50" s="5" t="n">
        <f aca="false">VLOOKUP(B50,[45]sep97!$A$47:$XFD$1033,3,0)</f>
        <v>7969077</v>
      </c>
      <c r="AW50" s="5" t="n">
        <f aca="false">VLOOKUP(B50,[46]oct97!$A$48:$XFD$104,3,0)</f>
        <v>8188454</v>
      </c>
      <c r="AX50" s="5" t="n">
        <f aca="false">VLOOKUP(B50,[47]nov97!$A$35:$XFD$90,3,0)</f>
        <v>11278307</v>
      </c>
      <c r="AY50" s="5" t="n">
        <f aca="false">VLOOKUP(B50,[48]dec97!$A$35:$XFD$89,3,0)</f>
        <v>10169474</v>
      </c>
      <c r="AZ50" s="5" t="n">
        <f aca="false">VLOOKUP(B50,[49]jan98!$A$51:$XFD$101,3,0)</f>
        <v>3826230</v>
      </c>
      <c r="CQ50" s="1" t="s">
        <v>49</v>
      </c>
      <c r="CR50" s="6" t="n">
        <f aca="false">(D143-$D$95)/$D$95</f>
        <v>-0.856817450671548</v>
      </c>
      <c r="CS50" s="6" t="n">
        <f aca="false">(E144-$E$96)/$E$96</f>
        <v>-0.75611104906823</v>
      </c>
      <c r="CT50" s="6" t="n">
        <f aca="false">(F145-$F$97)/$F$97</f>
        <v>-0.845077128876739</v>
      </c>
      <c r="CU50" s="6" t="n">
        <f aca="false">(G146-$G$98)/$G$98</f>
        <v>-0.851303343052926</v>
      </c>
      <c r="CV50" s="6" t="n">
        <f aca="false">(H147-$H$99)/$H$99</f>
        <v>-0.857967944649445</v>
      </c>
      <c r="CW50" s="6" t="n">
        <f aca="false">(I148-$I$100)/$I$100</f>
        <v>-0.82236734372886</v>
      </c>
      <c r="CX50" s="6" t="n">
        <f aca="false">(J149-$J$101)/$J$101</f>
        <v>-0.800873252686507</v>
      </c>
      <c r="CY50" s="6" t="n">
        <f aca="false">(K150-$K$102)/$K$102</f>
        <v>-0.905673472893792</v>
      </c>
      <c r="CZ50" s="6" t="n">
        <f aca="false">(L151-$L$103)/$L$103</f>
        <v>-0.821003073910697</v>
      </c>
      <c r="DA50" s="6" t="n">
        <f aca="false">(M152-$M$104)/$M$104</f>
        <v>-0.847658150930616</v>
      </c>
      <c r="DB50" s="6" t="n">
        <f aca="false">(N153-$N$105)/$N$105</f>
        <v>-0.872711022238381</v>
      </c>
      <c r="DC50" s="6" t="n">
        <f aca="false">(O154-$O$106)/$O$106</f>
        <v>-0.873017903597163</v>
      </c>
      <c r="DD50" s="6" t="n">
        <f aca="false">(P155-$P$107)/$P$107</f>
        <v>-0.885280394400916</v>
      </c>
      <c r="DE50" s="6" t="n">
        <f aca="false">(Q156-$Q$108)/$Q$108</f>
        <v>-0.916387918579013</v>
      </c>
      <c r="DF50" s="6" t="n">
        <f aca="false">(R157-$R$109)/$R$109</f>
        <v>-0.872410544026649</v>
      </c>
      <c r="DG50" s="6" t="n">
        <f aca="false">(S158-$S$110)/$S$110</f>
        <v>-0.877977305512931</v>
      </c>
      <c r="DH50" s="6" t="n">
        <f aca="false">(T159-$T$111)/$T$111</f>
        <v>-0.830796121911521</v>
      </c>
      <c r="DI50" s="6" t="n">
        <f aca="false">(U160-$U$112)/$U$112</f>
        <v>-0.875952275781541</v>
      </c>
      <c r="DJ50" s="6" t="n">
        <f aca="false">(V161-$V$113)/$V$113</f>
        <v>-0.88491580502344</v>
      </c>
      <c r="DK50" s="6" t="n">
        <f aca="false">(W162-$W$114)/$W$114</f>
        <v>-0.892530994282694</v>
      </c>
      <c r="DL50" s="6" t="n">
        <f aca="false">(X163-$X$115)/$X$115</f>
        <v>-0.841869311476073</v>
      </c>
      <c r="DM50" s="6" t="n">
        <f aca="false">(Y164-$Y$116)/$Y$116</f>
        <v>-0.897246032918844</v>
      </c>
      <c r="DN50" s="6" t="n">
        <f aca="false">(Z165-$Z$117)/$Z$117</f>
        <v>-0.910729902803673</v>
      </c>
      <c r="DO50" s="6" t="n">
        <f aca="false">(AA166-$AA$118)/$AA$118</f>
        <v>-0.889160093251745</v>
      </c>
      <c r="DP50" s="6" t="n">
        <f aca="false">(AB167-$AB$119)/$AB$119</f>
        <v>-0.891282398833856</v>
      </c>
      <c r="DQ50" s="6" t="n">
        <f aca="false">(AC168-$AC$120)/$AC$120</f>
        <v>-0.918790983014831</v>
      </c>
      <c r="DR50" s="6" t="n">
        <f aca="false">(AD169-$AD$121)/$AD$121</f>
        <v>-0.887101544825465</v>
      </c>
      <c r="DS50" s="6" t="n">
        <f aca="false">(AE170-$AE$122)/$AE$122</f>
        <v>-0.917763677603371</v>
      </c>
      <c r="DT50" s="6" t="n">
        <f aca="false">(AF171-$AF$123)/$AF$123</f>
        <v>-0.889568354423068</v>
      </c>
      <c r="DU50" s="6" t="n">
        <f aca="false">(AG172-$AG$124)/$AG$124</f>
        <v>-0.871503089584722</v>
      </c>
      <c r="DV50" s="6" t="n">
        <f aca="false">(AH173-$AH$125)/$AH$125</f>
        <v>-0.888315123925139</v>
      </c>
      <c r="DW50" s="6" t="n">
        <f aca="false">(AI174-$AI$126)/$AI$126</f>
        <v>-0.923134538799188</v>
      </c>
      <c r="DX50" s="6" t="n">
        <f aca="false">(AJ175-$AJ$127)/$AJ$127</f>
        <v>-0.911913495486278</v>
      </c>
      <c r="DY50" s="6" t="n">
        <f aca="false">(AK176-$AK$128)/$AK$128</f>
        <v>-0.907033398627794</v>
      </c>
      <c r="DZ50" s="6" t="n">
        <f aca="false">(AL177-$AL$129)/$AL$129</f>
        <v>-0.908732194649997</v>
      </c>
      <c r="EA50" s="6" t="n">
        <f aca="false">(AM178-$AM$130)/$AM$130</f>
        <v>-0.867438439663059</v>
      </c>
      <c r="EB50" s="6" t="n">
        <f aca="false">(AN179-$AN$131)/$AN$131</f>
        <v>-0.87312485200609</v>
      </c>
      <c r="EC50" s="6" t="n">
        <f aca="false">(AO180-$AO$132)/$AO$132</f>
        <v>-0.866810771633745</v>
      </c>
      <c r="ED50" s="6" t="n">
        <f aca="false">(AP181-$AP$133)/$AP$133</f>
        <v>-0.904782329625609</v>
      </c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</row>
    <row r="51" customFormat="false" ht="11.25" hidden="false" customHeight="false" outlineLevel="0" collapsed="false">
      <c r="B51" s="4" t="n">
        <v>35827</v>
      </c>
      <c r="C51" s="5" t="n">
        <v>72337017</v>
      </c>
      <c r="D51" s="5" t="n">
        <f aca="false">VLOOKUP(B51,[1]jan94!$A$53:$XFD$163,3,0)</f>
        <v>839856</v>
      </c>
      <c r="E51" s="5" t="n">
        <f aca="false">VLOOKUP(B51,[2]feb94!$A$55:$XFD$164,3,0)</f>
        <v>1638863</v>
      </c>
      <c r="F51" s="5" t="n">
        <f aca="false">VLOOKUP(B51,[3]mar94!$A$38:$XFD$146,3,0)</f>
        <v>1359685</v>
      </c>
      <c r="G51" s="5" t="n">
        <f aca="false">VLOOKUP(B51,[4]apr94!$A$38:$XFD$145,3,0)</f>
        <v>910395</v>
      </c>
      <c r="H51" s="5" t="n">
        <f aca="false">VLOOKUP(B51,[5]may94!$A$64:$XFD$169,3,0)</f>
        <v>1318190</v>
      </c>
      <c r="I51" s="5" t="n">
        <f aca="false">VLOOKUP(B51,[6]jun94!$A$53:$XFD$157,3,0)</f>
        <v>1306713</v>
      </c>
      <c r="J51" s="5" t="n">
        <f aca="false">VLOOKUP(B51,[7]jul94!$A$61:$XFD$164,3,0)</f>
        <v>1402127</v>
      </c>
      <c r="K51" s="5" t="n">
        <f aca="false">VLOOKUP(B51,[8]aug94!$A$55:$XFD$157,3,0)</f>
        <v>1125149</v>
      </c>
      <c r="L51" s="5" t="n">
        <f aca="false">VLOOKUP(B51,[9]sep94!$A$54:$XFD$156,3,0)</f>
        <v>1647967</v>
      </c>
      <c r="M51" s="5" t="n">
        <f aca="false">VLOOKUP(B51,[10]oct94!$A$49:$XFD$149,3,0)</f>
        <v>1079171</v>
      </c>
      <c r="N51" s="5" t="n">
        <f aca="false">VLOOKUP(B51,[11]nov94!$A$38:$XFD$138,3,0)</f>
        <v>1119008</v>
      </c>
      <c r="O51" s="5" t="n">
        <f aca="false">VLOOKUP(B51,[12]dec94!$A$50:$XFD$148,3,0)</f>
        <v>1152319</v>
      </c>
      <c r="P51" s="5" t="n">
        <f aca="false">VLOOKUP(B51,[13]jan95!$A$63:$XFD$158,3,0)</f>
        <v>1232044</v>
      </c>
      <c r="Q51" s="5" t="n">
        <f aca="false">VLOOKUP(B51,[14]feb95!$A$50:$XFD$143,3,0)</f>
        <v>1064950</v>
      </c>
      <c r="R51" s="5" t="n">
        <f aca="false">VLOOKUP(B51,[15]mar95!$A$37:$XFD$129,3,0)</f>
        <v>1641462</v>
      </c>
      <c r="S51" s="5" t="n">
        <f aca="false">VLOOKUP(B51,[16]apr95!$A$54:$XFD$146,3,0)</f>
        <v>1292433</v>
      </c>
      <c r="T51" s="5" t="n">
        <f aca="false">VLOOKUP(B51,[17]may95!$A$37:$XFD$127,3,0)</f>
        <v>1545754</v>
      </c>
      <c r="U51" s="5" t="n">
        <f aca="false">VLOOKUP(B51,[18]jun95!$A$53:$XFD$142,3,0)</f>
        <v>1033985</v>
      </c>
      <c r="V51" s="5" t="n">
        <f aca="false">VLOOKUP(B51,[19]jul95!$A$52:$XFD$140,3,0)</f>
        <v>1908380</v>
      </c>
      <c r="W51" s="5" t="n">
        <f aca="false">VLOOKUP(B51,[20]aug95!$A$53:$XFD$140,3,0)</f>
        <v>1479536</v>
      </c>
      <c r="X51" s="5" t="n">
        <f aca="false">VLOOKUP(B51,[21]sep95!$A$51:$XFD$137,3,0)</f>
        <v>1984510</v>
      </c>
      <c r="Y51" s="5" t="n">
        <f aca="false">VLOOKUP(B51,[22]oct95!$A$60:$XFD$145,3,0)</f>
        <v>1087687</v>
      </c>
      <c r="Z51" s="5" t="n">
        <f aca="false">VLOOKUP(B51,[23]nov95!$A$54:$XFD$138,3,0)</f>
        <v>1151572</v>
      </c>
      <c r="AA51" s="5" t="n">
        <f aca="false">VLOOKUP(B51,[24]dec95!$A$37:$XFD$120,3,0)</f>
        <v>2167323</v>
      </c>
      <c r="AB51" s="5" t="n">
        <f aca="false">VLOOKUP(B51,[25]jan96!$A$54:$XFD$134,3,0)</f>
        <v>1550428</v>
      </c>
      <c r="AC51" s="5" t="n">
        <f aca="false">VLOOKUP(B51,[26]feb96!$A$36:$XFD$114,3,0)</f>
        <v>1935144</v>
      </c>
      <c r="AD51" s="5" t="n">
        <f aca="false">VLOOKUP(B51,[27]mar96!$A$36:$XFD$114,3,0)</f>
        <v>2722854</v>
      </c>
      <c r="AE51" s="5" t="n">
        <f aca="false">VLOOKUP(B51,[28]apr96!$A$56:$XFD$132,3,0)</f>
        <v>1763399</v>
      </c>
      <c r="AF51" s="5" t="n">
        <f aca="false">VLOOKUP(B51,[29]may96!$A$36:$XFD$111,3,0)</f>
        <v>3150568</v>
      </c>
      <c r="AG51" s="5" t="n">
        <f aca="false">VLOOKUP(B51,[30]jun96!$A$36:$XFD$110,3,0)</f>
        <v>2418660</v>
      </c>
      <c r="AH51" s="5" t="n">
        <f aca="false">VLOOKUP(B51,[31]jul96!$A$48:$XFD$122,3,0)</f>
        <v>2798176</v>
      </c>
      <c r="AI51" s="5" t="n">
        <f aca="false">VLOOKUP(B51,[32]aug96!$A$50:$XFD$122,3,0)</f>
        <v>2710588</v>
      </c>
      <c r="AJ51" s="5" t="n">
        <f aca="false">VLOOKUP(B51,[33]sep96!$A$65:$XFD$136,3,0)</f>
        <v>2880731</v>
      </c>
      <c r="AK51" s="5" t="n">
        <f aca="false">VLOOKUP(B51,[34]oct96!$A$51:$XFD$122,3,0)</f>
        <v>2688603</v>
      </c>
      <c r="AL51" s="5" t="n">
        <f aca="false">VLOOKUP(B51,[35]nov96!$A$55:$XFD$124,3,0)</f>
        <v>4306370</v>
      </c>
      <c r="AM51" s="5" t="n">
        <f aca="false">VLOOKUP(B51,[36]dec96!$A$61:$XFD$130,3,0)</f>
        <v>3625170</v>
      </c>
      <c r="AN51" s="5" t="n">
        <f aca="false">VLOOKUP(B51,[37]jan97!$A$57:$XFD$122,3,0)</f>
        <v>3308459</v>
      </c>
      <c r="AO51" s="5" t="n">
        <f aca="false">VLOOKUP(B51,[38]feb97!$A$59:$XFD$123,3,0)</f>
        <v>2598482</v>
      </c>
      <c r="AP51" s="5" t="n">
        <f aca="false">VLOOKUP(B51,[39]mar97!$A$56:$XFD$118,3,0)</f>
        <v>4222305</v>
      </c>
      <c r="AQ51" s="5" t="n">
        <f aca="false">VLOOKUP(B51,[40]apr97!$A$49:$XFD$110,3,0)</f>
        <v>3801317</v>
      </c>
      <c r="AR51" s="5" t="n">
        <f aca="false">VLOOKUP(B51,[41]may97!$A$35:$XFD$95,3,0)</f>
        <v>5018997</v>
      </c>
      <c r="AS51" s="5" t="n">
        <f aca="false">VLOOKUP(B51,[42]jun97!$A$49:$XFD$109,3,0)</f>
        <v>3611379</v>
      </c>
      <c r="AT51" s="5" t="n">
        <f aca="false">VLOOKUP(B51,[43]jul97!$A$56:$XFD$115,3,0)</f>
        <v>5269736</v>
      </c>
      <c r="AU51" s="5" t="n">
        <f aca="false">VLOOKUP(B51,[44]aug97!$A$54:$XFD$111,3,0)</f>
        <v>6115608</v>
      </c>
      <c r="AV51" s="5" t="n">
        <f aca="false">VLOOKUP(B51,[45]sep97!$A$47:$XFD$1033,3,0)</f>
        <v>6626277</v>
      </c>
      <c r="AW51" s="5" t="n">
        <f aca="false">VLOOKUP(B51,[46]oct97!$A$48:$XFD$104,3,0)</f>
        <v>7032754</v>
      </c>
      <c r="AX51" s="5" t="n">
        <f aca="false">VLOOKUP(B51,[47]nov97!$A$35:$XFD$90,3,0)</f>
        <v>9112715</v>
      </c>
      <c r="AY51" s="5" t="n">
        <f aca="false">VLOOKUP(B51,[48]dec97!$A$35:$XFD$89,3,0)</f>
        <v>8910037</v>
      </c>
      <c r="AZ51" s="5" t="n">
        <f aca="false">VLOOKUP(B51,[49]jan98!$A$51:$XFD$101,3,0)</f>
        <v>7835592</v>
      </c>
      <c r="BA51" s="5" t="n">
        <f aca="false">VLOOKUP(B51,[50]feb98!$A$34:$XFD$83,3,0)</f>
        <v>4624290</v>
      </c>
      <c r="CQ51" s="1" t="s">
        <v>50</v>
      </c>
      <c r="CR51" s="6" t="n">
        <f aca="false">(D144-$D$95)/$D$95</f>
        <v>-0.85415604242584</v>
      </c>
      <c r="CS51" s="6" t="n">
        <f aca="false">(E145-$E$96)/$E$96</f>
        <v>-0.771904789867751</v>
      </c>
      <c r="CT51" s="6" t="n">
        <f aca="false">(F146-$F$97)/$F$97</f>
        <v>-0.857765823632897</v>
      </c>
      <c r="CU51" s="6" t="n">
        <f aca="false">(G147-$G$98)/$G$98</f>
        <v>-0.846860739109364</v>
      </c>
      <c r="CV51" s="6" t="n">
        <f aca="false">(H148-$H$99)/$H$99</f>
        <v>-0.86446789416597</v>
      </c>
      <c r="CW51" s="6" t="n">
        <f aca="false">(I149-$I$100)/$I$100</f>
        <v>-0.82620636060941</v>
      </c>
      <c r="CX51" s="6" t="n">
        <f aca="false">(J150-$J$101)/$J$101</f>
        <v>-0.786348541391692</v>
      </c>
      <c r="CY51" s="6" t="n">
        <f aca="false">(K151-$K$102)/$K$102</f>
        <v>-0.907979016377848</v>
      </c>
      <c r="CZ51" s="6" t="n">
        <f aca="false">(L152-$L$103)/$L$103</f>
        <v>-0.828076065524411</v>
      </c>
      <c r="DA51" s="6" t="n">
        <f aca="false">(M153-$M$104)/$M$104</f>
        <v>-0.854352890150467</v>
      </c>
      <c r="DB51" s="6" t="n">
        <f aca="false">(N154-$N$105)/$N$105</f>
        <v>-0.884630462445563</v>
      </c>
      <c r="DC51" s="6" t="n">
        <f aca="false">(O155-$O$106)/$O$106</f>
        <v>-0.875158290157147</v>
      </c>
      <c r="DD51" s="6" t="n">
        <f aca="false">(P156-$P$107)/$P$107</f>
        <v>-0.899423073762694</v>
      </c>
      <c r="DE51" s="6" t="n">
        <f aca="false">(Q157-$Q$108)/$Q$108</f>
        <v>-0.91418339013993</v>
      </c>
      <c r="DF51" s="6" t="n">
        <f aca="false">(R158-$R$109)/$R$109</f>
        <v>-0.882870465024268</v>
      </c>
      <c r="DG51" s="6" t="n">
        <f aca="false">(S159-$S$110)/$S$110</f>
        <v>-0.885572741638694</v>
      </c>
      <c r="DH51" s="6" t="n">
        <f aca="false">(T160-$T$111)/$T$111</f>
        <v>-0.83754589159385</v>
      </c>
      <c r="DI51" s="6" t="n">
        <f aca="false">(U161-$U$112)/$U$112</f>
        <v>-0.885209116969544</v>
      </c>
      <c r="DJ51" s="6" t="n">
        <f aca="false">(V162-$V$113)/$V$113</f>
        <v>-0.8866078202305</v>
      </c>
      <c r="DK51" s="6" t="n">
        <f aca="false">(W163-$W$114)/$W$114</f>
        <v>-0.891201653737359</v>
      </c>
      <c r="DL51" s="6" t="n">
        <f aca="false">(X164-$X$115)/$X$115</f>
        <v>-0.845246069445002</v>
      </c>
      <c r="DM51" s="6" t="n">
        <f aca="false">(Y165-$Y$116)/$Y$116</f>
        <v>-0.898207279404042</v>
      </c>
      <c r="DN51" s="6" t="n">
        <f aca="false">(Z166-$Z$117)/$Z$117</f>
        <v>-0.914681082909212</v>
      </c>
      <c r="DO51" s="6" t="n">
        <f aca="false">(AA167-$AA$118)/$AA$118</f>
        <v>-0.892274215522569</v>
      </c>
      <c r="DP51" s="6" t="n">
        <f aca="false">(AB168-$AB$119)/$AB$119</f>
        <v>-0.883428278856234</v>
      </c>
      <c r="DQ51" s="6" t="n">
        <f aca="false">(AC169-$AC$120)/$AC$120</f>
        <v>-0.922393081065658</v>
      </c>
      <c r="DR51" s="6" t="n">
        <f aca="false">(AD170-$AD$121)/$AD$121</f>
        <v>-0.891870360529722</v>
      </c>
      <c r="DS51" s="6" t="n">
        <f aca="false">(AE171-$AE$122)/$AE$122</f>
        <v>-0.916959742160236</v>
      </c>
      <c r="DT51" s="6" t="n">
        <f aca="false">(AF172-$AF$123)/$AF$123</f>
        <v>-0.895934218139283</v>
      </c>
      <c r="DU51" s="6" t="n">
        <f aca="false">(AG173-$AG$124)/$AG$124</f>
        <v>-0.872386843951313</v>
      </c>
      <c r="DV51" s="6" t="n">
        <f aca="false">(AH174-$AH$125)/$AH$125</f>
        <v>-0.888213534817063</v>
      </c>
      <c r="DW51" s="6" t="n">
        <f aca="false">(AI175-$AI$126)/$AI$126</f>
        <v>-0.926164066755154</v>
      </c>
      <c r="DX51" s="6" t="n">
        <f aca="false">(AJ176-$AJ$127)/$AJ$127</f>
        <v>-0.918724700806745</v>
      </c>
      <c r="DY51" s="6" t="n">
        <f aca="false">(AK177-$AK$128)/$AK$128</f>
        <v>-0.909735771624575</v>
      </c>
      <c r="DZ51" s="6" t="n">
        <f aca="false">(AL178-$AL$129)/$AL$129</f>
        <v>-0.91296692685154</v>
      </c>
      <c r="EA51" s="6" t="n">
        <f aca="false">(AM179-$AM$130)/$AM$130</f>
        <v>-0.873316398080831</v>
      </c>
      <c r="EB51" s="6" t="n">
        <f aca="false">(AN180-$AN$131)/$AN$131</f>
        <v>-0.879163724136325</v>
      </c>
      <c r="EC51" s="6" t="n">
        <f aca="false">(AO181-$AO$132)/$AO$132</f>
        <v>-0.87069822717769</v>
      </c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</row>
    <row r="52" customFormat="false" ht="11.25" hidden="false" customHeight="false" outlineLevel="0" collapsed="false">
      <c r="B52" s="4" t="n">
        <v>35855</v>
      </c>
      <c r="C52" s="5" t="n">
        <v>78975739</v>
      </c>
      <c r="D52" s="5" t="n">
        <f aca="false">VLOOKUP(B52,[1]jan94!$A$53:$XFD$163,3,0)</f>
        <v>947124</v>
      </c>
      <c r="E52" s="5" t="n">
        <f aca="false">VLOOKUP(B52,[2]feb94!$A$55:$XFD$164,3,0)</f>
        <v>1860661</v>
      </c>
      <c r="F52" s="5" t="n">
        <f aca="false">VLOOKUP(B52,[3]mar94!$A$38:$XFD$146,3,0)</f>
        <v>1520935</v>
      </c>
      <c r="G52" s="5" t="n">
        <f aca="false">VLOOKUP(B52,[4]apr94!$A$38:$XFD$145,3,0)</f>
        <v>1009583</v>
      </c>
      <c r="H52" s="5" t="n">
        <f aca="false">VLOOKUP(B52,[5]may94!$A$64:$XFD$169,3,0)</f>
        <v>1432323</v>
      </c>
      <c r="I52" s="5" t="n">
        <f aca="false">VLOOKUP(B52,[6]jun94!$A$53:$XFD$157,3,0)</f>
        <v>1442688</v>
      </c>
      <c r="J52" s="5" t="n">
        <f aca="false">VLOOKUP(B52,[7]jul94!$A$61:$XFD$164,3,0)</f>
        <v>1449339</v>
      </c>
      <c r="K52" s="5" t="n">
        <f aca="false">VLOOKUP(B52,[8]aug94!$A$55:$XFD$157,3,0)</f>
        <v>1182604</v>
      </c>
      <c r="L52" s="5" t="n">
        <f aca="false">VLOOKUP(B52,[9]sep94!$A$54:$XFD$156,3,0)</f>
        <v>1804611</v>
      </c>
      <c r="M52" s="5" t="n">
        <f aca="false">VLOOKUP(B52,[10]oct94!$A$49:$XFD$149,3,0)</f>
        <v>1133736</v>
      </c>
      <c r="N52" s="5" t="n">
        <f aca="false">VLOOKUP(B52,[11]nov94!$A$38:$XFD$138,3,0)</f>
        <v>1192127</v>
      </c>
      <c r="O52" s="5" t="n">
        <f aca="false">VLOOKUP(B52,[12]dec94!$A$50:$XFD$148,3,0)</f>
        <v>1250852</v>
      </c>
      <c r="P52" s="5" t="n">
        <f aca="false">VLOOKUP(B52,[13]jan95!$A$63:$XFD$158,3,0)</f>
        <v>1330792</v>
      </c>
      <c r="Q52" s="5" t="n">
        <f aca="false">VLOOKUP(B52,[14]feb95!$A$50:$XFD$143,3,0)</f>
        <v>1122576</v>
      </c>
      <c r="R52" s="5" t="n">
        <f aca="false">VLOOKUP(B52,[15]mar95!$A$37:$XFD$129,3,0)</f>
        <v>1631425</v>
      </c>
      <c r="S52" s="5" t="n">
        <f aca="false">VLOOKUP(B52,[16]apr95!$A$54:$XFD$146,3,0)</f>
        <v>1341540</v>
      </c>
      <c r="T52" s="5" t="n">
        <f aca="false">VLOOKUP(B52,[17]may95!$A$37:$XFD$127,3,0)</f>
        <v>1711738</v>
      </c>
      <c r="U52" s="5" t="n">
        <f aca="false">VLOOKUP(B52,[18]jun95!$A$53:$XFD$142,3,0)</f>
        <v>1122136</v>
      </c>
      <c r="V52" s="5" t="n">
        <f aca="false">VLOOKUP(B52,[19]jul95!$A$52:$XFD$140,3,0)</f>
        <v>2024945</v>
      </c>
      <c r="W52" s="5" t="n">
        <f aca="false">VLOOKUP(B52,[20]aug95!$A$53:$XFD$140,3,0)</f>
        <v>1659138</v>
      </c>
      <c r="X52" s="5" t="n">
        <f aca="false">VLOOKUP(B52,[21]sep95!$A$51:$XFD$137,3,0)</f>
        <v>2143274</v>
      </c>
      <c r="Y52" s="5" t="n">
        <f aca="false">VLOOKUP(B52,[22]oct95!$A$60:$XFD$145,3,0)</f>
        <v>1187752</v>
      </c>
      <c r="Z52" s="5" t="n">
        <f aca="false">VLOOKUP(B52,[23]nov95!$A$54:$XFD$138,3,0)</f>
        <v>1111667</v>
      </c>
      <c r="AA52" s="5" t="n">
        <f aca="false">VLOOKUP(B52,[24]dec95!$A$37:$XFD$120,3,0)</f>
        <v>2443583</v>
      </c>
      <c r="AB52" s="5" t="n">
        <f aca="false">VLOOKUP(B52,[25]jan96!$A$54:$XFD$134,3,0)</f>
        <v>1632694</v>
      </c>
      <c r="AC52" s="5" t="n">
        <f aca="false">VLOOKUP(B52,[26]feb96!$A$36:$XFD$114,3,0)</f>
        <v>1891575</v>
      </c>
      <c r="AD52" s="5" t="n">
        <f aca="false">VLOOKUP(B52,[27]mar96!$A$36:$XFD$114,3,0)</f>
        <v>2801688</v>
      </c>
      <c r="AE52" s="5" t="n">
        <f aca="false">VLOOKUP(B52,[28]apr96!$A$56:$XFD$132,3,0)</f>
        <v>1878256</v>
      </c>
      <c r="AF52" s="5" t="n">
        <f aca="false">VLOOKUP(B52,[29]may96!$A$36:$XFD$111,3,0)</f>
        <v>3354715</v>
      </c>
      <c r="AG52" s="5" t="n">
        <f aca="false">VLOOKUP(B52,[30]jun96!$A$36:$XFD$110,3,0)</f>
        <v>2525093</v>
      </c>
      <c r="AH52" s="5" t="n">
        <f aca="false">VLOOKUP(B52,[31]jul96!$A$48:$XFD$122,3,0)</f>
        <v>2989432</v>
      </c>
      <c r="AI52" s="5" t="n">
        <f aca="false">VLOOKUP(B52,[32]aug96!$A$50:$XFD$122,3,0)</f>
        <v>2867506</v>
      </c>
      <c r="AJ52" s="5" t="n">
        <f aca="false">VLOOKUP(B52,[33]sep96!$A$65:$XFD$136,3,0)</f>
        <v>2991403</v>
      </c>
      <c r="AK52" s="5" t="n">
        <f aca="false">VLOOKUP(B52,[34]oct96!$A$51:$XFD$122,3,0)</f>
        <v>2853659</v>
      </c>
      <c r="AL52" s="5" t="n">
        <f aca="false">VLOOKUP(B52,[35]nov96!$A$55:$XFD$124,3,0)</f>
        <v>4476429</v>
      </c>
      <c r="AM52" s="5" t="n">
        <f aca="false">VLOOKUP(B52,[36]dec96!$A$61:$XFD$130,3,0)</f>
        <v>3755500</v>
      </c>
      <c r="AN52" s="5" t="n">
        <f aca="false">VLOOKUP(B52,[37]jan97!$A$57:$XFD$122,3,0)</f>
        <v>3239207</v>
      </c>
      <c r="AO52" s="5" t="n">
        <f aca="false">VLOOKUP(B52,[38]feb97!$A$59:$XFD$123,3,0)</f>
        <v>2647085</v>
      </c>
      <c r="AP52" s="5" t="n">
        <f aca="false">VLOOKUP(B52,[39]mar97!$A$56:$XFD$118,3,0)</f>
        <v>4580910</v>
      </c>
      <c r="AQ52" s="5" t="n">
        <f aca="false">VLOOKUP(B52,[40]apr97!$A$49:$XFD$110,3,0)</f>
        <v>3999811</v>
      </c>
      <c r="AR52" s="5" t="n">
        <f aca="false">VLOOKUP(B52,[41]may97!$A$35:$XFD$95,3,0)</f>
        <v>4862569</v>
      </c>
      <c r="AS52" s="5" t="n">
        <f aca="false">VLOOKUP(B52,[42]jun97!$A$49:$XFD$109,3,0)</f>
        <v>3919405</v>
      </c>
      <c r="AT52" s="5" t="n">
        <f aca="false">VLOOKUP(B52,[43]jul97!$A$56:$XFD$115,3,0)</f>
        <v>5490191</v>
      </c>
      <c r="AU52" s="5" t="n">
        <f aca="false">VLOOKUP(B52,[44]aug97!$A$54:$XFD$111,3,0)</f>
        <v>6396511</v>
      </c>
      <c r="AV52" s="5" t="n">
        <f aca="false">VLOOKUP(B52,[45]sep97!$A$47:$XFD$1033,3,0)</f>
        <v>6153681</v>
      </c>
      <c r="AW52" s="5" t="n">
        <f aca="false">VLOOKUP(B52,[46]oct97!$A$48:$XFD$104,3,0)</f>
        <v>7090433</v>
      </c>
      <c r="AX52" s="5" t="n">
        <f aca="false">VLOOKUP(B52,[47]nov97!$A$35:$XFD$90,3,0)</f>
        <v>8962365</v>
      </c>
      <c r="AY52" s="5" t="n">
        <f aca="false">VLOOKUP(B52,[48]dec97!$A$35:$XFD$89,3,0)</f>
        <v>8238291</v>
      </c>
      <c r="AZ52" s="5" t="n">
        <f aca="false">VLOOKUP(B52,[49]jan98!$A$51:$XFD$101,3,0)</f>
        <v>8171080</v>
      </c>
      <c r="BA52" s="5" t="n">
        <f aca="false">VLOOKUP(B52,[50]feb98!$A$34:$XFD$83,3,0)</f>
        <v>10948671</v>
      </c>
      <c r="BB52" s="5" t="n">
        <f aca="false">VLOOKUP(B52,[51]mar98!$A$34:$XFD$81,3,0)</f>
        <v>6167285</v>
      </c>
      <c r="CQ52" s="1" t="s">
        <v>51</v>
      </c>
      <c r="CR52" s="6" t="n">
        <f aca="false">(D145-$D$95)/$D$95</f>
        <v>-0.863950391696989</v>
      </c>
      <c r="CS52" s="6" t="n">
        <f aca="false">(E146-$E$96)/$E$96</f>
        <v>-0.781087153820382</v>
      </c>
      <c r="CT52" s="6" t="n">
        <f aca="false">(F147-$F$97)/$F$97</f>
        <v>-0.861623728593926</v>
      </c>
      <c r="CU52" s="6" t="n">
        <f aca="false">(G148-$G$98)/$G$98</f>
        <v>-0.847467474947235</v>
      </c>
      <c r="CV52" s="6" t="n">
        <f aca="false">(H149-$H$99)/$H$99</f>
        <v>-0.867012473855682</v>
      </c>
      <c r="CW52" s="6" t="n">
        <f aca="false">(I150-$I$100)/$I$100</f>
        <v>-0.842364775761144</v>
      </c>
      <c r="CX52" s="6" t="n">
        <f aca="false">(J151-$J$101)/$J$101</f>
        <v>-0.790697590111394</v>
      </c>
      <c r="CY52" s="6" t="n">
        <f aca="false">(K152-$K$102)/$K$102</f>
        <v>-0.909161094422641</v>
      </c>
      <c r="CZ52" s="6" t="n">
        <f aca="false">(L153-$L$103)/$L$103</f>
        <v>-0.829464750159666</v>
      </c>
      <c r="DA52" s="6" t="n">
        <f aca="false">(M154-$M$104)/$M$104</f>
        <v>-0.846647174647824</v>
      </c>
      <c r="DB52" s="6" t="n">
        <f aca="false">(N155-$N$105)/$N$105</f>
        <v>-0.891085697575032</v>
      </c>
      <c r="DC52" s="6" t="n">
        <f aca="false">(O156-$O$106)/$O$106</f>
        <v>-0.878818842845077</v>
      </c>
      <c r="DD52" s="6" t="n">
        <f aca="false">(P157-$P$107)/$P$107</f>
        <v>-0.901070160778603</v>
      </c>
      <c r="DE52" s="6" t="n">
        <f aca="false">(Q158-$Q$108)/$Q$108</f>
        <v>-0.908819904973508</v>
      </c>
      <c r="DF52" s="6" t="n">
        <f aca="false">(R159-$R$109)/$R$109</f>
        <v>-0.888699313173436</v>
      </c>
      <c r="DG52" s="6" t="n">
        <f aca="false">(S160-$S$110)/$S$110</f>
        <v>-0.890728236004531</v>
      </c>
      <c r="DH52" s="6" t="n">
        <f aca="false">(T161-$T$111)/$T$111</f>
        <v>-0.840044263128413</v>
      </c>
      <c r="DI52" s="6" t="n">
        <f aca="false">(U162-$U$112)/$U$112</f>
        <v>-0.888410604921177</v>
      </c>
      <c r="DJ52" s="6" t="n">
        <f aca="false">(V163-$V$113)/$V$113</f>
        <v>-0.890201424121853</v>
      </c>
      <c r="DK52" s="6" t="n">
        <f aca="false">(W164-$W$114)/$W$114</f>
        <v>-0.895795457486647</v>
      </c>
      <c r="DL52" s="6" t="n">
        <f aca="false">(X165-$X$115)/$X$115</f>
        <v>-0.848182799725446</v>
      </c>
      <c r="DM52" s="6" t="n">
        <f aca="false">(Y166-$Y$116)/$Y$116</f>
        <v>-0.896133520443271</v>
      </c>
      <c r="DN52" s="6" t="n">
        <f aca="false">(Z167-$Z$117)/$Z$117</f>
        <v>-0.923725908762945</v>
      </c>
      <c r="DO52" s="6" t="n">
        <f aca="false">(AA168-$AA$118)/$AA$118</f>
        <v>-0.895587814397451</v>
      </c>
      <c r="DP52" s="6" t="n">
        <f aca="false">(AB169-$AB$119)/$AB$119</f>
        <v>-0.888146064244154</v>
      </c>
      <c r="DQ52" s="6" t="n">
        <f aca="false">(AC170-$AC$120)/$AC$120</f>
        <v>-0.924980093187222</v>
      </c>
      <c r="DR52" s="6" t="n">
        <f aca="false">(AD171-$AD$121)/$AD$121</f>
        <v>-0.893492161089443</v>
      </c>
      <c r="DS52" s="6" t="n">
        <f aca="false">(AE172-$AE$122)/$AE$122</f>
        <v>-0.917744348865235</v>
      </c>
      <c r="DT52" s="6" t="n">
        <f aca="false">(AF173-$AF$123)/$AF$123</f>
        <v>-0.894862393459332</v>
      </c>
      <c r="DU52" s="6" t="n">
        <f aca="false">(AG174-$AG$124)/$AG$124</f>
        <v>-0.879469512098498</v>
      </c>
      <c r="DV52" s="6" t="n">
        <f aca="false">(AH175-$AH$125)/$AH$125</f>
        <v>-0.891879362670713</v>
      </c>
      <c r="DW52" s="6" t="n">
        <f aca="false">(AI176-$AI$126)/$AI$126</f>
        <v>-0.938907766795037</v>
      </c>
      <c r="DX52" s="6" t="n">
        <f aca="false">(AJ177-$AJ$127)/$AJ$127</f>
        <v>-0.915632840604951</v>
      </c>
      <c r="DY52" s="6" t="n">
        <f aca="false">(AK178-$AK$128)/$AK$128</f>
        <v>-0.91375316250894</v>
      </c>
      <c r="DZ52" s="6" t="n">
        <f aca="false">(AL179-$AL$129)/$AL$129</f>
        <v>-0.914537182108162</v>
      </c>
      <c r="EA52" s="6" t="n">
        <f aca="false">(AM180-$AM$130)/$AM$130</f>
        <v>-0.878495070995419</v>
      </c>
      <c r="EB52" s="6" t="n">
        <f aca="false">(AN181-$AN$131)/$AN$131</f>
        <v>-0.87807620079218</v>
      </c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</row>
    <row r="53" customFormat="false" ht="11.25" hidden="false" customHeight="false" outlineLevel="0" collapsed="false">
      <c r="B53" s="4" t="n">
        <v>35886</v>
      </c>
      <c r="C53" s="5" t="n">
        <v>74872045</v>
      </c>
      <c r="D53" s="5" t="n">
        <f aca="false">VLOOKUP(B53,[1]jan94!$A$53:$XFD$163,3,0)</f>
        <v>855018</v>
      </c>
      <c r="E53" s="5" t="n">
        <f aca="false">VLOOKUP(B53,[2]feb94!$A$55:$XFD$164,3,0)</f>
        <v>1684034</v>
      </c>
      <c r="F53" s="5" t="n">
        <f aca="false">VLOOKUP(B53,[3]mar94!$A$38:$XFD$146,3,0)</f>
        <v>1432259</v>
      </c>
      <c r="G53" s="5" t="n">
        <f aca="false">VLOOKUP(B53,[4]apr94!$A$38:$XFD$145,3,0)</f>
        <v>974525</v>
      </c>
      <c r="H53" s="5" t="n">
        <f aca="false">VLOOKUP(B53,[5]may94!$A$64:$XFD$169,3,0)</f>
        <v>1374444</v>
      </c>
      <c r="I53" s="5" t="n">
        <f aca="false">VLOOKUP(B53,[6]jun94!$A$53:$XFD$157,3,0)</f>
        <v>1414202</v>
      </c>
      <c r="J53" s="5" t="n">
        <f aca="false">VLOOKUP(B53,[7]jul94!$A$61:$XFD$164,3,0)</f>
        <v>1454701</v>
      </c>
      <c r="K53" s="5" t="n">
        <f aca="false">VLOOKUP(B53,[8]aug94!$A$55:$XFD$157,3,0)</f>
        <v>1063420</v>
      </c>
      <c r="L53" s="5" t="n">
        <f aca="false">VLOOKUP(B53,[9]sep94!$A$54:$XFD$156,3,0)</f>
        <v>1775577</v>
      </c>
      <c r="M53" s="5" t="n">
        <f aca="false">VLOOKUP(B53,[10]oct94!$A$49:$XFD$149,3,0)</f>
        <v>1075865</v>
      </c>
      <c r="N53" s="5" t="n">
        <f aca="false">VLOOKUP(B53,[11]nov94!$A$38:$XFD$138,3,0)</f>
        <v>1165651</v>
      </c>
      <c r="O53" s="5" t="n">
        <f aca="false">VLOOKUP(B53,[12]dec94!$A$50:$XFD$148,3,0)</f>
        <v>1177955</v>
      </c>
      <c r="P53" s="5" t="n">
        <f aca="false">VLOOKUP(B53,[13]jan95!$A$63:$XFD$158,3,0)</f>
        <v>1351981</v>
      </c>
      <c r="Q53" s="5" t="n">
        <f aca="false">VLOOKUP(B53,[14]feb95!$A$50:$XFD$143,3,0)</f>
        <v>1019237</v>
      </c>
      <c r="R53" s="5" t="n">
        <f aca="false">VLOOKUP(B53,[15]mar95!$A$37:$XFD$129,3,0)</f>
        <v>1600101</v>
      </c>
      <c r="S53" s="5" t="n">
        <f aca="false">VLOOKUP(B53,[16]apr95!$A$54:$XFD$146,3,0)</f>
        <v>1303438</v>
      </c>
      <c r="T53" s="5" t="n">
        <f aca="false">VLOOKUP(B53,[17]may95!$A$37:$XFD$127,3,0)</f>
        <v>1520057</v>
      </c>
      <c r="U53" s="5" t="n">
        <f aca="false">VLOOKUP(B53,[18]jun95!$A$53:$XFD$142,3,0)</f>
        <v>1170292</v>
      </c>
      <c r="V53" s="5" t="n">
        <f aca="false">VLOOKUP(B53,[19]jul95!$A$52:$XFD$140,3,0)</f>
        <v>1848967</v>
      </c>
      <c r="W53" s="5" t="n">
        <f aca="false">VLOOKUP(B53,[20]aug95!$A$53:$XFD$140,3,0)</f>
        <v>1601274</v>
      </c>
      <c r="X53" s="5" t="n">
        <f aca="false">VLOOKUP(B53,[21]sep95!$A$51:$XFD$137,3,0)</f>
        <v>1974273</v>
      </c>
      <c r="Y53" s="5" t="n">
        <f aca="false">VLOOKUP(B53,[22]oct95!$A$60:$XFD$145,3,0)</f>
        <v>1120341</v>
      </c>
      <c r="Z53" s="5" t="n">
        <f aca="false">VLOOKUP(B53,[23]nov95!$A$54:$XFD$138,3,0)</f>
        <v>1035739</v>
      </c>
      <c r="AA53" s="5" t="n">
        <f aca="false">VLOOKUP(B53,[24]dec95!$A$37:$XFD$120,3,0)</f>
        <v>2339359</v>
      </c>
      <c r="AB53" s="5" t="n">
        <f aca="false">VLOOKUP(B53,[25]jan96!$A$54:$XFD$134,3,0)</f>
        <v>1564594</v>
      </c>
      <c r="AC53" s="5" t="n">
        <f aca="false">VLOOKUP(B53,[26]feb96!$A$36:$XFD$114,3,0)</f>
        <v>1718278</v>
      </c>
      <c r="AD53" s="5" t="n">
        <f aca="false">VLOOKUP(B53,[27]mar96!$A$36:$XFD$114,3,0)</f>
        <v>2564036</v>
      </c>
      <c r="AE53" s="5" t="n">
        <f aca="false">VLOOKUP(B53,[28]apr96!$A$56:$XFD$132,3,0)</f>
        <v>1842647</v>
      </c>
      <c r="AF53" s="5" t="n">
        <f aca="false">VLOOKUP(B53,[29]may96!$A$36:$XFD$111,3,0)</f>
        <v>3030941</v>
      </c>
      <c r="AG53" s="5" t="n">
        <f aca="false">VLOOKUP(B53,[30]jun96!$A$36:$XFD$110,3,0)</f>
        <v>2382347</v>
      </c>
      <c r="AH53" s="5" t="n">
        <f aca="false">VLOOKUP(B53,[31]jul96!$A$48:$XFD$122,3,0)</f>
        <v>2904308</v>
      </c>
      <c r="AI53" s="5" t="n">
        <f aca="false">VLOOKUP(B53,[32]aug96!$A$50:$XFD$122,3,0)</f>
        <v>2740080</v>
      </c>
      <c r="AJ53" s="5" t="n">
        <f aca="false">VLOOKUP(B53,[33]sep96!$A$65:$XFD$136,3,0)</f>
        <v>2703800</v>
      </c>
      <c r="AK53" s="5" t="n">
        <f aca="false">VLOOKUP(B53,[34]oct96!$A$51:$XFD$122,3,0)</f>
        <v>2733030</v>
      </c>
      <c r="AL53" s="5" t="n">
        <f aca="false">VLOOKUP(B53,[35]nov96!$A$55:$XFD$124,3,0)</f>
        <v>4271917</v>
      </c>
      <c r="AM53" s="5" t="n">
        <f aca="false">VLOOKUP(B53,[36]dec96!$A$61:$XFD$130,3,0)</f>
        <v>3653111</v>
      </c>
      <c r="AN53" s="5" t="n">
        <f aca="false">VLOOKUP(B53,[37]jan97!$A$57:$XFD$122,3,0)</f>
        <v>2974288</v>
      </c>
      <c r="AO53" s="5" t="n">
        <f aca="false">VLOOKUP(B53,[38]feb97!$A$59:$XFD$123,3,0)</f>
        <v>2306985</v>
      </c>
      <c r="AP53" s="5" t="n">
        <f aca="false">VLOOKUP(B53,[39]mar97!$A$56:$XFD$118,3,0)</f>
        <v>4052346</v>
      </c>
      <c r="AQ53" s="5" t="n">
        <f aca="false">VLOOKUP(B53,[40]apr97!$A$49:$XFD$110,3,0)</f>
        <v>3662080</v>
      </c>
      <c r="AR53" s="5" t="n">
        <f aca="false">VLOOKUP(B53,[41]may97!$A$35:$XFD$95,3,0)</f>
        <v>4414549</v>
      </c>
      <c r="AS53" s="5" t="n">
        <f aca="false">VLOOKUP(B53,[42]jun97!$A$49:$XFD$109,3,0)</f>
        <v>3409158</v>
      </c>
      <c r="AT53" s="5" t="n">
        <f aca="false">VLOOKUP(B53,[43]jul97!$A$56:$XFD$115,3,0)</f>
        <v>4952131</v>
      </c>
      <c r="AU53" s="5" t="n">
        <f aca="false">VLOOKUP(B53,[44]aug97!$A$54:$XFD$111,3,0)</f>
        <v>6008652</v>
      </c>
      <c r="AV53" s="5" t="n">
        <f aca="false">VLOOKUP(B53,[45]sep97!$A$47:$XFD$1033,3,0)</f>
        <v>5411767</v>
      </c>
      <c r="AW53" s="5" t="n">
        <f aca="false">VLOOKUP(B53,[46]oct97!$A$48:$XFD$104,3,0)</f>
        <v>6088890</v>
      </c>
      <c r="AX53" s="5" t="n">
        <f aca="false">VLOOKUP(B53,[47]nov97!$A$35:$XFD$90,3,0)</f>
        <v>7873640</v>
      </c>
      <c r="AY53" s="5" t="n">
        <f aca="false">VLOOKUP(B53,[48]dec97!$A$35:$XFD$89,3,0)</f>
        <v>7714704</v>
      </c>
      <c r="AZ53" s="5" t="n">
        <f aca="false">VLOOKUP(B53,[49]jan98!$A$51:$XFD$101,3,0)</f>
        <v>7153417</v>
      </c>
      <c r="BA53" s="5" t="n">
        <f aca="false">VLOOKUP(B53,[50]feb98!$A$34:$XFD$83,3,0)</f>
        <v>10859776</v>
      </c>
      <c r="BB53" s="5" t="n">
        <f aca="false">VLOOKUP(B53,[51]mar98!$A$34:$XFD$81,3,0)</f>
        <v>10469490</v>
      </c>
      <c r="BC53" s="5" t="n">
        <f aca="false">VLOOKUP(B53,[52]apr98!$A$34:$XFD$80,3,0)</f>
        <v>4787124</v>
      </c>
      <c r="CQ53" s="1" t="s">
        <v>52</v>
      </c>
      <c r="CR53" s="6" t="n">
        <f aca="false">(D146-$D$95)/$D$95</f>
        <v>-0.871976857028846</v>
      </c>
      <c r="CS53" s="6" t="n">
        <f aca="false">(E147-$E$96)/$E$96</f>
        <v>-0.793158391631796</v>
      </c>
      <c r="CT53" s="6" t="n">
        <f aca="false">(F148-$F$97)/$F$97</f>
        <v>-0.861940154862266</v>
      </c>
      <c r="CU53" s="6" t="n">
        <f aca="false">(G149-$G$98)/$G$98</f>
        <v>-0.852889409514464</v>
      </c>
      <c r="CV53" s="6" t="n">
        <f aca="false">(H150-$H$99)/$H$99</f>
        <v>-0.859971885944269</v>
      </c>
      <c r="CW53" s="6" t="n">
        <f aca="false">(I151-$I$100)/$I$100</f>
        <v>-0.876741688748344</v>
      </c>
      <c r="CX53" s="6" t="n">
        <f aca="false">(J152-$J$101)/$J$101</f>
        <v>-0.792751009797231</v>
      </c>
      <c r="CY53" s="6" t="n">
        <f aca="false">(K153-$K$102)/$K$102</f>
        <v>-0.915157900408904</v>
      </c>
      <c r="CZ53" s="6" t="n">
        <f aca="false">(L154-$L$103)/$L$103</f>
        <v>-0.832341299573518</v>
      </c>
      <c r="DA53" s="6" t="n">
        <f aca="false">(M155-$M$104)/$M$104</f>
        <v>-0.846294658054534</v>
      </c>
      <c r="DB53" s="6" t="n">
        <f aca="false">(N156-$N$105)/$N$105</f>
        <v>-0.89384683680701</v>
      </c>
      <c r="DC53" s="6" t="n">
        <f aca="false">(O157-$O$106)/$O$106</f>
        <v>-0.878684195634273</v>
      </c>
      <c r="DD53" s="6" t="n">
        <f aca="false">(P158-$P$107)/$P$107</f>
        <v>-0.902073834807838</v>
      </c>
      <c r="DE53" s="6" t="n">
        <f aca="false">(Q159-$Q$108)/$Q$108</f>
        <v>-0.9173547240166</v>
      </c>
      <c r="DF53" s="6" t="n">
        <f aca="false">(R160-$R$109)/$R$109</f>
        <v>-0.874393038847959</v>
      </c>
      <c r="DG53" s="6" t="n">
        <f aca="false">(S161-$S$110)/$S$110</f>
        <v>-0.894944491634548</v>
      </c>
      <c r="DH53" s="6" t="n">
        <f aca="false">(T162-$T$111)/$T$111</f>
        <v>-0.847504761599314</v>
      </c>
      <c r="DI53" s="6" t="n">
        <f aca="false">(U163-$U$112)/$U$112</f>
        <v>-0.880692296091853</v>
      </c>
      <c r="DJ53" s="6" t="n">
        <f aca="false">(V164-$V$113)/$V$113</f>
        <v>-0.887493928181592</v>
      </c>
      <c r="DK53" s="6" t="n">
        <f aca="false">(W165-$W$114)/$W$114</f>
        <v>-0.897645339303854</v>
      </c>
      <c r="DL53" s="6" t="n">
        <f aca="false">(X166-$X$115)/$X$115</f>
        <v>-0.854442617179189</v>
      </c>
      <c r="DM53" s="6" t="n">
        <f aca="false">(Y167-$Y$116)/$Y$116</f>
        <v>-0.903192901874131</v>
      </c>
      <c r="DN53" s="6" t="n">
        <f aca="false">(Z168-$Z$117)/$Z$117</f>
        <v>-0.921588961658397</v>
      </c>
      <c r="DO53" s="6" t="n">
        <f aca="false">(AA169-$AA$118)/$AA$118</f>
        <v>-0.901493908933681</v>
      </c>
      <c r="DP53" s="6" t="n">
        <f aca="false">(AB170-$AB$119)/$AB$119</f>
        <v>-0.897979436738561</v>
      </c>
      <c r="DQ53" s="6" t="n">
        <f aca="false">(AC171-$AC$120)/$AC$120</f>
        <v>-0.925279473323552</v>
      </c>
      <c r="DR53" s="6" t="n">
        <f aca="false">(AD172-$AD$121)/$AD$121</f>
        <v>-0.897704934701607</v>
      </c>
      <c r="DS53" s="6" t="n">
        <f aca="false">(AE173-$AE$122)/$AE$122</f>
        <v>-0.920637671878703</v>
      </c>
      <c r="DT53" s="6" t="n">
        <f aca="false">(AF174-$AF$123)/$AF$123</f>
        <v>-0.903238123616805</v>
      </c>
      <c r="DU53" s="6" t="n">
        <f aca="false">(AG175-$AG$124)/$AG$124</f>
        <v>-0.882383237032508</v>
      </c>
      <c r="DV53" s="6" t="n">
        <f aca="false">(AH176-$AH$125)/$AH$125</f>
        <v>-0.896922255943349</v>
      </c>
      <c r="DW53" s="6" t="n">
        <f aca="false">(AI177-$AI$126)/$AI$126</f>
        <v>-0.932989057592571</v>
      </c>
      <c r="DX53" s="6" t="n">
        <f aca="false">(AJ178-$AJ$127)/$AJ$127</f>
        <v>-0.92508868815628</v>
      </c>
      <c r="DY53" s="6" t="n">
        <f aca="false">(AK179-$AK$128)/$AK$128</f>
        <v>-0.916781681639169</v>
      </c>
      <c r="DZ53" s="6" t="n">
        <f aca="false">(AL180-$AL$129)/$AL$129</f>
        <v>-0.918578944619306</v>
      </c>
      <c r="EA53" s="6" t="n">
        <f aca="false">(AM181-$AM$130)/$AM$130</f>
        <v>-0.883239062504142</v>
      </c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</row>
    <row r="54" customFormat="false" ht="11.25" hidden="false" customHeight="false" outlineLevel="0" collapsed="false">
      <c r="B54" s="4" t="n">
        <v>35916</v>
      </c>
      <c r="C54" s="5" t="n">
        <v>75397128</v>
      </c>
      <c r="D54" s="5" t="n">
        <f aca="false">VLOOKUP(B54,[1]jan94!$A$53:$XFD$163,3,0)</f>
        <v>831394</v>
      </c>
      <c r="E54" s="5" t="n">
        <f aca="false">VLOOKUP(B54,[2]feb94!$A$55:$XFD$164,3,0)</f>
        <v>1670115</v>
      </c>
      <c r="F54" s="5" t="n">
        <f aca="false">VLOOKUP(B54,[3]mar94!$A$38:$XFD$146,3,0)</f>
        <v>1358784</v>
      </c>
      <c r="G54" s="5" t="n">
        <f aca="false">VLOOKUP(B54,[4]apr94!$A$38:$XFD$145,3,0)</f>
        <v>952800</v>
      </c>
      <c r="H54" s="5" t="n">
        <f aca="false">VLOOKUP(B54,[5]may94!$A$64:$XFD$169,3,0)</f>
        <v>1284281</v>
      </c>
      <c r="I54" s="5" t="n">
        <f aca="false">VLOOKUP(B54,[6]jun94!$A$53:$XFD$157,3,0)</f>
        <v>1458342</v>
      </c>
      <c r="J54" s="5" t="n">
        <f aca="false">VLOOKUP(B54,[7]jul94!$A$61:$XFD$164,3,0)</f>
        <v>1441755</v>
      </c>
      <c r="K54" s="5" t="n">
        <f aca="false">VLOOKUP(B54,[8]aug94!$A$55:$XFD$157,3,0)</f>
        <v>1078678</v>
      </c>
      <c r="L54" s="5" t="n">
        <f aca="false">VLOOKUP(B54,[9]sep94!$A$54:$XFD$156,3,0)</f>
        <v>1765182</v>
      </c>
      <c r="M54" s="5" t="n">
        <f aca="false">VLOOKUP(B54,[10]oct94!$A$49:$XFD$149,3,0)</f>
        <v>1154445</v>
      </c>
      <c r="N54" s="5" t="n">
        <f aca="false">VLOOKUP(B54,[11]nov94!$A$38:$XFD$138,3,0)</f>
        <v>1129069</v>
      </c>
      <c r="O54" s="5" t="n">
        <f aca="false">VLOOKUP(B54,[12]dec94!$A$50:$XFD$148,3,0)</f>
        <v>1132453</v>
      </c>
      <c r="P54" s="5" t="n">
        <f aca="false">VLOOKUP(B54,[13]jan95!$A$63:$XFD$158,3,0)</f>
        <v>1353425</v>
      </c>
      <c r="Q54" s="5" t="n">
        <f aca="false">VLOOKUP(B54,[14]feb95!$A$50:$XFD$143,3,0)</f>
        <v>1038781</v>
      </c>
      <c r="R54" s="5" t="n">
        <f aca="false">VLOOKUP(B54,[15]mar95!$A$37:$XFD$129,3,0)</f>
        <v>1613137</v>
      </c>
      <c r="S54" s="5" t="n">
        <f aca="false">VLOOKUP(B54,[16]apr95!$A$54:$XFD$146,3,0)</f>
        <v>1391865</v>
      </c>
      <c r="T54" s="5" t="n">
        <f aca="false">VLOOKUP(B54,[17]may95!$A$37:$XFD$127,3,0)</f>
        <v>1655337</v>
      </c>
      <c r="U54" s="5" t="n">
        <f aca="false">VLOOKUP(B54,[18]jun95!$A$53:$XFD$142,3,0)</f>
        <v>1348312</v>
      </c>
      <c r="V54" s="5" t="n">
        <f aca="false">VLOOKUP(B54,[19]jul95!$A$52:$XFD$140,3,0)</f>
        <v>1818542</v>
      </c>
      <c r="W54" s="5" t="n">
        <f aca="false">VLOOKUP(B54,[20]aug95!$A$53:$XFD$140,3,0)</f>
        <v>1627764</v>
      </c>
      <c r="X54" s="5" t="n">
        <f aca="false">VLOOKUP(B54,[21]sep95!$A$51:$XFD$137,3,0)</f>
        <v>1882078</v>
      </c>
      <c r="Y54" s="5" t="n">
        <f aca="false">VLOOKUP(B54,[22]oct95!$A$60:$XFD$145,3,0)</f>
        <v>1181475</v>
      </c>
      <c r="Z54" s="5" t="n">
        <f aca="false">VLOOKUP(B54,[23]nov95!$A$54:$XFD$138,3,0)</f>
        <v>1041973</v>
      </c>
      <c r="AA54" s="5" t="n">
        <f aca="false">VLOOKUP(B54,[24]dec95!$A$37:$XFD$120,3,0)</f>
        <v>2404652</v>
      </c>
      <c r="AB54" s="5" t="n">
        <f aca="false">VLOOKUP(B54,[25]jan96!$A$54:$XFD$134,3,0)</f>
        <v>1652551</v>
      </c>
      <c r="AC54" s="5" t="n">
        <f aca="false">VLOOKUP(B54,[26]feb96!$A$36:$XFD$114,3,0)</f>
        <v>1734526</v>
      </c>
      <c r="AD54" s="5" t="n">
        <f aca="false">VLOOKUP(B54,[27]mar96!$A$36:$XFD$114,3,0)</f>
        <v>2631110</v>
      </c>
      <c r="AE54" s="5" t="n">
        <f aca="false">VLOOKUP(B54,[28]apr96!$A$56:$XFD$132,3,0)</f>
        <v>1865293</v>
      </c>
      <c r="AF54" s="5" t="n">
        <f aca="false">VLOOKUP(B54,[29]may96!$A$36:$XFD$111,3,0)</f>
        <v>2971355</v>
      </c>
      <c r="AG54" s="5" t="n">
        <f aca="false">VLOOKUP(B54,[30]jun96!$A$36:$XFD$110,3,0)</f>
        <v>2350408</v>
      </c>
      <c r="AH54" s="5" t="n">
        <f aca="false">VLOOKUP(B54,[31]jul96!$A$48:$XFD$122,3,0)</f>
        <v>2813852</v>
      </c>
      <c r="AI54" s="5" t="n">
        <f aca="false">VLOOKUP(B54,[32]aug96!$A$50:$XFD$122,3,0)</f>
        <v>2690289</v>
      </c>
      <c r="AJ54" s="5" t="n">
        <f aca="false">VLOOKUP(B54,[33]sep96!$A$65:$XFD$136,3,0)</f>
        <v>2647137</v>
      </c>
      <c r="AK54" s="5" t="n">
        <f aca="false">VLOOKUP(B54,[34]oct96!$A$51:$XFD$122,3,0)</f>
        <v>2665554</v>
      </c>
      <c r="AL54" s="5" t="n">
        <f aca="false">VLOOKUP(B54,[35]nov96!$A$55:$XFD$124,3,0)</f>
        <v>4211690</v>
      </c>
      <c r="AM54" s="5" t="n">
        <f aca="false">VLOOKUP(B54,[36]dec96!$A$61:$XFD$130,3,0)</f>
        <v>3374558</v>
      </c>
      <c r="AN54" s="5" t="n">
        <f aca="false">VLOOKUP(B54,[37]jan97!$A$57:$XFD$122,3,0)</f>
        <v>2905516</v>
      </c>
      <c r="AO54" s="5" t="n">
        <f aca="false">VLOOKUP(B54,[38]feb97!$A$59:$XFD$123,3,0)</f>
        <v>2284771</v>
      </c>
      <c r="AP54" s="5" t="n">
        <f aca="false">VLOOKUP(B54,[39]mar97!$A$56:$XFD$118,3,0)</f>
        <v>4128786</v>
      </c>
      <c r="AQ54" s="5" t="n">
        <f aca="false">VLOOKUP(B54,[40]apr97!$A$49:$XFD$110,3,0)</f>
        <v>3527059</v>
      </c>
      <c r="AR54" s="5" t="n">
        <f aca="false">VLOOKUP(B54,[41]may97!$A$35:$XFD$95,3,0)</f>
        <v>4223746</v>
      </c>
      <c r="AS54" s="5" t="n">
        <f aca="false">VLOOKUP(B54,[42]jun97!$A$49:$XFD$109,3,0)</f>
        <v>3364915</v>
      </c>
      <c r="AT54" s="5" t="n">
        <f aca="false">VLOOKUP(B54,[43]jul97!$A$56:$XFD$115,3,0)</f>
        <v>4834549</v>
      </c>
      <c r="AU54" s="5" t="n">
        <f aca="false">VLOOKUP(B54,[44]aug97!$A$54:$XFD$111,3,0)</f>
        <v>5861307</v>
      </c>
      <c r="AV54" s="5" t="n">
        <f aca="false">VLOOKUP(B54,[45]sep97!$A$47:$XFD$1033,3,0)</f>
        <v>5142679</v>
      </c>
      <c r="AW54" s="5" t="n">
        <f aca="false">VLOOKUP(B54,[46]oct97!$A$48:$XFD$104,3,0)</f>
        <v>5899294</v>
      </c>
      <c r="AX54" s="5" t="n">
        <f aca="false">VLOOKUP(B54,[47]nov97!$A$35:$XFD$90,3,0)</f>
        <v>7598901</v>
      </c>
      <c r="AY54" s="5" t="n">
        <f aca="false">VLOOKUP(B54,[48]dec97!$A$35:$XFD$89,3,0)</f>
        <v>7367395</v>
      </c>
      <c r="AZ54" s="5" t="n">
        <f aca="false">VLOOKUP(B54,[49]jan98!$A$51:$XFD$101,3,0)</f>
        <v>6785191</v>
      </c>
      <c r="BA54" s="5" t="n">
        <f aca="false">VLOOKUP(B54,[50]feb98!$A$34:$XFD$83,3,0)</f>
        <v>10453418</v>
      </c>
      <c r="BB54" s="5" t="n">
        <f aca="false">VLOOKUP(B54,[51]mar98!$A$34:$XFD$81,3,0)</f>
        <v>9358639</v>
      </c>
      <c r="BC54" s="5" t="n">
        <f aca="false">VLOOKUP(B54,[52]apr98!$A$34:$XFD$80,3,0)</f>
        <v>8114815</v>
      </c>
      <c r="BD54" s="5" t="n">
        <f aca="false">VLOOKUP(B54,[53]may98!$A$34:$XFD$79,3,0)</f>
        <v>5827354</v>
      </c>
      <c r="CQ54" s="1" t="s">
        <v>53</v>
      </c>
      <c r="CR54" s="6" t="n">
        <f aca="false">(D147-$D$95)/$D$95</f>
        <v>-0.877163156018509</v>
      </c>
      <c r="CS54" s="6" t="n">
        <f aca="false">(E148-$E$96)/$E$96</f>
        <v>-0.799651257836409</v>
      </c>
      <c r="CT54" s="6" t="n">
        <f aca="false">(F149-$F$97)/$F$97</f>
        <v>-0.868251164186171</v>
      </c>
      <c r="CU54" s="6" t="n">
        <f aca="false">(G150-$G$98)/$G$98</f>
        <v>-0.864926925144155</v>
      </c>
      <c r="CV54" s="6" t="n">
        <f aca="false">(H151-$H$99)/$H$99</f>
        <v>-0.862059316314126</v>
      </c>
      <c r="CW54" s="6" t="n">
        <f aca="false">(I152-$I$100)/$I$100</f>
        <v>-0.876630670278378</v>
      </c>
      <c r="CX54" s="6" t="n">
        <f aca="false">(J153-$J$101)/$J$101</f>
        <v>-0.805654602672445</v>
      </c>
      <c r="CY54" s="6" t="n">
        <f aca="false">(K154-$K$102)/$K$102</f>
        <v>-0.902518964658327</v>
      </c>
      <c r="CZ54" s="6" t="n">
        <f aca="false">(L155-$L$103)/$L$103</f>
        <v>-0.836313720205258</v>
      </c>
      <c r="DA54" s="6" t="n">
        <f aca="false">(M156-$M$104)/$M$104</f>
        <v>-0.849567540566203</v>
      </c>
      <c r="DB54" s="6" t="n">
        <f aca="false">(N157-$N$105)/$N$105</f>
        <v>-0.889062498078962</v>
      </c>
      <c r="DC54" s="6" t="n">
        <f aca="false">(O158-$O$106)/$O$106</f>
        <v>-0.884224142365273</v>
      </c>
      <c r="DD54" s="6" t="n">
        <f aca="false">(P159-$P$107)/$P$107</f>
        <v>-0.904132021165182</v>
      </c>
      <c r="DE54" s="6" t="n">
        <f aca="false">(Q160-$Q$108)/$Q$108</f>
        <v>-0.921203751196061</v>
      </c>
      <c r="DF54" s="6" t="n">
        <f aca="false">(R161-$R$109)/$R$109</f>
        <v>-0.879407148467061</v>
      </c>
      <c r="DG54" s="6" t="n">
        <f aca="false">(S162-$S$110)/$S$110</f>
        <v>-0.904014468087071</v>
      </c>
      <c r="DH54" s="6" t="n">
        <f aca="false">(T163-$T$111)/$T$111</f>
        <v>-0.851826915668004</v>
      </c>
      <c r="DI54" s="6" t="n">
        <f aca="false">(U164-$U$112)/$U$112</f>
        <v>-0.880164079726726</v>
      </c>
      <c r="DJ54" s="6" t="n">
        <f aca="false">(V165-$V$113)/$V$113</f>
        <v>-0.890898372725506</v>
      </c>
      <c r="DK54" s="6" t="n">
        <f aca="false">(W166-$W$114)/$W$114</f>
        <v>-0.900024199469721</v>
      </c>
      <c r="DL54" s="6" t="n">
        <f aca="false">(X167-$X$115)/$X$115</f>
        <v>-0.857277016304234</v>
      </c>
      <c r="DM54" s="6" t="n">
        <f aca="false">(Y168-$Y$116)/$Y$116</f>
        <v>-0.898689284140532</v>
      </c>
      <c r="DN54" s="6" t="n">
        <f aca="false">(Z169-$Z$117)/$Z$117</f>
        <v>-0.922681180114167</v>
      </c>
      <c r="DO54" s="6" t="n">
        <f aca="false">(AA170-$AA$118)/$AA$118</f>
        <v>-0.903177530831883</v>
      </c>
      <c r="DP54" s="6" t="n">
        <f aca="false">(AB171-$AB$119)/$AB$119</f>
        <v>-0.897562928118551</v>
      </c>
      <c r="DQ54" s="6" t="n">
        <f aca="false">(AC172-$AC$120)/$AC$120</f>
        <v>-0.924205972320729</v>
      </c>
      <c r="DR54" s="6" t="n">
        <f aca="false">(AD173-$AD$121)/$AD$121</f>
        <v>-0.898207115727022</v>
      </c>
      <c r="DS54" s="6" t="n">
        <f aca="false">(AE174-$AE$122)/$AE$122</f>
        <v>-0.921511096236387</v>
      </c>
      <c r="DT54" s="6" t="n">
        <f aca="false">(AF175-$AF$123)/$AF$123</f>
        <v>-0.907520256451989</v>
      </c>
      <c r="DU54" s="6" t="n">
        <f aca="false">(AG176-$AG$124)/$AG$124</f>
        <v>-0.891075112448997</v>
      </c>
      <c r="DV54" s="6" t="n">
        <f aca="false">(AH177-$AH$125)/$AH$125</f>
        <v>-0.900882018209408</v>
      </c>
      <c r="DW54" s="6" t="n">
        <f aca="false">(AI178-$AI$126)/$AI$126</f>
        <v>-0.931542422540466</v>
      </c>
      <c r="DX54" s="6" t="n">
        <f aca="false">(AJ179-$AJ$127)/$AJ$127</f>
        <v>-0.923369421191517</v>
      </c>
      <c r="DY54" s="6" t="n">
        <f aca="false">(AK180-$AK$128)/$AK$128</f>
        <v>-0.919018315498682</v>
      </c>
      <c r="DZ54" s="6" t="n">
        <f aca="false">(AL181-$AL$129)/$AL$129</f>
        <v>-0.92127165345945</v>
      </c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</row>
    <row r="55" customFormat="false" ht="11.25" hidden="false" customHeight="false" outlineLevel="0" collapsed="false">
      <c r="B55" s="4" t="n">
        <v>35947</v>
      </c>
      <c r="C55" s="5" t="n">
        <v>71713209</v>
      </c>
      <c r="D55" s="5" t="n">
        <f aca="false">VLOOKUP(B55,[1]jan94!$A$53:$XFD$163,3,0)</f>
        <v>771981</v>
      </c>
      <c r="E55" s="5" t="n">
        <f aca="false">VLOOKUP(B55,[2]feb94!$A$55:$XFD$164,3,0)</f>
        <v>1527118</v>
      </c>
      <c r="F55" s="5" t="n">
        <f aca="false">VLOOKUP(B55,[3]mar94!$A$38:$XFD$146,3,0)</f>
        <v>1279286</v>
      </c>
      <c r="G55" s="5" t="n">
        <f aca="false">VLOOKUP(B55,[4]apr94!$A$38:$XFD$145,3,0)</f>
        <v>949613</v>
      </c>
      <c r="H55" s="5" t="n">
        <f aca="false">VLOOKUP(B55,[5]may94!$A$64:$XFD$169,3,0)</f>
        <v>1215813</v>
      </c>
      <c r="I55" s="5" t="n">
        <f aca="false">VLOOKUP(B55,[6]jun94!$A$53:$XFD$157,3,0)</f>
        <v>1301872</v>
      </c>
      <c r="J55" s="5" t="n">
        <f aca="false">VLOOKUP(B55,[7]jul94!$A$61:$XFD$164,3,0)</f>
        <v>1355900</v>
      </c>
      <c r="K55" s="5" t="n">
        <f aca="false">VLOOKUP(B55,[8]aug94!$A$55:$XFD$157,3,0)</f>
        <v>1017353</v>
      </c>
      <c r="L55" s="5" t="n">
        <f aca="false">VLOOKUP(B55,[9]sep94!$A$54:$XFD$156,3,0)</f>
        <v>1791239</v>
      </c>
      <c r="M55" s="5" t="n">
        <f aca="false">VLOOKUP(B55,[10]oct94!$A$49:$XFD$149,3,0)</f>
        <v>1048162</v>
      </c>
      <c r="N55" s="5" t="n">
        <f aca="false">VLOOKUP(B55,[11]nov94!$A$38:$XFD$138,3,0)</f>
        <v>1046446</v>
      </c>
      <c r="O55" s="5" t="n">
        <f aca="false">VLOOKUP(B55,[12]dec94!$A$50:$XFD$148,3,0)</f>
        <v>1094801</v>
      </c>
      <c r="P55" s="5" t="n">
        <f aca="false">VLOOKUP(B55,[13]jan95!$A$63:$XFD$158,3,0)</f>
        <v>1244628</v>
      </c>
      <c r="Q55" s="5" t="n">
        <f aca="false">VLOOKUP(B55,[14]feb95!$A$50:$XFD$143,3,0)</f>
        <v>1015728</v>
      </c>
      <c r="R55" s="5" t="n">
        <f aca="false">VLOOKUP(B55,[15]mar95!$A$37:$XFD$129,3,0)</f>
        <v>1495430</v>
      </c>
      <c r="S55" s="5" t="n">
        <f aca="false">VLOOKUP(B55,[16]apr95!$A$54:$XFD$146,3,0)</f>
        <v>1281073</v>
      </c>
      <c r="T55" s="5" t="n">
        <f aca="false">VLOOKUP(B55,[17]may95!$A$37:$XFD$127,3,0)</f>
        <v>1553920</v>
      </c>
      <c r="U55" s="5" t="n">
        <f aca="false">VLOOKUP(B55,[18]jun95!$A$53:$XFD$142,3,0)</f>
        <v>1273018</v>
      </c>
      <c r="V55" s="5" t="n">
        <f aca="false">VLOOKUP(B55,[19]jul95!$A$52:$XFD$140,3,0)</f>
        <v>1784694</v>
      </c>
      <c r="W55" s="5" t="n">
        <f aca="false">VLOOKUP(B55,[20]aug95!$A$53:$XFD$140,3,0)</f>
        <v>1467029</v>
      </c>
      <c r="X55" s="5" t="n">
        <f aca="false">VLOOKUP(B55,[21]sep95!$A$51:$XFD$137,3,0)</f>
        <v>1743421</v>
      </c>
      <c r="Y55" s="5" t="n">
        <f aca="false">VLOOKUP(B55,[22]oct95!$A$60:$XFD$145,3,0)</f>
        <v>1084642</v>
      </c>
      <c r="Z55" s="5" t="n">
        <f aca="false">VLOOKUP(B55,[23]nov95!$A$54:$XFD$138,3,0)</f>
        <v>960619</v>
      </c>
      <c r="AA55" s="5" t="n">
        <f aca="false">VLOOKUP(B55,[24]dec95!$A$37:$XFD$120,3,0)</f>
        <v>2068419</v>
      </c>
      <c r="AB55" s="5" t="n">
        <f aca="false">VLOOKUP(B55,[25]jan96!$A$54:$XFD$134,3,0)</f>
        <v>1592257</v>
      </c>
      <c r="AC55" s="5" t="n">
        <f aca="false">VLOOKUP(B55,[26]feb96!$A$36:$XFD$114,3,0)</f>
        <v>1602154</v>
      </c>
      <c r="AD55" s="5" t="n">
        <f aca="false">VLOOKUP(B55,[27]mar96!$A$36:$XFD$114,3,0)</f>
        <v>2439859</v>
      </c>
      <c r="AE55" s="5" t="n">
        <f aca="false">VLOOKUP(B55,[28]apr96!$A$56:$XFD$132,3,0)</f>
        <v>1645489</v>
      </c>
      <c r="AF55" s="5" t="n">
        <f aca="false">VLOOKUP(B55,[29]may96!$A$36:$XFD$111,3,0)</f>
        <v>2714557</v>
      </c>
      <c r="AG55" s="5" t="n">
        <f aca="false">VLOOKUP(B55,[30]jun96!$A$36:$XFD$110,3,0)</f>
        <v>2130908</v>
      </c>
      <c r="AH55" s="5" t="n">
        <f aca="false">VLOOKUP(B55,[31]jul96!$A$48:$XFD$122,3,0)</f>
        <v>2551468</v>
      </c>
      <c r="AI55" s="5" t="n">
        <f aca="false">VLOOKUP(B55,[32]aug96!$A$50:$XFD$122,3,0)</f>
        <v>2301844</v>
      </c>
      <c r="AJ55" s="5" t="n">
        <f aca="false">VLOOKUP(B55,[33]sep96!$A$65:$XFD$136,3,0)</f>
        <v>2414754</v>
      </c>
      <c r="AK55" s="5" t="n">
        <f aca="false">VLOOKUP(B55,[34]oct96!$A$51:$XFD$122,3,0)</f>
        <v>2431895</v>
      </c>
      <c r="AL55" s="5" t="n">
        <f aca="false">VLOOKUP(B55,[35]nov96!$A$55:$XFD$124,3,0)</f>
        <v>4045551</v>
      </c>
      <c r="AM55" s="5" t="n">
        <f aca="false">VLOOKUP(B55,[36]dec96!$A$61:$XFD$130,3,0)</f>
        <v>2942371</v>
      </c>
      <c r="AN55" s="5" t="n">
        <f aca="false">VLOOKUP(B55,[37]jan97!$A$57:$XFD$122,3,0)</f>
        <v>2648019</v>
      </c>
      <c r="AO55" s="5" t="n">
        <f aca="false">VLOOKUP(B55,[38]feb97!$A$59:$XFD$123,3,0)</f>
        <v>2142104</v>
      </c>
      <c r="AP55" s="5" t="n">
        <f aca="false">VLOOKUP(B55,[39]mar97!$A$56:$XFD$118,3,0)</f>
        <v>3893950</v>
      </c>
      <c r="AQ55" s="5" t="n">
        <f aca="false">VLOOKUP(B55,[40]apr97!$A$49:$XFD$110,3,0)</f>
        <v>2924278</v>
      </c>
      <c r="AR55" s="5" t="n">
        <f aca="false">VLOOKUP(B55,[41]may97!$A$35:$XFD$95,3,0)</f>
        <v>4284069</v>
      </c>
      <c r="AS55" s="5" t="n">
        <f aca="false">VLOOKUP(B55,[42]jun97!$A$49:$XFD$109,3,0)</f>
        <v>3240513</v>
      </c>
      <c r="AT55" s="5" t="n">
        <f aca="false">VLOOKUP(B55,[43]jul97!$A$56:$XFD$115,3,0)</f>
        <v>4398420</v>
      </c>
      <c r="AU55" s="5" t="n">
        <f aca="false">VLOOKUP(B55,[44]aug97!$A$54:$XFD$111,3,0)</f>
        <v>5480257</v>
      </c>
      <c r="AV55" s="5" t="n">
        <f aca="false">VLOOKUP(B55,[45]sep97!$A$47:$XFD$1033,3,0)</f>
        <v>4588591</v>
      </c>
      <c r="AW55" s="5" t="n">
        <f aca="false">VLOOKUP(B55,[46]oct97!$A$48:$XFD$104,3,0)</f>
        <v>5175705</v>
      </c>
      <c r="AX55" s="5" t="n">
        <f aca="false">VLOOKUP(B55,[47]nov97!$A$35:$XFD$90,3,0)</f>
        <v>6812139</v>
      </c>
      <c r="AY55" s="5" t="n">
        <f aca="false">VLOOKUP(B55,[48]dec97!$A$35:$XFD$89,3,0)</f>
        <v>6275843</v>
      </c>
      <c r="AZ55" s="5" t="n">
        <f aca="false">VLOOKUP(B55,[49]jan98!$A$51:$XFD$101,3,0)</f>
        <v>6404172</v>
      </c>
      <c r="BA55" s="5" t="n">
        <f aca="false">VLOOKUP(B55,[50]feb98!$A$34:$XFD$83,3,0)</f>
        <v>8907350</v>
      </c>
      <c r="BB55" s="5" t="n">
        <f aca="false">VLOOKUP(B55,[51]mar98!$A$34:$XFD$81,3,0)</f>
        <v>7534717</v>
      </c>
      <c r="BC55" s="5" t="n">
        <f aca="false">VLOOKUP(B55,[52]apr98!$A$34:$XFD$80,3,0)</f>
        <v>7136445</v>
      </c>
      <c r="BD55" s="5" t="n">
        <f aca="false">VLOOKUP(B55,[53]may98!$A$34:$XFD$79,3,0)</f>
        <v>11034514</v>
      </c>
      <c r="BE55" s="5" t="n">
        <f aca="false">VLOOKUP(B55,[54]jun98!$A$34:$XFD$78,3,0)</f>
        <v>6871519</v>
      </c>
      <c r="CQ55" s="1" t="s">
        <v>54</v>
      </c>
      <c r="CR55" s="6" t="n">
        <f aca="false">(D148-$D$95)/$D$95</f>
        <v>-0.883062010417261</v>
      </c>
      <c r="CS55" s="6" t="n">
        <f aca="false">(E149-$E$96)/$E$96</f>
        <v>-0.811383654129985</v>
      </c>
      <c r="CT55" s="6" t="n">
        <f aca="false">(F150-$F$97)/$F$97</f>
        <v>-0.875102285229142</v>
      </c>
      <c r="CU55" s="6" t="n">
        <f aca="false">(G151-$G$98)/$G$98</f>
        <v>-0.865969346764724</v>
      </c>
      <c r="CV55" s="6" t="n">
        <f aca="false">(H152-$H$99)/$H$99</f>
        <v>-0.862696610600936</v>
      </c>
      <c r="CW55" s="6" t="n">
        <f aca="false">(I153-$I$100)/$I$100</f>
        <v>-0.885957269465614</v>
      </c>
      <c r="CX55" s="6" t="n">
        <f aca="false">(J154-$J$101)/$J$101</f>
        <v>-0.806344600989743</v>
      </c>
      <c r="CY55" s="6" t="n">
        <f aca="false">(K155-$K$102)/$K$102</f>
        <v>-0.909578126641859</v>
      </c>
      <c r="CZ55" s="6" t="n">
        <f aca="false">(L156-$L$103)/$L$103</f>
        <v>-0.843179210317894</v>
      </c>
      <c r="DA55" s="6" t="n">
        <f aca="false">(M157-$M$104)/$M$104</f>
        <v>-0.865143518434304</v>
      </c>
      <c r="DB55" s="6" t="n">
        <f aca="false">(N158-$N$105)/$N$105</f>
        <v>-0.89065663950428</v>
      </c>
      <c r="DC55" s="6" t="n">
        <f aca="false">(O159-$O$106)/$O$106</f>
        <v>-0.889008575792037</v>
      </c>
      <c r="DD55" s="6" t="n">
        <f aca="false">(P160-$P$107)/$P$107</f>
        <v>-0.910632527600611</v>
      </c>
      <c r="DE55" s="6" t="n">
        <f aca="false">(Q161-$Q$108)/$Q$108</f>
        <v>-0.923629519162272</v>
      </c>
      <c r="DF55" s="6" t="n">
        <f aca="false">(R162-$R$109)/$R$109</f>
        <v>-0.874948106882055</v>
      </c>
      <c r="DG55" s="6" t="n">
        <f aca="false">(S163-$S$110)/$S$110</f>
        <v>-0.903917887540071</v>
      </c>
      <c r="DH55" s="6" t="n">
        <f aca="false">(T164-$T$111)/$T$111</f>
        <v>-0.855289220234811</v>
      </c>
      <c r="DI55" s="6" t="n">
        <f aca="false">(U165-$U$112)/$U$112</f>
        <v>-0.890355911976163</v>
      </c>
      <c r="DJ55" s="6" t="n">
        <f aca="false">(V166-$V$113)/$V$113</f>
        <v>-0.891661811203739</v>
      </c>
      <c r="DK55" s="6" t="n">
        <f aca="false">(W167-$W$114)/$W$114</f>
        <v>-0.902594839482288</v>
      </c>
      <c r="DL55" s="6" t="n">
        <f aca="false">(X168-$X$115)/$X$115</f>
        <v>-0.859902289107232</v>
      </c>
      <c r="DM55" s="6" t="n">
        <f aca="false">(Y169-$Y$116)/$Y$116</f>
        <v>-0.902297341348913</v>
      </c>
      <c r="DN55" s="6" t="n">
        <f aca="false">(Z170-$Z$117)/$Z$117</f>
        <v>-0.926977653501147</v>
      </c>
      <c r="DO55" s="6" t="n">
        <f aca="false">(AA171-$AA$118)/$AA$118</f>
        <v>-0.906970375882214</v>
      </c>
      <c r="DP55" s="6" t="n">
        <f aca="false">(AB172-$AB$119)/$AB$119</f>
        <v>-0.902571083544554</v>
      </c>
      <c r="DQ55" s="6" t="n">
        <f aca="false">(AC173-$AC$120)/$AC$120</f>
        <v>-0.926634445253595</v>
      </c>
      <c r="DR55" s="6" t="n">
        <f aca="false">(AD174-$AD$121)/$AD$121</f>
        <v>-0.904572118826563</v>
      </c>
      <c r="DS55" s="6" t="n">
        <f aca="false">(AE175-$AE$122)/$AE$122</f>
        <v>-0.928912892940641</v>
      </c>
      <c r="DT55" s="6" t="n">
        <f aca="false">(AF176-$AF$123)/$AF$123</f>
        <v>-0.904621543020051</v>
      </c>
      <c r="DU55" s="6" t="n">
        <f aca="false">(AG177-$AG$124)/$AG$124</f>
        <v>-0.889260349875075</v>
      </c>
      <c r="DV55" s="6" t="n">
        <f aca="false">(AH178-$AH$125)/$AH$125</f>
        <v>-0.900353692463328</v>
      </c>
      <c r="DW55" s="6" t="n">
        <f aca="false">(AI179-$AI$126)/$AI$126</f>
        <v>-0.932707709415369</v>
      </c>
      <c r="DX55" s="6" t="n">
        <f aca="false">(AJ180-$AJ$127)/$AJ$127</f>
        <v>-0.926372662741945</v>
      </c>
      <c r="DY55" s="6" t="n">
        <f aca="false">(AK181-$AK$128)/$AK$128</f>
        <v>-0.921457409469729</v>
      </c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</row>
    <row r="56" customFormat="false" ht="11.25" hidden="false" customHeight="false" outlineLevel="0" collapsed="false">
      <c r="B56" s="4" t="n">
        <v>35977</v>
      </c>
      <c r="C56" s="5" t="n">
        <v>72421617</v>
      </c>
      <c r="D56" s="5" t="n">
        <f aca="false">VLOOKUP(B56,[1]jan94!$A$53:$XFD$163,3,0)</f>
        <v>759406</v>
      </c>
      <c r="E56" s="5" t="n">
        <f aca="false">VLOOKUP(B56,[2]feb94!$A$55:$XFD$164,3,0)</f>
        <v>1528487</v>
      </c>
      <c r="F56" s="5" t="n">
        <f aca="false">VLOOKUP(B56,[3]mar94!$A$38:$XFD$146,3,0)</f>
        <v>1318906</v>
      </c>
      <c r="G56" s="5" t="n">
        <f aca="false">VLOOKUP(B56,[4]apr94!$A$38:$XFD$145,3,0)</f>
        <v>977379</v>
      </c>
      <c r="H56" s="5" t="n">
        <f aca="false">VLOOKUP(B56,[5]may94!$A$64:$XFD$169,3,0)</f>
        <v>1198845</v>
      </c>
      <c r="I56" s="5" t="n">
        <f aca="false">VLOOKUP(B56,[6]jun94!$A$53:$XFD$157,3,0)</f>
        <v>1373304</v>
      </c>
      <c r="J56" s="5" t="n">
        <f aca="false">VLOOKUP(B56,[7]jul94!$A$61:$XFD$164,3,0)</f>
        <v>1354603</v>
      </c>
      <c r="K56" s="5" t="n">
        <f aca="false">VLOOKUP(B56,[8]aug94!$A$55:$XFD$157,3,0)</f>
        <v>1012295</v>
      </c>
      <c r="L56" s="5" t="n">
        <f aca="false">VLOOKUP(B56,[9]sep94!$A$54:$XFD$156,3,0)</f>
        <v>1745971</v>
      </c>
      <c r="M56" s="5" t="n">
        <f aca="false">VLOOKUP(B56,[10]oct94!$A$49:$XFD$149,3,0)</f>
        <v>969090</v>
      </c>
      <c r="N56" s="5" t="n">
        <f aca="false">VLOOKUP(B56,[11]nov94!$A$38:$XFD$138,3,0)</f>
        <v>1058894</v>
      </c>
      <c r="O56" s="5" t="n">
        <f aca="false">VLOOKUP(B56,[12]dec94!$A$50:$XFD$148,3,0)</f>
        <v>1108561</v>
      </c>
      <c r="P56" s="5" t="n">
        <f aca="false">VLOOKUP(B56,[13]jan95!$A$63:$XFD$158,3,0)</f>
        <v>1396898</v>
      </c>
      <c r="Q56" s="5" t="n">
        <f aca="false">VLOOKUP(B56,[14]feb95!$A$50:$XFD$143,3,0)</f>
        <v>996054</v>
      </c>
      <c r="R56" s="5" t="n">
        <f aca="false">VLOOKUP(B56,[15]mar95!$A$37:$XFD$129,3,0)</f>
        <v>1476404</v>
      </c>
      <c r="S56" s="5" t="n">
        <f aca="false">VLOOKUP(B56,[16]apr95!$A$54:$XFD$146,3,0)</f>
        <v>1407940</v>
      </c>
      <c r="T56" s="5" t="n">
        <f aca="false">VLOOKUP(B56,[17]may95!$A$37:$XFD$127,3,0)</f>
        <v>1446584</v>
      </c>
      <c r="U56" s="5" t="n">
        <f aca="false">VLOOKUP(B56,[18]jun95!$A$53:$XFD$142,3,0)</f>
        <v>1086786</v>
      </c>
      <c r="V56" s="5" t="n">
        <f aca="false">VLOOKUP(B56,[19]jul95!$A$52:$XFD$140,3,0)</f>
        <v>1756848</v>
      </c>
      <c r="W56" s="5" t="n">
        <f aca="false">VLOOKUP(B56,[20]aug95!$A$53:$XFD$140,3,0)</f>
        <v>1419726</v>
      </c>
      <c r="X56" s="5" t="n">
        <f aca="false">VLOOKUP(B56,[21]sep95!$A$51:$XFD$137,3,0)</f>
        <v>1782533</v>
      </c>
      <c r="Y56" s="5" t="n">
        <f aca="false">VLOOKUP(B56,[22]oct95!$A$60:$XFD$145,3,0)</f>
        <v>1032673</v>
      </c>
      <c r="Z56" s="5" t="n">
        <f aca="false">VLOOKUP(B56,[23]nov95!$A$54:$XFD$138,3,0)</f>
        <v>965312</v>
      </c>
      <c r="AA56" s="5" t="n">
        <f aca="false">VLOOKUP(B56,[24]dec95!$A$37:$XFD$120,3,0)</f>
        <v>2109127</v>
      </c>
      <c r="AB56" s="5" t="n">
        <f aca="false">VLOOKUP(B56,[25]jan96!$A$54:$XFD$134,3,0)</f>
        <v>1515056</v>
      </c>
      <c r="AC56" s="5" t="n">
        <f aca="false">VLOOKUP(B56,[26]feb96!$A$36:$XFD$114,3,0)</f>
        <v>1622137</v>
      </c>
      <c r="AD56" s="5" t="n">
        <f aca="false">VLOOKUP(B56,[27]mar96!$A$36:$XFD$114,3,0)</f>
        <v>2355934</v>
      </c>
      <c r="AE56" s="5" t="n">
        <f aca="false">VLOOKUP(B56,[28]apr96!$A$56:$XFD$132,3,0)</f>
        <v>1572862</v>
      </c>
      <c r="AF56" s="5" t="n">
        <f aca="false">VLOOKUP(B56,[29]may96!$A$36:$XFD$111,3,0)</f>
        <v>2626478</v>
      </c>
      <c r="AG56" s="5" t="n">
        <f aca="false">VLOOKUP(B56,[30]jun96!$A$36:$XFD$110,3,0)</f>
        <v>2124494</v>
      </c>
      <c r="AH56" s="5" t="n">
        <f aca="false">VLOOKUP(B56,[31]jul96!$A$48:$XFD$122,3,0)</f>
        <v>2486552</v>
      </c>
      <c r="AI56" s="5" t="n">
        <f aca="false">VLOOKUP(B56,[32]aug96!$A$50:$XFD$122,3,0)</f>
        <v>2264849</v>
      </c>
      <c r="AJ56" s="5" t="n">
        <f aca="false">VLOOKUP(B56,[33]sep96!$A$65:$XFD$136,3,0)</f>
        <v>2359568</v>
      </c>
      <c r="AK56" s="5" t="n">
        <f aca="false">VLOOKUP(B56,[34]oct96!$A$51:$XFD$122,3,0)</f>
        <v>2444632</v>
      </c>
      <c r="AL56" s="5" t="n">
        <f aca="false">VLOOKUP(B56,[35]nov96!$A$55:$XFD$124,3,0)</f>
        <v>3896280</v>
      </c>
      <c r="AM56" s="5" t="n">
        <f aca="false">VLOOKUP(B56,[36]dec96!$A$61:$XFD$130,3,0)</f>
        <v>2948697</v>
      </c>
      <c r="AN56" s="5" t="n">
        <f aca="false">VLOOKUP(B56,[37]jan97!$A$57:$XFD$122,3,0)</f>
        <v>2545341</v>
      </c>
      <c r="AO56" s="5" t="n">
        <f aca="false">VLOOKUP(B56,[38]feb97!$A$59:$XFD$123,3,0)</f>
        <v>2384945</v>
      </c>
      <c r="AP56" s="5" t="n">
        <f aca="false">VLOOKUP(B56,[39]mar97!$A$56:$XFD$118,3,0)</f>
        <v>3749461</v>
      </c>
      <c r="AQ56" s="5" t="n">
        <f aca="false">VLOOKUP(B56,[40]apr97!$A$49:$XFD$110,3,0)</f>
        <v>3171606</v>
      </c>
      <c r="AR56" s="5" t="n">
        <f aca="false">VLOOKUP(B56,[41]may97!$A$35:$XFD$95,3,0)</f>
        <v>3786605</v>
      </c>
      <c r="AS56" s="5" t="n">
        <f aca="false">VLOOKUP(B56,[42]jun97!$A$49:$XFD$109,3,0)</f>
        <v>3121207</v>
      </c>
      <c r="AT56" s="5" t="n">
        <f aca="false">VLOOKUP(B56,[43]jul97!$A$56:$XFD$115,3,0)</f>
        <v>4271484</v>
      </c>
      <c r="AU56" s="5" t="n">
        <f aca="false">VLOOKUP(B56,[44]aug97!$A$54:$XFD$111,3,0)</f>
        <v>5259581</v>
      </c>
      <c r="AV56" s="5" t="n">
        <f aca="false">VLOOKUP(B56,[45]sep97!$A$47:$XFD$1033,3,0)</f>
        <v>4417552</v>
      </c>
      <c r="AW56" s="5" t="n">
        <f aca="false">VLOOKUP(B56,[46]oct97!$A$48:$XFD$104,3,0)</f>
        <v>5101620</v>
      </c>
      <c r="AX56" s="5" t="n">
        <f aca="false">VLOOKUP(B56,[47]nov97!$A$35:$XFD$90,3,0)</f>
        <v>6421609</v>
      </c>
      <c r="AY56" s="5" t="n">
        <f aca="false">VLOOKUP(B56,[48]dec97!$A$35:$XFD$89,3,0)</f>
        <v>6163067</v>
      </c>
      <c r="AZ56" s="5" t="n">
        <f aca="false">VLOOKUP(B56,[49]jan98!$A$51:$XFD$101,3,0)</f>
        <v>6480985</v>
      </c>
      <c r="BA56" s="5" t="n">
        <f aca="false">VLOOKUP(B56,[50]feb98!$A$34:$XFD$83,3,0)</f>
        <v>8367835</v>
      </c>
      <c r="BB56" s="5" t="n">
        <f aca="false">VLOOKUP(B56,[51]mar98!$A$34:$XFD$81,3,0)</f>
        <v>6944763</v>
      </c>
      <c r="BC56" s="5" t="n">
        <f aca="false">VLOOKUP(B56,[52]apr98!$A$34:$XFD$80,3,0)</f>
        <v>6589429</v>
      </c>
      <c r="BD56" s="5" t="n">
        <f aca="false">VLOOKUP(B56,[53]may98!$A$34:$XFD$79,3,0)</f>
        <v>9941214</v>
      </c>
      <c r="BE56" s="5" t="n">
        <f aca="false">VLOOKUP(B56,[54]jun98!$A$34:$XFD$78,3,0)</f>
        <v>12645535</v>
      </c>
      <c r="BF56" s="5" t="n">
        <f aca="false">VLOOKUP(B56,[55]jul98!$A$47:$XFD$91,3,0)</f>
        <v>5804772</v>
      </c>
      <c r="CQ56" s="1" t="s">
        <v>55</v>
      </c>
      <c r="CR56" s="6" t="n">
        <f aca="false">(D149-$D$95)/$D$95</f>
        <v>-0.885417536218541</v>
      </c>
      <c r="CS56" s="6" t="n">
        <f aca="false">(E150-$E$96)/$E$96</f>
        <v>-0.816103981422788</v>
      </c>
      <c r="CT56" s="6" t="n">
        <f aca="false">(F151-$F$97)/$F$97</f>
        <v>-0.878570695504596</v>
      </c>
      <c r="CU56" s="6" t="n">
        <f aca="false">(G152-$G$98)/$G$98</f>
        <v>-0.877558322237267</v>
      </c>
      <c r="CV56" s="6" t="n">
        <f aca="false">(H153-$H$99)/$H$99</f>
        <v>-0.8723922905295</v>
      </c>
      <c r="CW56" s="6" t="n">
        <f aca="false">(I154-$I$100)/$I$100</f>
        <v>-0.889789948346597</v>
      </c>
      <c r="CX56" s="6" t="n">
        <f aca="false">(J155-$J$101)/$J$101</f>
        <v>-0.805823644276089</v>
      </c>
      <c r="CY56" s="6" t="n">
        <f aca="false">(K156-$K$102)/$K$102</f>
        <v>-0.915145996299692</v>
      </c>
      <c r="CZ56" s="6" t="n">
        <f aca="false">(L157-$L$103)/$L$103</f>
        <v>-0.849787092208105</v>
      </c>
      <c r="DA56" s="6" t="n">
        <f aca="false">(M158-$M$104)/$M$104</f>
        <v>-0.863404197068284</v>
      </c>
      <c r="DB56" s="6" t="n">
        <f aca="false">(N159-$N$105)/$N$105</f>
        <v>-0.894049228642662</v>
      </c>
      <c r="DC56" s="6" t="n">
        <f aca="false">(O160-$O$106)/$O$106</f>
        <v>-0.880245357929358</v>
      </c>
      <c r="DD56" s="6" t="n">
        <f aca="false">(P161-$P$107)/$P$107</f>
        <v>-0.911857078830416</v>
      </c>
      <c r="DE56" s="6" t="n">
        <f aca="false">(Q162-$Q$108)/$Q$108</f>
        <v>-0.920914501895987</v>
      </c>
      <c r="DF56" s="6" t="n">
        <f aca="false">(R163-$R$109)/$R$109</f>
        <v>-0.880482598162523</v>
      </c>
      <c r="DG56" s="6" t="n">
        <f aca="false">(S164-$S$110)/$S$110</f>
        <v>-0.910895325703019</v>
      </c>
      <c r="DH56" s="6" t="n">
        <f aca="false">(T165-$T$111)/$T$111</f>
        <v>-0.86451176968501</v>
      </c>
      <c r="DI56" s="6" t="n">
        <f aca="false">(U166-$U$112)/$U$112</f>
        <v>-0.885666216032306</v>
      </c>
      <c r="DJ56" s="6" t="n">
        <f aca="false">(V167-$V$113)/$V$113</f>
        <v>-0.886923478549884</v>
      </c>
      <c r="DK56" s="6" t="n">
        <f aca="false">(W168-$W$114)/$W$114</f>
        <v>-0.907682560434847</v>
      </c>
      <c r="DL56" s="6" t="n">
        <f aca="false">(X169-$X$115)/$X$115</f>
        <v>-0.869266522797979</v>
      </c>
      <c r="DM56" s="6" t="n">
        <f aca="false">(Y170-$Y$116)/$Y$116</f>
        <v>-0.909286708592628</v>
      </c>
      <c r="DN56" s="6" t="n">
        <f aca="false">(Z171-$Z$117)/$Z$117</f>
        <v>-0.92932601113524</v>
      </c>
      <c r="DO56" s="6" t="n">
        <f aca="false">(AA172-$AA$118)/$AA$118</f>
        <v>-0.909134495506368</v>
      </c>
      <c r="DP56" s="6" t="n">
        <f aca="false">(AB173-$AB$119)/$AB$119</f>
        <v>-0.904495277589828</v>
      </c>
      <c r="DQ56" s="6" t="n">
        <f aca="false">(AC174-$AC$120)/$AC$120</f>
        <v>-0.928277250115934</v>
      </c>
      <c r="DR56" s="6" t="n">
        <f aca="false">(AD175-$AD$121)/$AD$121</f>
        <v>-0.909987028448065</v>
      </c>
      <c r="DS56" s="6" t="n">
        <f aca="false">(AE176-$AE$122)/$AE$122</f>
        <v>-0.92770924829697</v>
      </c>
      <c r="DT56" s="6" t="n">
        <f aca="false">(AF177-$AF$123)/$AF$123</f>
        <v>-0.907004246260778</v>
      </c>
      <c r="DU56" s="6" t="n">
        <f aca="false">(AG178-$AG$124)/$AG$124</f>
        <v>-0.891294789036073</v>
      </c>
      <c r="DV56" s="6" t="n">
        <f aca="false">(AH179-$AH$125)/$AH$125</f>
        <v>-0.904991798540357</v>
      </c>
      <c r="DW56" s="6" t="n">
        <f aca="false">(AI180-$AI$126)/$AI$126</f>
        <v>-0.930907843045571</v>
      </c>
      <c r="DX56" s="6" t="n">
        <f aca="false">(AJ181-$AJ$127)/$AJ$127</f>
        <v>-0.931930828492356</v>
      </c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</row>
    <row r="57" customFormat="false" ht="11.25" hidden="false" customHeight="false" outlineLevel="0" collapsed="false">
      <c r="B57" s="4" t="n">
        <v>36008</v>
      </c>
      <c r="C57" s="5" t="n">
        <v>70017886</v>
      </c>
      <c r="D57" s="5" t="n">
        <f aca="false">VLOOKUP(B57,[1]jan94!$A$53:$XFD$163,3,0)</f>
        <v>744109</v>
      </c>
      <c r="E57" s="5" t="n">
        <f aca="false">VLOOKUP(B57,[2]feb94!$A$55:$XFD$164,3,0)</f>
        <v>1438979</v>
      </c>
      <c r="F57" s="5" t="n">
        <f aca="false">VLOOKUP(B57,[3]mar94!$A$38:$XFD$146,3,0)</f>
        <v>1258616</v>
      </c>
      <c r="G57" s="5" t="n">
        <f aca="false">VLOOKUP(B57,[4]apr94!$A$38:$XFD$145,3,0)</f>
        <v>942637</v>
      </c>
      <c r="H57" s="5" t="n">
        <f aca="false">VLOOKUP(B57,[5]may94!$A$64:$XFD$169,3,0)</f>
        <v>1176337</v>
      </c>
      <c r="I57" s="5" t="n">
        <f aca="false">VLOOKUP(B57,[6]jun94!$A$53:$XFD$157,3,0)</f>
        <v>1343624</v>
      </c>
      <c r="J57" s="5" t="n">
        <f aca="false">VLOOKUP(B57,[7]jul94!$A$61:$XFD$164,3,0)</f>
        <v>1318280</v>
      </c>
      <c r="K57" s="5" t="n">
        <f aca="false">VLOOKUP(B57,[8]aug94!$A$55:$XFD$157,3,0)</f>
        <v>957400</v>
      </c>
      <c r="L57" s="5" t="n">
        <f aca="false">VLOOKUP(B57,[9]sep94!$A$54:$XFD$156,3,0)</f>
        <v>1666847</v>
      </c>
      <c r="M57" s="5" t="n">
        <f aca="false">VLOOKUP(B57,[10]oct94!$A$49:$XFD$149,3,0)</f>
        <v>957095</v>
      </c>
      <c r="N57" s="5" t="n">
        <f aca="false">VLOOKUP(B57,[11]nov94!$A$38:$XFD$138,3,0)</f>
        <v>1036441</v>
      </c>
      <c r="O57" s="5" t="n">
        <f aca="false">VLOOKUP(B57,[12]dec94!$A$50:$XFD$148,3,0)</f>
        <v>1119384</v>
      </c>
      <c r="P57" s="5" t="n">
        <f aca="false">VLOOKUP(B57,[13]jan95!$A$63:$XFD$158,3,0)</f>
        <v>1276810</v>
      </c>
      <c r="Q57" s="5" t="n">
        <f aca="false">VLOOKUP(B57,[14]feb95!$A$50:$XFD$143,3,0)</f>
        <v>926692</v>
      </c>
      <c r="R57" s="5" t="n">
        <f aca="false">VLOOKUP(B57,[15]mar95!$A$37:$XFD$129,3,0)</f>
        <v>1396369</v>
      </c>
      <c r="S57" s="5" t="n">
        <f aca="false">VLOOKUP(B57,[16]apr95!$A$54:$XFD$146,3,0)</f>
        <v>1333740</v>
      </c>
      <c r="T57" s="5" t="n">
        <f aca="false">VLOOKUP(B57,[17]may95!$A$37:$XFD$127,3,0)</f>
        <v>1336414</v>
      </c>
      <c r="U57" s="5" t="n">
        <f aca="false">VLOOKUP(B57,[18]jun95!$A$53:$XFD$142,3,0)</f>
        <v>1003884</v>
      </c>
      <c r="V57" s="5" t="n">
        <f aca="false">VLOOKUP(B57,[19]jul95!$A$52:$XFD$140,3,0)</f>
        <v>1675294</v>
      </c>
      <c r="W57" s="5" t="n">
        <f aca="false">VLOOKUP(B57,[20]aug95!$A$53:$XFD$140,3,0)</f>
        <v>1231351</v>
      </c>
      <c r="X57" s="5" t="n">
        <f aca="false">VLOOKUP(B57,[21]sep95!$A$51:$XFD$137,3,0)</f>
        <v>1685264</v>
      </c>
      <c r="Y57" s="5" t="n">
        <f aca="false">VLOOKUP(B57,[22]oct95!$A$60:$XFD$145,3,0)</f>
        <v>1112665</v>
      </c>
      <c r="Z57" s="5" t="n">
        <f aca="false">VLOOKUP(B57,[23]nov95!$A$54:$XFD$138,3,0)</f>
        <v>909687</v>
      </c>
      <c r="AA57" s="5" t="n">
        <f aca="false">VLOOKUP(B57,[24]dec95!$A$37:$XFD$120,3,0)</f>
        <v>2003940</v>
      </c>
      <c r="AB57" s="5" t="n">
        <f aca="false">VLOOKUP(B57,[25]jan96!$A$54:$XFD$134,3,0)</f>
        <v>1428918</v>
      </c>
      <c r="AC57" s="5" t="n">
        <f aca="false">VLOOKUP(B57,[26]feb96!$A$36:$XFD$114,3,0)</f>
        <v>1566557</v>
      </c>
      <c r="AD57" s="5" t="n">
        <f aca="false">VLOOKUP(B57,[27]mar96!$A$36:$XFD$114,3,0)</f>
        <v>2276929</v>
      </c>
      <c r="AE57" s="5" t="n">
        <f aca="false">VLOOKUP(B57,[28]apr96!$A$56:$XFD$132,3,0)</f>
        <v>1489364</v>
      </c>
      <c r="AF57" s="5" t="n">
        <f aca="false">VLOOKUP(B57,[29]may96!$A$36:$XFD$111,3,0)</f>
        <v>2450875</v>
      </c>
      <c r="AG57" s="5" t="n">
        <f aca="false">VLOOKUP(B57,[30]jun96!$A$36:$XFD$110,3,0)</f>
        <v>1996724</v>
      </c>
      <c r="AH57" s="5" t="n">
        <f aca="false">VLOOKUP(B57,[31]jul96!$A$48:$XFD$122,3,0)</f>
        <v>2315736</v>
      </c>
      <c r="AI57" s="5" t="n">
        <f aca="false">VLOOKUP(B57,[32]aug96!$A$50:$XFD$122,3,0)</f>
        <v>1967133</v>
      </c>
      <c r="AJ57" s="5" t="n">
        <f aca="false">VLOOKUP(B57,[33]sep96!$A$65:$XFD$136,3,0)</f>
        <v>2271799</v>
      </c>
      <c r="AK57" s="5" t="n">
        <f aca="false">VLOOKUP(B57,[34]oct96!$A$51:$XFD$122,3,0)</f>
        <v>2317117</v>
      </c>
      <c r="AL57" s="5" t="n">
        <f aca="false">VLOOKUP(B57,[35]nov96!$A$55:$XFD$124,3,0)</f>
        <v>3580197</v>
      </c>
      <c r="AM57" s="5" t="n">
        <f aca="false">VLOOKUP(B57,[36]dec96!$A$61:$XFD$130,3,0)</f>
        <v>2563517</v>
      </c>
      <c r="AN57" s="5" t="n">
        <f aca="false">VLOOKUP(B57,[37]jan97!$A$57:$XFD$122,3,0)</f>
        <v>2296698</v>
      </c>
      <c r="AO57" s="5" t="n">
        <f aca="false">VLOOKUP(B57,[38]feb97!$A$59:$XFD$123,3,0)</f>
        <v>2528945</v>
      </c>
      <c r="AP57" s="5" t="n">
        <f aca="false">VLOOKUP(B57,[39]mar97!$A$56:$XFD$118,3,0)</f>
        <v>3375189</v>
      </c>
      <c r="AQ57" s="5" t="n">
        <f aca="false">VLOOKUP(B57,[40]apr97!$A$49:$XFD$110,3,0)</f>
        <v>2981695</v>
      </c>
      <c r="AR57" s="5" t="n">
        <f aca="false">VLOOKUP(B57,[41]may97!$A$35:$XFD$95,3,0)</f>
        <v>3519357</v>
      </c>
      <c r="AS57" s="5" t="n">
        <f aca="false">VLOOKUP(B57,[42]jun97!$A$49:$XFD$109,3,0)</f>
        <v>3225583</v>
      </c>
      <c r="AT57" s="5" t="n">
        <f aca="false">VLOOKUP(B57,[43]jul97!$A$56:$XFD$115,3,0)</f>
        <v>4008544</v>
      </c>
      <c r="AU57" s="5" t="n">
        <f aca="false">VLOOKUP(B57,[44]aug97!$A$54:$XFD$111,3,0)</f>
        <v>4953535</v>
      </c>
      <c r="AV57" s="5" t="n">
        <f aca="false">VLOOKUP(B57,[45]sep97!$A$47:$XFD$1033,3,0)</f>
        <v>4413892</v>
      </c>
      <c r="AW57" s="5" t="n">
        <f aca="false">VLOOKUP(B57,[46]oct97!$A$48:$XFD$104,3,0)</f>
        <v>4762773</v>
      </c>
      <c r="AX57" s="5" t="n">
        <f aca="false">VLOOKUP(B57,[47]nov97!$A$35:$XFD$90,3,0)</f>
        <v>5906873</v>
      </c>
      <c r="AY57" s="5" t="n">
        <f aca="false">VLOOKUP(B57,[48]dec97!$A$35:$XFD$89,3,0)</f>
        <v>6632283</v>
      </c>
      <c r="AZ57" s="5" t="n">
        <f aca="false">VLOOKUP(B57,[49]jan98!$A$51:$XFD$101,3,0)</f>
        <v>6052592</v>
      </c>
      <c r="BA57" s="5" t="n">
        <f aca="false">VLOOKUP(B57,[50]feb98!$A$34:$XFD$83,3,0)</f>
        <v>7727373</v>
      </c>
      <c r="BB57" s="5" t="n">
        <f aca="false">VLOOKUP(B57,[51]mar98!$A$34:$XFD$81,3,0)</f>
        <v>6635490</v>
      </c>
      <c r="BC57" s="5" t="n">
        <f aca="false">VLOOKUP(B57,[52]apr98!$A$34:$XFD$80,3,0)</f>
        <v>5653373</v>
      </c>
      <c r="BD57" s="5" t="n">
        <f aca="false">VLOOKUP(B57,[53]may98!$A$34:$XFD$79,3,0)</f>
        <v>8667361</v>
      </c>
      <c r="BE57" s="5" t="n">
        <f aca="false">VLOOKUP(B57,[54]jun98!$A$34:$XFD$78,3,0)</f>
        <v>11331481</v>
      </c>
      <c r="BF57" s="5" t="n">
        <f aca="false">VLOOKUP(B57,[55]jul98!$A$47:$XFD$91,3,0)</f>
        <v>14665130</v>
      </c>
      <c r="BG57" s="5" t="n">
        <f aca="false">VLOOKUP(B57,[56]aug98!$A$53:$XFD$95,3,0)</f>
        <v>8438951</v>
      </c>
      <c r="CQ57" s="1" t="s">
        <v>56</v>
      </c>
      <c r="CR57" s="6" t="n">
        <f aca="false">(D150-$D$95)/$D$95</f>
        <v>-0.890836410723189</v>
      </c>
      <c r="CS57" s="6" t="n">
        <f aca="false">(E151-$E$96)/$E$96</f>
        <v>-0.826493761020258</v>
      </c>
      <c r="CT57" s="6" t="n">
        <f aca="false">(F152-$F$97)/$F$97</f>
        <v>-0.871871126614538</v>
      </c>
      <c r="CU57" s="6" t="n">
        <f aca="false">(G153-$G$98)/$G$98</f>
        <v>-0.875453908718231</v>
      </c>
      <c r="CV57" s="6" t="n">
        <f aca="false">(H154-$H$99)/$H$99</f>
        <v>-0.876188019296253</v>
      </c>
      <c r="CW57" s="6" t="n">
        <f aca="false">(I155-$I$100)/$I$100</f>
        <v>-0.889173670279376</v>
      </c>
      <c r="CX57" s="6" t="n">
        <f aca="false">(J156-$J$101)/$J$101</f>
        <v>-0.814536065251365</v>
      </c>
      <c r="CY57" s="6" t="n">
        <f aca="false">(K157-$K$102)/$K$102</f>
        <v>-0.920770967010203</v>
      </c>
      <c r="CZ57" s="6" t="n">
        <f aca="false">(L158-$L$103)/$L$103</f>
        <v>-0.860165523272252</v>
      </c>
      <c r="DA57" s="6" t="n">
        <f aca="false">(M159-$M$104)/$M$104</f>
        <v>-0.86850095846424</v>
      </c>
      <c r="DB57" s="6" t="n">
        <f aca="false">(N160-$N$105)/$N$105</f>
        <v>-0.898541503652827</v>
      </c>
      <c r="DC57" s="6" t="n">
        <f aca="false">(O161-$O$106)/$O$106</f>
        <v>-0.891575792125637</v>
      </c>
      <c r="DD57" s="6" t="n">
        <f aca="false">(P162-$P$107)/$P$107</f>
        <v>-0.916114508271287</v>
      </c>
      <c r="DE57" s="6" t="n">
        <f aca="false">(Q163-$Q$108)/$Q$108</f>
        <v>-0.92389723351348</v>
      </c>
      <c r="DF57" s="6" t="n">
        <f aca="false">(R164-$R$109)/$R$109</f>
        <v>-0.887210103485459</v>
      </c>
      <c r="DG57" s="6" t="n">
        <f aca="false">(S165-$S$110)/$S$110</f>
        <v>-0.885110812088866</v>
      </c>
      <c r="DH57" s="6" t="n">
        <f aca="false">(T166-$T$111)/$T$111</f>
        <v>-0.867411793699041</v>
      </c>
      <c r="DI57" s="6" t="n">
        <f aca="false">(U167-$U$112)/$U$112</f>
        <v>-0.881919054135747</v>
      </c>
      <c r="DJ57" s="6" t="n">
        <f aca="false">(V168-$V$113)/$V$113</f>
        <v>-0.891466035461918</v>
      </c>
      <c r="DK57" s="6" t="n">
        <f aca="false">(W169-$W$114)/$W$114</f>
        <v>-0.909453920311898</v>
      </c>
      <c r="DL57" s="6" t="n">
        <f aca="false">(X170-$X$115)/$X$115</f>
        <v>-0.879142518222806</v>
      </c>
      <c r="DM57" s="6" t="n">
        <f aca="false">(Y171-$Y$116)/$Y$116</f>
        <v>-0.909613424307084</v>
      </c>
      <c r="DN57" s="6" t="n">
        <f aca="false">(Z172-$Z$117)/$Z$117</f>
        <v>-0.931299966725996</v>
      </c>
      <c r="DO57" s="6" t="n">
        <f aca="false">(AA173-$AA$118)/$AA$118</f>
        <v>-0.913572543154898</v>
      </c>
      <c r="DP57" s="6" t="n">
        <f aca="false">(AB174-$AB$119)/$AB$119</f>
        <v>-0.909501646668941</v>
      </c>
      <c r="DQ57" s="6" t="n">
        <f aca="false">(AC175-$AC$120)/$AC$120</f>
        <v>-0.933157610138175</v>
      </c>
      <c r="DR57" s="6" t="n">
        <f aca="false">(AD176-$AD$121)/$AD$121</f>
        <v>-0.912310185672221</v>
      </c>
      <c r="DS57" s="6" t="n">
        <f aca="false">(AE177-$AE$122)/$AE$122</f>
        <v>-0.929913680376625</v>
      </c>
      <c r="DT57" s="6" t="n">
        <f aca="false">(AF178-$AF$123)/$AF$123</f>
        <v>-0.913765676026262</v>
      </c>
      <c r="DU57" s="6" t="n">
        <f aca="false">(AG179-$AG$124)/$AG$124</f>
        <v>-0.892820980547264</v>
      </c>
      <c r="DV57" s="6" t="n">
        <f aca="false">(AH180-$AH$125)/$AH$125</f>
        <v>-0.90485483055134</v>
      </c>
      <c r="DW57" s="6" t="n">
        <f aca="false">(AI181-$AI$126)/$AI$126</f>
        <v>-0.933967816509796</v>
      </c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</row>
    <row r="58" customFormat="false" ht="11.25" hidden="false" customHeight="false" outlineLevel="0" collapsed="false">
      <c r="B58" s="4" t="n">
        <v>36039</v>
      </c>
      <c r="C58" s="5" t="n">
        <v>66380319</v>
      </c>
      <c r="D58" s="5" t="n">
        <f aca="false">VLOOKUP(B58,[1]jan94!$A$53:$XFD$163,3,0)</f>
        <v>686050</v>
      </c>
      <c r="E58" s="5" t="n">
        <f aca="false">VLOOKUP(B58,[2]feb94!$A$55:$XFD$164,3,0)</f>
        <v>1357710</v>
      </c>
      <c r="F58" s="5" t="n">
        <f aca="false">VLOOKUP(B58,[3]mar94!$A$38:$XFD$146,3,0)</f>
        <v>1154677</v>
      </c>
      <c r="G58" s="5" t="n">
        <f aca="false">VLOOKUP(B58,[4]apr94!$A$38:$XFD$145,3,0)</f>
        <v>837585</v>
      </c>
      <c r="H58" s="5" t="n">
        <f aca="false">VLOOKUP(B58,[5]may94!$A$64:$XFD$169,3,0)</f>
        <v>1198659</v>
      </c>
      <c r="I58" s="5" t="n">
        <f aca="false">VLOOKUP(B58,[6]jun94!$A$53:$XFD$157,3,0)</f>
        <v>1179388</v>
      </c>
      <c r="J58" s="5" t="n">
        <f aca="false">VLOOKUP(B58,[7]jul94!$A$61:$XFD$164,3,0)</f>
        <v>1368811</v>
      </c>
      <c r="K58" s="5" t="n">
        <f aca="false">VLOOKUP(B58,[8]aug94!$A$55:$XFD$157,3,0)</f>
        <v>904854</v>
      </c>
      <c r="L58" s="5" t="n">
        <f aca="false">VLOOKUP(B58,[9]sep94!$A$54:$XFD$156,3,0)</f>
        <v>1593769</v>
      </c>
      <c r="M58" s="5" t="n">
        <f aca="false">VLOOKUP(B58,[10]oct94!$A$49:$XFD$149,3,0)</f>
        <v>896266</v>
      </c>
      <c r="N58" s="5" t="n">
        <f aca="false">VLOOKUP(B58,[11]nov94!$A$38:$XFD$138,3,0)</f>
        <v>953829</v>
      </c>
      <c r="O58" s="5" t="n">
        <f aca="false">VLOOKUP(B58,[12]dec94!$A$50:$XFD$148,3,0)</f>
        <v>1033337</v>
      </c>
      <c r="P58" s="5" t="n">
        <f aca="false">VLOOKUP(B58,[13]jan95!$A$63:$XFD$158,3,0)</f>
        <v>1163738</v>
      </c>
      <c r="Q58" s="5" t="n">
        <f aca="false">VLOOKUP(B58,[14]feb95!$A$50:$XFD$143,3,0)</f>
        <v>861302</v>
      </c>
      <c r="R58" s="5" t="n">
        <f aca="false">VLOOKUP(B58,[15]mar95!$A$37:$XFD$129,3,0)</f>
        <v>1377896</v>
      </c>
      <c r="S58" s="5" t="n">
        <f aca="false">VLOOKUP(B58,[16]apr95!$A$54:$XFD$146,3,0)</f>
        <v>1239648</v>
      </c>
      <c r="T58" s="5" t="n">
        <f aca="false">VLOOKUP(B58,[17]may95!$A$37:$XFD$127,3,0)</f>
        <v>1310183</v>
      </c>
      <c r="U58" s="5" t="n">
        <f aca="false">VLOOKUP(B58,[18]jun95!$A$53:$XFD$142,3,0)</f>
        <v>937793</v>
      </c>
      <c r="V58" s="5" t="n">
        <f aca="false">VLOOKUP(B58,[19]jul95!$A$52:$XFD$140,3,0)</f>
        <v>1556821</v>
      </c>
      <c r="W58" s="5" t="n">
        <f aca="false">VLOOKUP(B58,[20]aug95!$A$53:$XFD$140,3,0)</f>
        <v>1183342</v>
      </c>
      <c r="X58" s="5" t="n">
        <f aca="false">VLOOKUP(B58,[21]sep95!$A$51:$XFD$137,3,0)</f>
        <v>1587024</v>
      </c>
      <c r="Y58" s="5" t="n">
        <f aca="false">VLOOKUP(B58,[22]oct95!$A$60:$XFD$145,3,0)</f>
        <v>946042</v>
      </c>
      <c r="Z58" s="5" t="n">
        <f aca="false">VLOOKUP(B58,[23]nov95!$A$54:$XFD$138,3,0)</f>
        <v>833237</v>
      </c>
      <c r="AA58" s="5" t="n">
        <f aca="false">VLOOKUP(B58,[24]dec95!$A$37:$XFD$120,3,0)</f>
        <v>1900608</v>
      </c>
      <c r="AB58" s="5" t="n">
        <f aca="false">VLOOKUP(B58,[25]jan96!$A$54:$XFD$134,3,0)</f>
        <v>1344181</v>
      </c>
      <c r="AC58" s="5" t="n">
        <f aca="false">VLOOKUP(B58,[26]feb96!$A$36:$XFD$114,3,0)</f>
        <v>1483056</v>
      </c>
      <c r="AD58" s="5" t="n">
        <f aca="false">VLOOKUP(B58,[27]mar96!$A$36:$XFD$114,3,0)</f>
        <v>2126003</v>
      </c>
      <c r="AE58" s="5" t="n">
        <f aca="false">VLOOKUP(B58,[28]apr96!$A$56:$XFD$132,3,0)</f>
        <v>1361903</v>
      </c>
      <c r="AF58" s="5" t="n">
        <f aca="false">VLOOKUP(B58,[29]may96!$A$36:$XFD$111,3,0)</f>
        <v>2190664</v>
      </c>
      <c r="AG58" s="5" t="n">
        <f aca="false">VLOOKUP(B58,[30]jun96!$A$36:$XFD$110,3,0)</f>
        <v>1815476</v>
      </c>
      <c r="AH58" s="5" t="n">
        <f aca="false">VLOOKUP(B58,[31]jul96!$A$48:$XFD$122,3,0)</f>
        <v>2130946</v>
      </c>
      <c r="AI58" s="5" t="n">
        <f aca="false">VLOOKUP(B58,[32]aug96!$A$50:$XFD$122,3,0)</f>
        <v>1811677</v>
      </c>
      <c r="AJ58" s="5" t="n">
        <f aca="false">VLOOKUP(B58,[33]sep96!$A$65:$XFD$136,3,0)</f>
        <v>2146984</v>
      </c>
      <c r="AK58" s="5" t="n">
        <f aca="false">VLOOKUP(B58,[34]oct96!$A$51:$XFD$122,3,0)</f>
        <v>2180793</v>
      </c>
      <c r="AL58" s="5" t="n">
        <f aca="false">VLOOKUP(B58,[35]nov96!$A$55:$XFD$124,3,0)</f>
        <v>3176118</v>
      </c>
      <c r="AM58" s="5" t="n">
        <f aca="false">VLOOKUP(B58,[36]dec96!$A$61:$XFD$130,3,0)</f>
        <v>2393608</v>
      </c>
      <c r="AN58" s="5" t="n">
        <f aca="false">VLOOKUP(B58,[37]jan97!$A$57:$XFD$122,3,0)</f>
        <v>2149436</v>
      </c>
      <c r="AO58" s="5" t="n">
        <f aca="false">VLOOKUP(B58,[38]feb97!$A$59:$XFD$123,3,0)</f>
        <v>2456109</v>
      </c>
      <c r="AP58" s="5" t="n">
        <f aca="false">VLOOKUP(B58,[39]mar97!$A$56:$XFD$118,3,0)</f>
        <v>3235328</v>
      </c>
      <c r="AQ58" s="5" t="n">
        <f aca="false">VLOOKUP(B58,[40]apr97!$A$49:$XFD$110,3,0)</f>
        <v>2796663</v>
      </c>
      <c r="AR58" s="5" t="n">
        <f aca="false">VLOOKUP(B58,[41]may97!$A$35:$XFD$95,3,0)</f>
        <v>3291359</v>
      </c>
      <c r="AS58" s="5" t="n">
        <f aca="false">VLOOKUP(B58,[42]jun97!$A$49:$XFD$109,3,0)</f>
        <v>2979638</v>
      </c>
      <c r="AT58" s="5" t="n">
        <f aca="false">VLOOKUP(B58,[43]jul97!$A$56:$XFD$115,3,0)</f>
        <v>3528506</v>
      </c>
      <c r="AU58" s="5" t="n">
        <f aca="false">VLOOKUP(B58,[44]aug97!$A$54:$XFD$111,3,0)</f>
        <v>4329982</v>
      </c>
      <c r="AV58" s="5" t="n">
        <f aca="false">VLOOKUP(B58,[45]sep97!$A$47:$XFD$1033,3,0)</f>
        <v>3725799</v>
      </c>
      <c r="AW58" s="5" t="n">
        <f aca="false">VLOOKUP(B58,[46]oct97!$A$48:$XFD$104,3,0)</f>
        <v>4367875</v>
      </c>
      <c r="AX58" s="5" t="n">
        <f aca="false">VLOOKUP(B58,[47]nov97!$A$35:$XFD$90,3,0)</f>
        <v>5132599</v>
      </c>
      <c r="AY58" s="5" t="n">
        <f aca="false">VLOOKUP(B58,[48]dec97!$A$35:$XFD$89,3,0)</f>
        <v>5131524</v>
      </c>
      <c r="AZ58" s="5" t="n">
        <f aca="false">VLOOKUP(B58,[49]jan98!$A$51:$XFD$101,3,0)</f>
        <v>5505394</v>
      </c>
      <c r="BA58" s="5" t="n">
        <f aca="false">VLOOKUP(B58,[50]feb98!$A$34:$XFD$83,3,0)</f>
        <v>6707322</v>
      </c>
      <c r="BB58" s="5" t="n">
        <f aca="false">VLOOKUP(B58,[51]mar98!$A$34:$XFD$81,3,0)</f>
        <v>6030046</v>
      </c>
      <c r="BC58" s="5" t="n">
        <f aca="false">VLOOKUP(B58,[52]apr98!$A$34:$XFD$80,3,0)</f>
        <v>4930714</v>
      </c>
      <c r="BD58" s="5" t="n">
        <f aca="false">VLOOKUP(B58,[53]may98!$A$34:$XFD$79,3,0)</f>
        <v>7816698</v>
      </c>
      <c r="BE58" s="5" t="n">
        <f aca="false">VLOOKUP(B58,[54]jun98!$A$34:$XFD$78,3,0)</f>
        <v>10516468</v>
      </c>
      <c r="BF58" s="5" t="n">
        <f aca="false">VLOOKUP(B58,[55]jul98!$A$47:$XFD$91,3,0)</f>
        <v>10047036</v>
      </c>
      <c r="BG58" s="5" t="n">
        <f aca="false">VLOOKUP(B58,[56]aug98!$A$53:$XFD$95,3,0)</f>
        <v>13106535</v>
      </c>
      <c r="BH58" s="5" t="n">
        <f aca="false">VLOOKUP(B58,[57]sep98!$A$34:$XFD$75,3,0)</f>
        <v>4200043</v>
      </c>
      <c r="CQ58" s="1" t="s">
        <v>57</v>
      </c>
      <c r="CR58" s="6" t="n">
        <f aca="false">(D151-$D$95)/$D$95</f>
        <v>-0.891509689403875</v>
      </c>
      <c r="CS58" s="6" t="n">
        <f aca="false">(E152-$E$96)/$E$96</f>
        <v>-0.826118703062594</v>
      </c>
      <c r="CT58" s="6" t="n">
        <f aca="false">(F153-$F$97)/$F$97</f>
        <v>-0.875268328243847</v>
      </c>
      <c r="CU58" s="6" t="n">
        <f aca="false">(G154-$G$98)/$G$98</f>
        <v>-0.873669330346915</v>
      </c>
      <c r="CV58" s="6" t="n">
        <f aca="false">(H155-$H$99)/$H$99</f>
        <v>-0.878936056669493</v>
      </c>
      <c r="CW58" s="6" t="n">
        <f aca="false">(I156-$I$100)/$I$100</f>
        <v>-0.894489251658163</v>
      </c>
      <c r="CX58" s="6" t="n">
        <f aca="false">(J157-$J$101)/$J$101</f>
        <v>-0.82053889956144</v>
      </c>
      <c r="CY58" s="6" t="n">
        <f aca="false">(K158-$K$102)/$K$102</f>
        <v>-0.921939005604159</v>
      </c>
      <c r="CZ58" s="6" t="n">
        <f aca="false">(L159-$L$103)/$L$103</f>
        <v>-0.860917486411035</v>
      </c>
      <c r="DA58" s="6" t="n">
        <f aca="false">(M160-$M$104)/$M$104</f>
        <v>-0.876400236157497</v>
      </c>
      <c r="DB58" s="6" t="n">
        <f aca="false">(N161-$N$105)/$N$105</f>
        <v>-0.895639659719313</v>
      </c>
      <c r="DC58" s="6" t="n">
        <f aca="false">(O162-$O$106)/$O$106</f>
        <v>-0.891733359522756</v>
      </c>
      <c r="DD58" s="6" t="n">
        <f aca="false">(P163-$P$107)/$P$107</f>
        <v>-0.920088190481981</v>
      </c>
      <c r="DE58" s="6" t="n">
        <f aca="false">(Q164-$Q$108)/$Q$108</f>
        <v>-0.927433257593894</v>
      </c>
      <c r="DF58" s="6" t="n">
        <f aca="false">(R165-$R$109)/$R$109</f>
        <v>-0.884667615055581</v>
      </c>
      <c r="DG58" s="6" t="n">
        <f aca="false">(S166-$S$110)/$S$110</f>
        <v>-0.906271743216431</v>
      </c>
      <c r="DH58" s="6" t="n">
        <f aca="false">(T167-$T$111)/$T$111</f>
        <v>-0.872515742364984</v>
      </c>
      <c r="DI58" s="6" t="n">
        <f aca="false">(U168-$U$112)/$U$112</f>
        <v>-0.886235667169019</v>
      </c>
      <c r="DJ58" s="6" t="n">
        <f aca="false">(V169-$V$113)/$V$113</f>
        <v>-0.892746809346115</v>
      </c>
      <c r="DK58" s="6" t="n">
        <f aca="false">(W170-$W$114)/$W$114</f>
        <v>-0.913893567243085</v>
      </c>
      <c r="DL58" s="6" t="n">
        <f aca="false">(X171-$X$115)/$X$115</f>
        <v>-0.885159501501644</v>
      </c>
      <c r="DM58" s="6" t="n">
        <f aca="false">(Y172-$Y$116)/$Y$116</f>
        <v>-0.90326582423068</v>
      </c>
      <c r="DN58" s="6" t="n">
        <f aca="false">(Z173-$Z$117)/$Z$117</f>
        <v>-0.933365715812399</v>
      </c>
      <c r="DO58" s="6" t="n">
        <f aca="false">(AA174-$AA$118)/$AA$118</f>
        <v>-0.91593702891267</v>
      </c>
      <c r="DP58" s="6" t="n">
        <f aca="false">(AB175-$AB$119)/$AB$119</f>
        <v>-0.915385938202131</v>
      </c>
      <c r="DQ58" s="6" t="n">
        <f aca="false">(AC176-$AC$120)/$AC$120</f>
        <v>-0.933912490059779</v>
      </c>
      <c r="DR58" s="6" t="n">
        <f aca="false">(AD177-$AD$121)/$AD$121</f>
        <v>-0.914957830178333</v>
      </c>
      <c r="DS58" s="6" t="n">
        <f aca="false">(AE178-$AE$122)/$AE$122</f>
        <v>-0.929999714270828</v>
      </c>
      <c r="DT58" s="6" t="n">
        <f aca="false">(AF179-$AF$123)/$AF$123</f>
        <v>-0.909419655297133</v>
      </c>
      <c r="DU58" s="6" t="n">
        <f aca="false">(AG180-$AG$124)/$AG$124</f>
        <v>-0.898340725168458</v>
      </c>
      <c r="DV58" s="6" t="n">
        <f aca="false">(AH181-$AH$125)/$AH$125</f>
        <v>-0.914722951441578</v>
      </c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</row>
    <row r="59" customFormat="false" ht="11.25" hidden="false" customHeight="false" outlineLevel="0" collapsed="false">
      <c r="B59" s="4" t="n">
        <v>36069</v>
      </c>
      <c r="C59" s="5" t="n">
        <v>69001494</v>
      </c>
      <c r="D59" s="5" t="n">
        <f aca="false">VLOOKUP(B59,[1]jan94!$A$53:$XFD$163,3,0)</f>
        <v>704546</v>
      </c>
      <c r="E59" s="5" t="n">
        <f aca="false">VLOOKUP(B59,[2]feb94!$A$55:$XFD$164,3,0)</f>
        <v>1323702</v>
      </c>
      <c r="F59" s="5" t="n">
        <f aca="false">VLOOKUP(B59,[3]mar94!$A$38:$XFD$146,3,0)</f>
        <v>1160032</v>
      </c>
      <c r="G59" s="5" t="n">
        <f aca="false">VLOOKUP(B59,[4]apr94!$A$38:$XFD$145,3,0)</f>
        <v>858825</v>
      </c>
      <c r="H59" s="5" t="n">
        <f aca="false">VLOOKUP(B59,[5]may94!$A$64:$XFD$169,3,0)</f>
        <v>1220150</v>
      </c>
      <c r="I59" s="5" t="n">
        <f aca="false">VLOOKUP(B59,[6]jun94!$A$53:$XFD$157,3,0)</f>
        <v>952928</v>
      </c>
      <c r="J59" s="5" t="n">
        <f aca="false">VLOOKUP(B59,[7]jul94!$A$61:$XFD$164,3,0)</f>
        <v>1385646</v>
      </c>
      <c r="K59" s="5" t="n">
        <f aca="false">VLOOKUP(B59,[8]aug94!$A$55:$XFD$157,3,0)</f>
        <v>912162</v>
      </c>
      <c r="L59" s="5" t="n">
        <f aca="false">VLOOKUP(B59,[9]sep94!$A$54:$XFD$156,3,0)</f>
        <v>1540909</v>
      </c>
      <c r="M59" s="5" t="n">
        <f aca="false">VLOOKUP(B59,[10]oct94!$A$49:$XFD$149,3,0)</f>
        <v>924049</v>
      </c>
      <c r="N59" s="5" t="n">
        <f aca="false">VLOOKUP(B59,[11]nov94!$A$38:$XFD$138,3,0)</f>
        <v>974476</v>
      </c>
      <c r="O59" s="5" t="n">
        <f aca="false">VLOOKUP(B59,[12]dec94!$A$50:$XFD$148,3,0)</f>
        <v>1016571</v>
      </c>
      <c r="P59" s="5" t="n">
        <f aca="false">VLOOKUP(B59,[13]jan95!$A$63:$XFD$158,3,0)</f>
        <v>1091232</v>
      </c>
      <c r="Q59" s="5" t="n">
        <f aca="false">VLOOKUP(B59,[14]feb95!$A$50:$XFD$143,3,0)</f>
        <v>823227</v>
      </c>
      <c r="R59" s="5" t="n">
        <f aca="false">VLOOKUP(B59,[15]mar95!$A$37:$XFD$129,3,0)</f>
        <v>1342918</v>
      </c>
      <c r="S59" s="5" t="n">
        <f aca="false">VLOOKUP(B59,[16]apr95!$A$54:$XFD$146,3,0)</f>
        <v>1261366</v>
      </c>
      <c r="T59" s="5" t="n">
        <f aca="false">VLOOKUP(B59,[17]may95!$A$37:$XFD$127,3,0)</f>
        <v>1309719</v>
      </c>
      <c r="U59" s="5" t="n">
        <f aca="false">VLOOKUP(B59,[18]jun95!$A$53:$XFD$142,3,0)</f>
        <v>919090</v>
      </c>
      <c r="V59" s="5" t="n">
        <f aca="false">VLOOKUP(B59,[19]jul95!$A$52:$XFD$140,3,0)</f>
        <v>1511815</v>
      </c>
      <c r="W59" s="5" t="n">
        <f aca="false">VLOOKUP(B59,[20]aug95!$A$53:$XFD$140,3,0)</f>
        <v>1180410</v>
      </c>
      <c r="X59" s="5" t="n">
        <f aca="false">VLOOKUP(B59,[21]sep95!$A$51:$XFD$137,3,0)</f>
        <v>1579837</v>
      </c>
      <c r="Y59" s="5" t="n">
        <f aca="false">VLOOKUP(B59,[22]oct95!$A$60:$XFD$145,3,0)</f>
        <v>1011958</v>
      </c>
      <c r="Z59" s="5" t="n">
        <f aca="false">VLOOKUP(B59,[23]nov95!$A$54:$XFD$138,3,0)</f>
        <v>862198</v>
      </c>
      <c r="AA59" s="5" t="n">
        <f aca="false">VLOOKUP(B59,[24]dec95!$A$37:$XFD$120,3,0)</f>
        <v>1899105</v>
      </c>
      <c r="AB59" s="5" t="n">
        <f aca="false">VLOOKUP(B59,[25]jan96!$A$54:$XFD$134,3,0)</f>
        <v>1339113</v>
      </c>
      <c r="AC59" s="5" t="n">
        <f aca="false">VLOOKUP(B59,[26]feb96!$A$36:$XFD$114,3,0)</f>
        <v>1482954</v>
      </c>
      <c r="AD59" s="5" t="n">
        <f aca="false">VLOOKUP(B59,[27]mar96!$A$36:$XFD$114,3,0)</f>
        <v>2092458</v>
      </c>
      <c r="AE59" s="5" t="n">
        <f aca="false">VLOOKUP(B59,[28]apr96!$A$56:$XFD$132,3,0)</f>
        <v>1312490</v>
      </c>
      <c r="AF59" s="5" t="n">
        <f aca="false">VLOOKUP(B59,[29]may96!$A$36:$XFD$111,3,0)</f>
        <v>2280015</v>
      </c>
      <c r="AG59" s="5" t="n">
        <f aca="false">VLOOKUP(B59,[30]jun96!$A$36:$XFD$110,3,0)</f>
        <v>1815894</v>
      </c>
      <c r="AH59" s="5" t="n">
        <f aca="false">VLOOKUP(B59,[31]jul96!$A$48:$XFD$122,3,0)</f>
        <v>2148901</v>
      </c>
      <c r="AI59" s="5" t="n">
        <f aca="false">VLOOKUP(B59,[32]aug96!$A$50:$XFD$122,3,0)</f>
        <v>1833124</v>
      </c>
      <c r="AJ59" s="5" t="n">
        <f aca="false">VLOOKUP(B59,[33]sep96!$A$65:$XFD$136,3,0)</f>
        <v>2127287</v>
      </c>
      <c r="AK59" s="5" t="n">
        <f aca="false">VLOOKUP(B59,[34]oct96!$A$51:$XFD$122,3,0)</f>
        <v>2050747</v>
      </c>
      <c r="AL59" s="5" t="n">
        <f aca="false">VLOOKUP(B59,[35]nov96!$A$55:$XFD$124,3,0)</f>
        <v>3075579</v>
      </c>
      <c r="AM59" s="5" t="n">
        <f aca="false">VLOOKUP(B59,[36]dec96!$A$61:$XFD$130,3,0)</f>
        <v>2417944</v>
      </c>
      <c r="AN59" s="5" t="n">
        <f aca="false">VLOOKUP(B59,[37]jan97!$A$57:$XFD$122,3,0)</f>
        <v>2270152</v>
      </c>
      <c r="AO59" s="5" t="n">
        <f aca="false">VLOOKUP(B59,[38]feb97!$A$59:$XFD$123,3,0)</f>
        <v>2430969</v>
      </c>
      <c r="AP59" s="5" t="n">
        <f aca="false">VLOOKUP(B59,[39]mar97!$A$56:$XFD$118,3,0)</f>
        <v>3214264</v>
      </c>
      <c r="AQ59" s="5" t="n">
        <f aca="false">VLOOKUP(B59,[40]apr97!$A$49:$XFD$110,3,0)</f>
        <v>2677617</v>
      </c>
      <c r="AR59" s="5" t="n">
        <f aca="false">VLOOKUP(B59,[41]may97!$A$35:$XFD$95,3,0)</f>
        <v>3203494</v>
      </c>
      <c r="AS59" s="5" t="n">
        <f aca="false">VLOOKUP(B59,[42]jun97!$A$49:$XFD$109,3,0)</f>
        <v>3003479</v>
      </c>
      <c r="AT59" s="5" t="n">
        <f aca="false">VLOOKUP(B59,[43]jul97!$A$56:$XFD$115,3,0)</f>
        <v>3503109</v>
      </c>
      <c r="AU59" s="5" t="n">
        <f aca="false">VLOOKUP(B59,[44]aug97!$A$54:$XFD$111,3,0)</f>
        <v>4223511</v>
      </c>
      <c r="AV59" s="5" t="n">
        <f aca="false">VLOOKUP(B59,[45]sep97!$A$47:$XFD$1033,3,0)</f>
        <v>3613690</v>
      </c>
      <c r="AW59" s="5" t="n">
        <f aca="false">VLOOKUP(B59,[46]oct97!$A$48:$XFD$104,3,0)</f>
        <v>4342319</v>
      </c>
      <c r="AX59" s="5" t="n">
        <f aca="false">VLOOKUP(B59,[47]nov97!$A$35:$XFD$90,3,0)</f>
        <v>4730087</v>
      </c>
      <c r="AY59" s="5" t="n">
        <f aca="false">VLOOKUP(B59,[48]dec97!$A$35:$XFD$89,3,0)</f>
        <v>5766821</v>
      </c>
      <c r="AZ59" s="5" t="n">
        <f aca="false">VLOOKUP(B59,[49]jan98!$A$51:$XFD$101,3,0)</f>
        <v>5496233</v>
      </c>
      <c r="BA59" s="5" t="n">
        <f aca="false">VLOOKUP(B59,[50]feb98!$A$34:$XFD$83,3,0)</f>
        <v>6272360</v>
      </c>
      <c r="BB59" s="5" t="n">
        <f aca="false">VLOOKUP(B59,[51]mar98!$A$34:$XFD$81,3,0)</f>
        <v>5972043</v>
      </c>
      <c r="BC59" s="5" t="n">
        <f aca="false">VLOOKUP(B59,[52]apr98!$A$34:$XFD$80,3,0)</f>
        <v>4986195</v>
      </c>
      <c r="BD59" s="5" t="n">
        <f aca="false">VLOOKUP(B59,[53]may98!$A$34:$XFD$79,3,0)</f>
        <v>7185946</v>
      </c>
      <c r="BE59" s="5" t="n">
        <f aca="false">VLOOKUP(B59,[54]jun98!$A$34:$XFD$78,3,0)</f>
        <v>9793170</v>
      </c>
      <c r="BF59" s="5" t="n">
        <f aca="false">VLOOKUP(B59,[55]jul98!$A$47:$XFD$91,3,0)</f>
        <v>10104111</v>
      </c>
      <c r="BG59" s="5" t="n">
        <f aca="false">VLOOKUP(B59,[56]aug98!$A$53:$XFD$95,3,0)</f>
        <v>12781142</v>
      </c>
      <c r="BH59" s="5" t="n">
        <f aca="false">VLOOKUP(B59,[57]sep98!$A$34:$XFD$75,3,0)</f>
        <v>8742703</v>
      </c>
      <c r="BI59" s="5" t="n">
        <f aca="false">VLOOKUP(B59,[58]oct98!$A$34:$XFD$74,3,0)</f>
        <v>4608082</v>
      </c>
      <c r="CQ59" s="1" t="s">
        <v>58</v>
      </c>
      <c r="CR59" s="6" t="n">
        <f aca="false">(D152-$D$95)/$D$95</f>
        <v>-0.896765184626627</v>
      </c>
      <c r="CS59" s="6" t="n">
        <f aca="false">(E153-$E$96)/$E$96</f>
        <v>-0.829768707632795</v>
      </c>
      <c r="CT59" s="6" t="n">
        <f aca="false">(F154-$F$97)/$F$97</f>
        <v>-0.883706594683035</v>
      </c>
      <c r="CU59" s="6" t="n">
        <f aca="false">(G155-$G$98)/$G$98</f>
        <v>-0.869051620944273</v>
      </c>
      <c r="CV59" s="6" t="n">
        <f aca="false">(H156-$H$99)/$H$99</f>
        <v>-0.882148246140988</v>
      </c>
      <c r="CW59" s="6" t="n">
        <f aca="false">(I157-$I$100)/$I$100</f>
        <v>-0.895575959890035</v>
      </c>
      <c r="CX59" s="6" t="n">
        <f aca="false">(J158-$J$101)/$J$101</f>
        <v>-0.825942939797647</v>
      </c>
      <c r="CY59" s="6" t="n">
        <f aca="false">(K159-$K$102)/$K$102</f>
        <v>-0.9260943434148</v>
      </c>
      <c r="CZ59" s="6" t="n">
        <f aca="false">(L160-$L$103)/$L$103</f>
        <v>-0.863701182704042</v>
      </c>
      <c r="DA59" s="6" t="n">
        <f aca="false">(M161-$M$104)/$M$104</f>
        <v>-0.878451651128349</v>
      </c>
      <c r="DB59" s="6" t="n">
        <f aca="false">(N162-$N$105)/$N$105</f>
        <v>-0.899378299246426</v>
      </c>
      <c r="DC59" s="6" t="n">
        <f aca="false">(O163-$O$106)/$O$106</f>
        <v>-0.89264771060653</v>
      </c>
      <c r="DD59" s="6" t="n">
        <f aca="false">(P164-$P$107)/$P$107</f>
        <v>-0.925444083481142</v>
      </c>
      <c r="DE59" s="6" t="n">
        <f aca="false">(Q165-$Q$108)/$Q$108</f>
        <v>-0.931350149312475</v>
      </c>
      <c r="DF59" s="6" t="n">
        <f aca="false">(R166-$R$109)/$R$109</f>
        <v>-0.891990485010755</v>
      </c>
      <c r="DG59" s="6" t="n">
        <f aca="false">(S167-$S$110)/$S$110</f>
        <v>-0.910993356114425</v>
      </c>
      <c r="DH59" s="6" t="n">
        <f aca="false">(T168-$T$111)/$T$111</f>
        <v>-0.880838018906635</v>
      </c>
      <c r="DI59" s="6" t="n">
        <f aca="false">(U169-$U$112)/$U$112</f>
        <v>-0.891798671994027</v>
      </c>
      <c r="DJ59" s="6" t="n">
        <f aca="false">(V170-$V$113)/$V$113</f>
        <v>-0.895610136403109</v>
      </c>
      <c r="DK59" s="6" t="n">
        <f aca="false">(W171-$W$114)/$W$114</f>
        <v>-0.9165033572315</v>
      </c>
      <c r="DL59" s="6" t="n">
        <f aca="false">(X172-$X$115)/$X$115</f>
        <v>-0.883096676534992</v>
      </c>
      <c r="DM59" s="6" t="n">
        <f aca="false">(Y173-$Y$116)/$Y$116</f>
        <v>-0.914426321302505</v>
      </c>
      <c r="DN59" s="6" t="n">
        <f aca="false">(Z174-$Z$117)/$Z$117</f>
        <v>-0.936569203840612</v>
      </c>
      <c r="DO59" s="6" t="n">
        <f aca="false">(AA175-$AA$118)/$AA$118</f>
        <v>-0.918595297929958</v>
      </c>
      <c r="DP59" s="6" t="n">
        <f aca="false">(AB176-$AB$119)/$AB$119</f>
        <v>-0.909358176629419</v>
      </c>
      <c r="DQ59" s="6" t="n">
        <f aca="false">(AC177-$AC$120)/$AC$120</f>
        <v>-0.926101421304898</v>
      </c>
      <c r="DR59" s="6" t="n">
        <f aca="false">(AD178-$AD$121)/$AD$121</f>
        <v>-0.916476071490427</v>
      </c>
      <c r="DS59" s="6" t="n">
        <f aca="false">(AE179-$AE$122)/$AE$122</f>
        <v>-0.929704628368393</v>
      </c>
      <c r="DT59" s="6" t="n">
        <f aca="false">(AF180-$AF$123)/$AF$123</f>
        <v>-0.913273374932369</v>
      </c>
      <c r="DU59" s="6" t="n">
        <f aca="false">(AG181-$AG$124)/$AG$124</f>
        <v>-0.89916883720479</v>
      </c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</row>
    <row r="60" customFormat="false" ht="11.25" hidden="false" customHeight="false" outlineLevel="0" collapsed="false">
      <c r="B60" s="4" t="n">
        <v>36100</v>
      </c>
      <c r="C60" s="5" t="n">
        <v>65779494</v>
      </c>
      <c r="D60" s="5" t="n">
        <f aca="false">VLOOKUP(B60,[1]jan94!$A$53:$XFD$163,3,0)</f>
        <v>648790</v>
      </c>
      <c r="E60" s="5" t="n">
        <f aca="false">VLOOKUP(B60,[2]feb94!$A$55:$XFD$164,3,0)</f>
        <v>1283771</v>
      </c>
      <c r="F60" s="5" t="n">
        <f aca="false">VLOOKUP(B60,[3]mar94!$A$38:$XFD$146,3,0)</f>
        <v>1184549</v>
      </c>
      <c r="G60" s="5" t="n">
        <f aca="false">VLOOKUP(B60,[4]apr94!$A$38:$XFD$145,3,0)</f>
        <v>759258</v>
      </c>
      <c r="H60" s="5" t="n">
        <f aca="false">VLOOKUP(B60,[5]may94!$A$64:$XFD$169,3,0)</f>
        <v>1175335</v>
      </c>
      <c r="I60" s="5" t="n">
        <f aca="false">VLOOKUP(B60,[6]jun94!$A$53:$XFD$157,3,0)</f>
        <v>923019</v>
      </c>
      <c r="J60" s="5" t="n">
        <f aca="false">VLOOKUP(B60,[7]jul94!$A$61:$XFD$164,3,0)</f>
        <v>1327792</v>
      </c>
      <c r="K60" s="5" t="n">
        <f aca="false">VLOOKUP(B60,[8]aug94!$A$55:$XFD$157,3,0)</f>
        <v>871398</v>
      </c>
      <c r="L60" s="5" t="n">
        <f aca="false">VLOOKUP(B60,[9]sep94!$A$54:$XFD$156,3,0)</f>
        <v>1432278</v>
      </c>
      <c r="M60" s="5" t="n">
        <f aca="false">VLOOKUP(B60,[10]oct94!$A$49:$XFD$149,3,0)</f>
        <v>879356</v>
      </c>
      <c r="N60" s="5" t="n">
        <f aca="false">VLOOKUP(B60,[11]nov94!$A$38:$XFD$138,3,0)</f>
        <v>960969</v>
      </c>
      <c r="O60" s="5" t="n">
        <f aca="false">VLOOKUP(B60,[12]dec94!$A$50:$XFD$148,3,0)</f>
        <v>952120</v>
      </c>
      <c r="P60" s="5" t="n">
        <f aca="false">VLOOKUP(B60,[13]jan95!$A$63:$XFD$158,3,0)</f>
        <v>1027214</v>
      </c>
      <c r="Q60" s="5" t="n">
        <f aca="false">VLOOKUP(B60,[14]feb95!$A$50:$XFD$143,3,0)</f>
        <v>764803</v>
      </c>
      <c r="R60" s="5" t="n">
        <f aca="false">VLOOKUP(B60,[15]mar95!$A$37:$XFD$129,3,0)</f>
        <v>1203195</v>
      </c>
      <c r="S60" s="5" t="n">
        <f aca="false">VLOOKUP(B60,[16]apr95!$A$54:$XFD$146,3,0)</f>
        <v>1159154</v>
      </c>
      <c r="T60" s="5" t="n">
        <f aca="false">VLOOKUP(B60,[17]may95!$A$37:$XFD$127,3,0)</f>
        <v>1233176</v>
      </c>
      <c r="U60" s="5" t="n">
        <f aca="false">VLOOKUP(B60,[18]jun95!$A$53:$XFD$142,3,0)</f>
        <v>859853</v>
      </c>
      <c r="V60" s="5" t="n">
        <f aca="false">VLOOKUP(B60,[19]jul95!$A$52:$XFD$140,3,0)</f>
        <v>1402130</v>
      </c>
      <c r="W60" s="5" t="n">
        <f aca="false">VLOOKUP(B60,[20]aug95!$A$53:$XFD$140,3,0)</f>
        <v>1053456</v>
      </c>
      <c r="X60" s="5" t="n">
        <f aca="false">VLOOKUP(B60,[21]sep95!$A$51:$XFD$137,3,0)</f>
        <v>1492190</v>
      </c>
      <c r="Y60" s="5" t="n">
        <f aca="false">VLOOKUP(B60,[22]oct95!$A$60:$XFD$145,3,0)</f>
        <v>975655</v>
      </c>
      <c r="Z60" s="5" t="n">
        <f aca="false">VLOOKUP(B60,[23]nov95!$A$54:$XFD$138,3,0)</f>
        <v>825355</v>
      </c>
      <c r="AA60" s="5" t="n">
        <f aca="false">VLOOKUP(B60,[24]dec95!$A$37:$XFD$120,3,0)</f>
        <v>1790873</v>
      </c>
      <c r="AB60" s="5" t="n">
        <f aca="false">VLOOKUP(B60,[25]jan96!$A$54:$XFD$134,3,0)</f>
        <v>1348335</v>
      </c>
      <c r="AC60" s="5" t="n">
        <f aca="false">VLOOKUP(B60,[26]feb96!$A$36:$XFD$114,3,0)</f>
        <v>1421421</v>
      </c>
      <c r="AD60" s="5" t="n">
        <f aca="false">VLOOKUP(B60,[27]mar96!$A$36:$XFD$114,3,0)</f>
        <v>1924246</v>
      </c>
      <c r="AE60" s="5" t="n">
        <f aca="false">VLOOKUP(B60,[28]apr96!$A$56:$XFD$132,3,0)</f>
        <v>1214681</v>
      </c>
      <c r="AF60" s="5" t="n">
        <f aca="false">VLOOKUP(B60,[29]may96!$A$36:$XFD$111,3,0)</f>
        <v>2052973</v>
      </c>
      <c r="AG60" s="5" t="n">
        <f aca="false">VLOOKUP(B60,[30]jun96!$A$36:$XFD$110,3,0)</f>
        <v>1694489</v>
      </c>
      <c r="AH60" s="5" t="n">
        <f aca="false">VLOOKUP(B60,[31]jul96!$A$48:$XFD$122,3,0)</f>
        <v>1951360</v>
      </c>
      <c r="AI60" s="5" t="n">
        <f aca="false">VLOOKUP(B60,[32]aug96!$A$50:$XFD$122,3,0)</f>
        <v>1374358</v>
      </c>
      <c r="AJ60" s="5" t="n">
        <f aca="false">VLOOKUP(B60,[33]sep96!$A$65:$XFD$136,3,0)</f>
        <v>1989359</v>
      </c>
      <c r="AK60" s="5" t="n">
        <f aca="false">VLOOKUP(B60,[34]oct96!$A$51:$XFD$122,3,0)</f>
        <v>1932274</v>
      </c>
      <c r="AL60" s="5" t="n">
        <f aca="false">VLOOKUP(B60,[35]nov96!$A$55:$XFD$124,3,0)</f>
        <v>2963566</v>
      </c>
      <c r="AM60" s="5" t="n">
        <f aca="false">VLOOKUP(B60,[36]dec96!$A$61:$XFD$130,3,0)</f>
        <v>2498310</v>
      </c>
      <c r="AN60" s="5" t="n">
        <f aca="false">VLOOKUP(B60,[37]jan97!$A$57:$XFD$122,3,0)</f>
        <v>2073447</v>
      </c>
      <c r="AO60" s="5" t="n">
        <f aca="false">VLOOKUP(B60,[38]feb97!$A$59:$XFD$123,3,0)</f>
        <v>2281058</v>
      </c>
      <c r="AP60" s="5" t="n">
        <f aca="false">VLOOKUP(B60,[39]mar97!$A$56:$XFD$118,3,0)</f>
        <v>2953986</v>
      </c>
      <c r="AQ60" s="5" t="n">
        <f aca="false">VLOOKUP(B60,[40]apr97!$A$49:$XFD$110,3,0)</f>
        <v>2409885</v>
      </c>
      <c r="AR60" s="5" t="n">
        <f aca="false">VLOOKUP(B60,[41]may97!$A$35:$XFD$95,3,0)</f>
        <v>2809866</v>
      </c>
      <c r="AS60" s="5" t="n">
        <f aca="false">VLOOKUP(B60,[42]jun97!$A$49:$XFD$109,3,0)</f>
        <v>2749745</v>
      </c>
      <c r="AT60" s="5" t="n">
        <f aca="false">VLOOKUP(B60,[43]jul97!$A$56:$XFD$115,3,0)</f>
        <v>3189761</v>
      </c>
      <c r="AU60" s="5" t="n">
        <f aca="false">VLOOKUP(B60,[44]aug97!$A$54:$XFD$111,3,0)</f>
        <v>3739708</v>
      </c>
      <c r="AV60" s="5" t="n">
        <f aca="false">VLOOKUP(B60,[45]sep97!$A$47:$XFD$1033,3,0)</f>
        <v>3348163</v>
      </c>
      <c r="AW60" s="5" t="n">
        <f aca="false">VLOOKUP(B60,[46]oct97!$A$48:$XFD$104,3,0)</f>
        <v>3874348</v>
      </c>
      <c r="AX60" s="5" t="n">
        <f aca="false">VLOOKUP(B60,[47]nov97!$A$35:$XFD$90,3,0)</f>
        <v>4140042</v>
      </c>
      <c r="AY60" s="5" t="n">
        <f aca="false">VLOOKUP(B60,[48]dec97!$A$35:$XFD$89,3,0)</f>
        <v>5470264</v>
      </c>
      <c r="AZ60" s="5" t="n">
        <f aca="false">VLOOKUP(B60,[49]jan98!$A$51:$XFD$101,3,0)</f>
        <v>5141844</v>
      </c>
      <c r="BA60" s="5" t="n">
        <f aca="false">VLOOKUP(B60,[50]feb98!$A$34:$XFD$83,3,0)</f>
        <v>5941938</v>
      </c>
      <c r="BB60" s="5" t="n">
        <f aca="false">VLOOKUP(B60,[51]mar98!$A$34:$XFD$81,3,0)</f>
        <v>5446118</v>
      </c>
      <c r="BC60" s="5" t="n">
        <f aca="false">VLOOKUP(B60,[52]apr98!$A$34:$XFD$80,3,0)</f>
        <v>4607583</v>
      </c>
      <c r="BD60" s="5" t="n">
        <f aca="false">VLOOKUP(B60,[53]may98!$A$34:$XFD$79,3,0)</f>
        <v>6353124</v>
      </c>
      <c r="BE60" s="5" t="n">
        <f aca="false">VLOOKUP(B60,[54]jun98!$A$34:$XFD$78,3,0)</f>
        <v>8668078</v>
      </c>
      <c r="BF60" s="5" t="n">
        <f aca="false">VLOOKUP(B60,[55]jul98!$A$47:$XFD$91,3,0)</f>
        <v>9091007</v>
      </c>
      <c r="BG60" s="5" t="n">
        <f aca="false">VLOOKUP(B60,[56]aug98!$A$53:$XFD$95,3,0)</f>
        <v>11543336</v>
      </c>
      <c r="BH60" s="5" t="n">
        <f aca="false">VLOOKUP(B60,[57]sep98!$A$34:$XFD$75,3,0)</f>
        <v>7471849</v>
      </c>
      <c r="BI60" s="5" t="n">
        <f aca="false">VLOOKUP(B60,[58]oct98!$A$34:$XFD$74,3,0)</f>
        <v>8413216</v>
      </c>
      <c r="BJ60" s="5" t="n">
        <f aca="false">VLOOKUP(B60,[59]nov98!$A$34:$XFD$74,3,0)</f>
        <v>4669320</v>
      </c>
      <c r="CQ60" s="1" t="s">
        <v>59</v>
      </c>
      <c r="CR60" s="6" t="n">
        <f aca="false">(D153-$D$95)/$D$95</f>
        <v>-0.899752412854012</v>
      </c>
      <c r="CS60" s="6" t="n">
        <f aca="false">(E154-$E$96)/$E$96</f>
        <v>-0.837831354864485</v>
      </c>
      <c r="CT60" s="6" t="n">
        <f aca="false">(F155-$F$97)/$F$97</f>
        <v>-0.881727486204986</v>
      </c>
      <c r="CU60" s="6" t="n">
        <f aca="false">(G156-$G$98)/$G$98</f>
        <v>-0.870526693297227</v>
      </c>
      <c r="CV60" s="6" t="n">
        <f aca="false">(H157-$H$99)/$H$99</f>
        <v>-0.886154779640639</v>
      </c>
      <c r="CW60" s="6" t="n">
        <f aca="false">(I158-$I$100)/$I$100</f>
        <v>-0.897242142368027</v>
      </c>
      <c r="CX60" s="6" t="n">
        <f aca="false">(J159-$J$101)/$J$101</f>
        <v>-0.833607620755496</v>
      </c>
      <c r="CY60" s="6" t="n">
        <f aca="false">(K160-$K$102)/$K$102</f>
        <v>-0.928667349366209</v>
      </c>
      <c r="CZ60" s="6" t="n">
        <f aca="false">(L161-$L$103)/$L$103</f>
        <v>-0.869245187765041</v>
      </c>
      <c r="DA60" s="6" t="n">
        <f aca="false">(M162-$M$104)/$M$104</f>
        <v>-0.867273188727802</v>
      </c>
      <c r="DB60" s="6" t="n">
        <f aca="false">(N163-$N$105)/$N$105</f>
        <v>-0.907932813269788</v>
      </c>
      <c r="DC60" s="6" t="n">
        <f aca="false">(O164-$O$106)/$O$106</f>
        <v>-0.895686829590103</v>
      </c>
      <c r="DD60" s="6" t="n">
        <f aca="false">(P165-$P$107)/$P$107</f>
        <v>-0.928823383420076</v>
      </c>
      <c r="DE60" s="6" t="n">
        <f aca="false">(Q166-$Q$108)/$Q$108</f>
        <v>-0.930979803058092</v>
      </c>
      <c r="DF60" s="6" t="n">
        <f aca="false">(R167-$R$109)/$R$109</f>
        <v>-0.891723062377461</v>
      </c>
      <c r="DG60" s="6" t="n">
        <f aca="false">(S168-$S$110)/$S$110</f>
        <v>-0.915878270101043</v>
      </c>
      <c r="DH60" s="6" t="n">
        <f aca="false">(T169-$T$111)/$T$111</f>
        <v>-0.876536048568678</v>
      </c>
      <c r="DI60" s="6" t="n">
        <f aca="false">(U170-$U$112)/$U$112</f>
        <v>-0.894685145016099</v>
      </c>
      <c r="DJ60" s="6" t="n">
        <f aca="false">(V171-$V$113)/$V$113</f>
        <v>-0.89744555027922</v>
      </c>
      <c r="DK60" s="6" t="n">
        <f aca="false">(W172-$W$114)/$W$114</f>
        <v>-0.915684073132406</v>
      </c>
      <c r="DL60" s="6" t="n">
        <f aca="false">(X173-$X$115)/$X$115</f>
        <v>-0.884203005072914</v>
      </c>
      <c r="DM60" s="6" t="n">
        <f aca="false">(Y174-$Y$116)/$Y$116</f>
        <v>-0.916287740097945</v>
      </c>
      <c r="DN60" s="6" t="n">
        <f aca="false">(Z175-$Z$117)/$Z$117</f>
        <v>-0.940515025211457</v>
      </c>
      <c r="DO60" s="6" t="n">
        <f aca="false">(AA176-$AA$118)/$AA$118</f>
        <v>-0.921655821647788</v>
      </c>
      <c r="DP60" s="6" t="n">
        <f aca="false">(AB177-$AB$119)/$AB$119</f>
        <v>-0.905363494081629</v>
      </c>
      <c r="DQ60" s="6" t="n">
        <f aca="false">(AC178-$AC$120)/$AC$120</f>
        <v>-0.927343198990202</v>
      </c>
      <c r="DR60" s="6" t="n">
        <f aca="false">(AD179-$AD$121)/$AD$121</f>
        <v>-0.917016181448485</v>
      </c>
      <c r="DS60" s="6" t="n">
        <f aca="false">(AE180-$AE$122)/$AE$122</f>
        <v>-0.933105233213831</v>
      </c>
      <c r="DT60" s="6" t="n">
        <f aca="false">(AF181-$AF$123)/$AF$123</f>
        <v>-0.914907307613478</v>
      </c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</row>
    <row r="61" customFormat="false" ht="11.25" hidden="false" customHeight="false" outlineLevel="0" collapsed="false">
      <c r="B61" s="4" t="n">
        <v>36130</v>
      </c>
      <c r="C61" s="5" t="n">
        <v>66084971</v>
      </c>
      <c r="D61" s="5" t="n">
        <f aca="false">VLOOKUP(B61,[1]jan94!$A$53:$XFD$163,3,0)</f>
        <v>651017</v>
      </c>
      <c r="E61" s="5" t="n">
        <f aca="false">VLOOKUP(B61,[2]feb94!$A$55:$XFD$164,3,0)</f>
        <v>1298717</v>
      </c>
      <c r="F61" s="5" t="n">
        <f aca="false">VLOOKUP(B61,[3]mar94!$A$38:$XFD$146,3,0)</f>
        <v>1191580</v>
      </c>
      <c r="G61" s="5" t="n">
        <f aca="false">VLOOKUP(B61,[4]apr94!$A$38:$XFD$145,3,0)</f>
        <v>798051</v>
      </c>
      <c r="H61" s="5" t="n">
        <f aca="false">VLOOKUP(B61,[5]may94!$A$64:$XFD$169,3,0)</f>
        <v>1128750</v>
      </c>
      <c r="I61" s="5" t="n">
        <f aca="false">VLOOKUP(B61,[6]jun94!$A$53:$XFD$157,3,0)</f>
        <v>881681</v>
      </c>
      <c r="J61" s="5" t="n">
        <f aca="false">VLOOKUP(B61,[7]jul94!$A$61:$XFD$164,3,0)</f>
        <v>1286626</v>
      </c>
      <c r="K61" s="5" t="n">
        <f aca="false">VLOOKUP(B61,[8]aug94!$A$55:$XFD$157,3,0)</f>
        <v>841001</v>
      </c>
      <c r="L61" s="5" t="n">
        <f aca="false">VLOOKUP(B61,[9]sep94!$A$54:$XFD$156,3,0)</f>
        <v>1468066</v>
      </c>
      <c r="M61" s="5" t="n">
        <f aca="false">VLOOKUP(B61,[10]oct94!$A$49:$XFD$149,3,0)</f>
        <v>868736</v>
      </c>
      <c r="N61" s="5" t="n">
        <f aca="false">VLOOKUP(B61,[11]nov94!$A$38:$XFD$138,3,0)</f>
        <v>966299</v>
      </c>
      <c r="O61" s="5" t="n">
        <f aca="false">VLOOKUP(B61,[12]dec94!$A$50:$XFD$148,3,0)</f>
        <v>950290</v>
      </c>
      <c r="P61" s="5" t="n">
        <f aca="false">VLOOKUP(B61,[13]jan95!$A$63:$XFD$158,3,0)</f>
        <v>961415</v>
      </c>
      <c r="Q61" s="5" t="n">
        <f aca="false">VLOOKUP(B61,[14]feb95!$A$50:$XFD$143,3,0)</f>
        <v>726277</v>
      </c>
      <c r="R61" s="5" t="n">
        <f aca="false">VLOOKUP(B61,[15]mar95!$A$37:$XFD$129,3,0)</f>
        <v>1272358</v>
      </c>
      <c r="S61" s="5" t="n">
        <f aca="false">VLOOKUP(B61,[16]apr95!$A$54:$XFD$146,3,0)</f>
        <v>1114010</v>
      </c>
      <c r="T61" s="5" t="n">
        <f aca="false">VLOOKUP(B61,[17]may95!$A$37:$XFD$127,3,0)</f>
        <v>1286009</v>
      </c>
      <c r="U61" s="5" t="n">
        <f aca="false">VLOOKUP(B61,[18]jun95!$A$53:$XFD$142,3,0)</f>
        <v>864415</v>
      </c>
      <c r="V61" s="5" t="n">
        <f aca="false">VLOOKUP(B61,[19]jul95!$A$52:$XFD$140,3,0)</f>
        <v>1312913</v>
      </c>
      <c r="W61" s="5" t="n">
        <f aca="false">VLOOKUP(B61,[20]aug95!$A$53:$XFD$140,3,0)</f>
        <v>1044838</v>
      </c>
      <c r="X61" s="5" t="n">
        <f aca="false">VLOOKUP(B61,[21]sep95!$A$51:$XFD$137,3,0)</f>
        <v>1441130</v>
      </c>
      <c r="Y61" s="5" t="n">
        <f aca="false">VLOOKUP(B61,[22]oct95!$A$60:$XFD$145,3,0)</f>
        <v>968819</v>
      </c>
      <c r="Z61" s="5" t="n">
        <f aca="false">VLOOKUP(B61,[23]nov95!$A$54:$XFD$138,3,0)</f>
        <v>795559</v>
      </c>
      <c r="AA61" s="5" t="n">
        <f aca="false">VLOOKUP(B61,[24]dec95!$A$37:$XFD$120,3,0)</f>
        <v>1788172</v>
      </c>
      <c r="AB61" s="5" t="n">
        <f aca="false">VLOOKUP(B61,[25]jan96!$A$54:$XFD$134,3,0)</f>
        <v>1283721</v>
      </c>
      <c r="AC61" s="5" t="n">
        <f aca="false">VLOOKUP(B61,[26]feb96!$A$36:$XFD$114,3,0)</f>
        <v>1344262</v>
      </c>
      <c r="AD61" s="5" t="n">
        <f aca="false">VLOOKUP(B61,[27]mar96!$A$36:$XFD$114,3,0)</f>
        <v>1752458</v>
      </c>
      <c r="AE61" s="5" t="n">
        <f aca="false">VLOOKUP(B61,[28]apr96!$A$56:$XFD$132,3,0)</f>
        <v>1215499</v>
      </c>
      <c r="AF61" s="5" t="n">
        <f aca="false">VLOOKUP(B61,[29]may96!$A$36:$XFD$111,3,0)</f>
        <v>1933383</v>
      </c>
      <c r="AG61" s="5" t="n">
        <f aca="false">VLOOKUP(B61,[30]jun96!$A$36:$XFD$110,3,0)</f>
        <v>1693319</v>
      </c>
      <c r="AH61" s="5" t="n">
        <f aca="false">VLOOKUP(B61,[31]jul96!$A$48:$XFD$122,3,0)</f>
        <v>1837008</v>
      </c>
      <c r="AI61" s="5" t="n">
        <f aca="false">VLOOKUP(B61,[32]aug96!$A$50:$XFD$122,3,0)</f>
        <v>1828855</v>
      </c>
      <c r="AJ61" s="5" t="n">
        <f aca="false">VLOOKUP(B61,[33]sep96!$A$65:$XFD$136,3,0)</f>
        <v>1937261</v>
      </c>
      <c r="AK61" s="5" t="n">
        <f aca="false">VLOOKUP(B61,[34]oct96!$A$51:$XFD$122,3,0)</f>
        <v>1866566</v>
      </c>
      <c r="AL61" s="5" t="n">
        <f aca="false">VLOOKUP(B61,[35]nov96!$A$55:$XFD$124,3,0)</f>
        <v>2865715</v>
      </c>
      <c r="AM61" s="5" t="n">
        <f aca="false">VLOOKUP(B61,[36]dec96!$A$61:$XFD$130,3,0)</f>
        <v>2496263</v>
      </c>
      <c r="AN61" s="5" t="n">
        <f aca="false">VLOOKUP(B61,[37]jan97!$A$57:$XFD$122,3,0)</f>
        <v>2025232</v>
      </c>
      <c r="AO61" s="5" t="n">
        <f aca="false">VLOOKUP(B61,[38]feb97!$A$59:$XFD$123,3,0)</f>
        <v>2061703</v>
      </c>
      <c r="AP61" s="5" t="n">
        <f aca="false">VLOOKUP(B61,[39]mar97!$A$56:$XFD$118,3,0)</f>
        <v>2960963</v>
      </c>
      <c r="AQ61" s="5" t="n">
        <f aca="false">VLOOKUP(B61,[40]apr97!$A$49:$XFD$110,3,0)</f>
        <v>2295757</v>
      </c>
      <c r="AR61" s="5" t="n">
        <f aca="false">VLOOKUP(B61,[41]may97!$A$35:$XFD$95,3,0)</f>
        <v>2461315</v>
      </c>
      <c r="AS61" s="5" t="n">
        <f aca="false">VLOOKUP(B61,[42]jun97!$A$49:$XFD$109,3,0)</f>
        <v>2598271</v>
      </c>
      <c r="AT61" s="5" t="n">
        <f aca="false">VLOOKUP(B61,[43]jul97!$A$56:$XFD$115,3,0)</f>
        <v>2989815</v>
      </c>
      <c r="AU61" s="5" t="n">
        <f aca="false">VLOOKUP(B61,[44]aug97!$A$54:$XFD$111,3,0)</f>
        <v>3585080</v>
      </c>
      <c r="AV61" s="5" t="n">
        <f aca="false">VLOOKUP(B61,[45]sep97!$A$47:$XFD$1033,3,0)</f>
        <v>3236408</v>
      </c>
      <c r="AW61" s="5" t="n">
        <f aca="false">VLOOKUP(B61,[46]oct97!$A$48:$XFD$104,3,0)</f>
        <v>3767011</v>
      </c>
      <c r="AX61" s="5" t="n">
        <f aca="false">VLOOKUP(B61,[47]nov97!$A$35:$XFD$90,3,0)</f>
        <v>4010185</v>
      </c>
      <c r="AY61" s="5" t="n">
        <f aca="false">VLOOKUP(B61,[48]dec97!$A$35:$XFD$89,3,0)</f>
        <v>4569966</v>
      </c>
      <c r="AZ61" s="5" t="n">
        <f aca="false">VLOOKUP(B61,[49]jan98!$A$51:$XFD$101,3,0)</f>
        <v>4713785</v>
      </c>
      <c r="BA61" s="5" t="n">
        <f aca="false">VLOOKUP(B61,[50]feb98!$A$34:$XFD$83,3,0)</f>
        <v>5549942</v>
      </c>
      <c r="BB61" s="5" t="n">
        <f aca="false">VLOOKUP(B61,[51]mar98!$A$34:$XFD$81,3,0)</f>
        <v>5042964</v>
      </c>
      <c r="BC61" s="5" t="n">
        <f aca="false">VLOOKUP(B61,[52]apr98!$A$34:$XFD$80,3,0)</f>
        <v>4163205</v>
      </c>
      <c r="BD61" s="5" t="n">
        <f aca="false">VLOOKUP(B61,[53]may98!$A$34:$XFD$79,3,0)</f>
        <v>5833877</v>
      </c>
      <c r="BE61" s="5" t="n">
        <f aca="false">VLOOKUP(B61,[54]jun98!$A$34:$XFD$78,3,0)</f>
        <v>8236111</v>
      </c>
      <c r="BF61" s="5" t="n">
        <f aca="false">VLOOKUP(B61,[55]jul98!$A$47:$XFD$91,3,0)</f>
        <v>8305870</v>
      </c>
      <c r="BG61" s="5" t="n">
        <f aca="false">VLOOKUP(B61,[56]aug98!$A$53:$XFD$95,3,0)</f>
        <v>10363445</v>
      </c>
      <c r="BH61" s="5" t="n">
        <f aca="false">VLOOKUP(B61,[57]sep98!$A$34:$XFD$75,3,0)</f>
        <v>6700375</v>
      </c>
      <c r="BI61" s="5" t="n">
        <f aca="false">VLOOKUP(B61,[58]oct98!$A$34:$XFD$74,3,0)</f>
        <v>7451903</v>
      </c>
      <c r="BJ61" s="5" t="n">
        <f aca="false">VLOOKUP(B61,[59]nov98!$A$34:$XFD$74,3,0)</f>
        <v>9978341</v>
      </c>
      <c r="BK61" s="5" t="n">
        <f aca="false">VLOOKUP(B61,[60]dec98!$A$56:$XFD$94,3,0)</f>
        <v>4098142</v>
      </c>
      <c r="CQ61" s="1" t="s">
        <v>60</v>
      </c>
      <c r="CR61" s="6" t="n">
        <f aca="false">(D154-$D$95)/$D$95</f>
        <v>-0.894558614739912</v>
      </c>
      <c r="CS61" s="6" t="n">
        <f aca="false">(E155-$E$96)/$E$96</f>
        <v>-0.844379389611894</v>
      </c>
      <c r="CT61" s="6" t="n">
        <f aca="false">(F156-$F$97)/$F$97</f>
        <v>-0.889295014898249</v>
      </c>
      <c r="CU61" s="6" t="n">
        <f aca="false">(G157-$G$98)/$G$98</f>
        <v>-0.874056132051621</v>
      </c>
      <c r="CV61" s="6" t="n">
        <f aca="false">(H158-$H$99)/$H$99</f>
        <v>-0.888577752810318</v>
      </c>
      <c r="CW61" s="6" t="n">
        <f aca="false">(I159-$I$100)/$I$100</f>
        <v>-0.902333599701778</v>
      </c>
      <c r="CX61" s="6" t="n">
        <f aca="false">(J160-$J$101)/$J$101</f>
        <v>-0.832223767300182</v>
      </c>
      <c r="CY61" s="6" t="n">
        <f aca="false">(K161-$K$102)/$K$102</f>
        <v>-0.93039485755395</v>
      </c>
      <c r="CZ61" s="6" t="n">
        <f aca="false">(L162-$L$103)/$L$103</f>
        <v>-0.872140187767751</v>
      </c>
      <c r="DA61" s="6" t="n">
        <f aca="false">(M163-$M$104)/$M$104</f>
        <v>-0.86433450939856</v>
      </c>
      <c r="DB61" s="6" t="n">
        <f aca="false">(N164-$N$105)/$N$105</f>
        <v>-0.909440237918973</v>
      </c>
      <c r="DC61" s="6" t="n">
        <f aca="false">(O165-$O$106)/$O$106</f>
        <v>-0.895613609367</v>
      </c>
      <c r="DD61" s="6" t="n">
        <f aca="false">(P166-$P$107)/$P$107</f>
        <v>-0.922046116761699</v>
      </c>
      <c r="DE61" s="6" t="n">
        <f aca="false">(Q167-$Q$108)/$Q$108</f>
        <v>-0.934396286901943</v>
      </c>
      <c r="DF61" s="6" t="n">
        <f aca="false">(R168-$R$109)/$R$109</f>
        <v>-0.8922199408827</v>
      </c>
      <c r="DG61" s="6" t="n">
        <f aca="false">(S169-$S$110)/$S$110</f>
        <v>-0.916676248111784</v>
      </c>
      <c r="DH61" s="6" t="n">
        <f aca="false">(T170-$T$111)/$T$111</f>
        <v>-0.884060126731915</v>
      </c>
      <c r="DI61" s="6" t="n">
        <f aca="false">(U171-$U$112)/$U$112</f>
        <v>-0.897653630593737</v>
      </c>
      <c r="DJ61" s="6" t="n">
        <f aca="false">(V172-$V$113)/$V$113</f>
        <v>-0.90880968023042</v>
      </c>
      <c r="DK61" s="6" t="n">
        <f aca="false">(W173-$W$114)/$W$114</f>
        <v>-0.918752137008284</v>
      </c>
      <c r="DL61" s="6" t="n">
        <f aca="false">(X174-$X$115)/$X$115</f>
        <v>-0.887485427172645</v>
      </c>
      <c r="DM61" s="6" t="n">
        <f aca="false">(Y175-$Y$116)/$Y$116</f>
        <v>-0.913410543761764</v>
      </c>
      <c r="DN61" s="6" t="n">
        <f aca="false">(Z176-$Z$117)/$Z$117</f>
        <v>-0.943529931792606</v>
      </c>
      <c r="DO61" s="6" t="n">
        <f aca="false">(AA177-$AA$118)/$AA$118</f>
        <v>-0.925126768655015</v>
      </c>
      <c r="DP61" s="6" t="n">
        <f aca="false">(AB178-$AB$119)/$AB$119</f>
        <v>-0.908238301490966</v>
      </c>
      <c r="DQ61" s="6" t="n">
        <f aca="false">(AC179-$AC$120)/$AC$120</f>
        <v>-0.934009590221134</v>
      </c>
      <c r="DR61" s="6" t="n">
        <f aca="false">(AD180-$AD$121)/$AD$121</f>
        <v>-0.917396965047632</v>
      </c>
      <c r="DS61" s="6" t="n">
        <f aca="false">(AE181-$AE$122)/$AE$122</f>
        <v>-0.932677322263849</v>
      </c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</row>
    <row r="62" customFormat="false" ht="11.25" hidden="false" customHeight="false" outlineLevel="0" collapsed="false">
      <c r="B62" s="4" t="n">
        <v>36161</v>
      </c>
      <c r="C62" s="5" t="n">
        <v>65007996</v>
      </c>
      <c r="D62" s="5" t="n">
        <f aca="false">VLOOKUP(B62,[1]jan94!$A$53:$XFD$163,3,0)</f>
        <v>684746</v>
      </c>
      <c r="E62" s="5" t="n">
        <f aca="false">VLOOKUP(B62,[2]feb94!$A$55:$XFD$164,3,0)</f>
        <v>1237206</v>
      </c>
      <c r="F62" s="5" t="n">
        <f aca="false">VLOOKUP(B62,[3]mar94!$A$38:$XFD$146,3,0)</f>
        <v>1110968</v>
      </c>
      <c r="G62" s="5" t="n">
        <f aca="false">VLOOKUP(B62,[4]apr94!$A$38:$XFD$145,3,0)</f>
        <v>809486</v>
      </c>
      <c r="H62" s="5" t="n">
        <f aca="false">VLOOKUP(B62,[5]may94!$A$64:$XFD$169,3,0)</f>
        <v>1095175</v>
      </c>
      <c r="I62" s="5" t="n">
        <f aca="false">VLOOKUP(B62,[6]jun94!$A$53:$XFD$157,3,0)</f>
        <v>852050</v>
      </c>
      <c r="J62" s="5" t="n">
        <f aca="false">VLOOKUP(B62,[7]jul94!$A$61:$XFD$164,3,0)</f>
        <v>1282058</v>
      </c>
      <c r="K62" s="5" t="n">
        <f aca="false">VLOOKUP(B62,[8]aug94!$A$55:$XFD$157,3,0)</f>
        <v>966285</v>
      </c>
      <c r="L62" s="5" t="n">
        <f aca="false">VLOOKUP(B62,[9]sep94!$A$54:$XFD$156,3,0)</f>
        <v>1443303</v>
      </c>
      <c r="M62" s="5" t="n">
        <f aca="false">VLOOKUP(B62,[10]oct94!$A$49:$XFD$149,3,0)</f>
        <v>914698</v>
      </c>
      <c r="N62" s="5" t="n">
        <f aca="false">VLOOKUP(B62,[11]nov94!$A$38:$XFD$138,3,0)</f>
        <v>875814</v>
      </c>
      <c r="O62" s="5" t="n">
        <f aca="false">VLOOKUP(B62,[12]dec94!$A$50:$XFD$148,3,0)</f>
        <v>952912</v>
      </c>
      <c r="P62" s="5" t="n">
        <f aca="false">VLOOKUP(B62,[13]jan95!$A$63:$XFD$158,3,0)</f>
        <v>887171</v>
      </c>
      <c r="Q62" s="5" t="n">
        <f aca="false">VLOOKUP(B62,[14]feb95!$A$50:$XFD$143,3,0)</f>
        <v>754990</v>
      </c>
      <c r="R62" s="5" t="n">
        <f aca="false">VLOOKUP(B62,[15]mar95!$A$37:$XFD$129,3,0)</f>
        <v>1226982</v>
      </c>
      <c r="S62" s="5" t="n">
        <f aca="false">VLOOKUP(B62,[16]apr95!$A$54:$XFD$146,3,0)</f>
        <v>1009713</v>
      </c>
      <c r="T62" s="5" t="n">
        <f aca="false">VLOOKUP(B62,[17]may95!$A$37:$XFD$127,3,0)</f>
        <v>1266729</v>
      </c>
      <c r="U62" s="5" t="n">
        <f aca="false">VLOOKUP(B62,[18]jun95!$A$53:$XFD$142,3,0)</f>
        <v>862592</v>
      </c>
      <c r="V62" s="5" t="n">
        <f aca="false">VLOOKUP(B62,[19]jul95!$A$52:$XFD$140,3,0)</f>
        <v>1397545</v>
      </c>
      <c r="W62" s="5" t="n">
        <f aca="false">VLOOKUP(B62,[20]aug95!$A$53:$XFD$140,3,0)</f>
        <v>1009339</v>
      </c>
      <c r="X62" s="5" t="n">
        <f aca="false">VLOOKUP(B62,[21]sep95!$A$51:$XFD$137,3,0)</f>
        <v>1467802</v>
      </c>
      <c r="Y62" s="5" t="n">
        <f aca="false">VLOOKUP(B62,[22]oct95!$A$60:$XFD$145,3,0)</f>
        <v>826753</v>
      </c>
      <c r="Z62" s="5" t="n">
        <f aca="false">VLOOKUP(B62,[23]nov95!$A$54:$XFD$138,3,0)</f>
        <v>784796</v>
      </c>
      <c r="AA62" s="5" t="n">
        <f aca="false">VLOOKUP(B62,[24]dec95!$A$37:$XFD$120,3,0)</f>
        <v>1652273</v>
      </c>
      <c r="AB62" s="5" t="n">
        <f aca="false">VLOOKUP(B62,[25]jan96!$A$54:$XFD$134,3,0)</f>
        <v>1260658</v>
      </c>
      <c r="AC62" s="5" t="n">
        <f aca="false">VLOOKUP(B62,[26]feb96!$A$36:$XFD$114,3,0)</f>
        <v>1295523</v>
      </c>
      <c r="AD62" s="5" t="n">
        <f aca="false">VLOOKUP(B62,[27]mar96!$A$36:$XFD$114,3,0)</f>
        <v>1660785</v>
      </c>
      <c r="AE62" s="5" t="n">
        <f aca="false">VLOOKUP(B62,[28]apr96!$A$56:$XFD$132,3,0)</f>
        <v>1173556</v>
      </c>
      <c r="AF62" s="5" t="n">
        <f aca="false">VLOOKUP(B62,[29]may96!$A$36:$XFD$111,3,0)</f>
        <v>1874556</v>
      </c>
      <c r="AG62" s="5" t="n">
        <f aca="false">VLOOKUP(B62,[30]jun96!$A$36:$XFD$110,3,0)</f>
        <v>1613076</v>
      </c>
      <c r="AH62" s="5" t="n">
        <f aca="false">VLOOKUP(B62,[31]jul96!$A$48:$XFD$122,3,0)</f>
        <v>1843015</v>
      </c>
      <c r="AI62" s="5" t="n">
        <f aca="false">VLOOKUP(B62,[32]aug96!$A$50:$XFD$122,3,0)</f>
        <v>1716545</v>
      </c>
      <c r="AJ62" s="5" t="n">
        <f aca="false">VLOOKUP(B62,[33]sep96!$A$65:$XFD$136,3,0)</f>
        <v>1913464</v>
      </c>
      <c r="AK62" s="5" t="n">
        <f aca="false">VLOOKUP(B62,[34]oct96!$A$51:$XFD$122,3,0)</f>
        <v>1844930</v>
      </c>
      <c r="AL62" s="5" t="n">
        <f aca="false">VLOOKUP(B62,[35]nov96!$A$55:$XFD$124,3,0)</f>
        <v>2747722</v>
      </c>
      <c r="AM62" s="5" t="n">
        <f aca="false">VLOOKUP(B62,[36]dec96!$A$61:$XFD$130,3,0)</f>
        <v>2406174</v>
      </c>
      <c r="AN62" s="5" t="n">
        <f aca="false">VLOOKUP(B62,[37]jan97!$A$57:$XFD$122,3,0)</f>
        <v>1958295</v>
      </c>
      <c r="AO62" s="5" t="n">
        <f aca="false">VLOOKUP(B62,[38]feb97!$A$59:$XFD$123,3,0)</f>
        <v>1935549</v>
      </c>
      <c r="AP62" s="5" t="n">
        <f aca="false">VLOOKUP(B62,[39]mar97!$A$56:$XFD$118,3,0)</f>
        <v>2875395</v>
      </c>
      <c r="AQ62" s="5" t="n">
        <f aca="false">VLOOKUP(B62,[40]apr97!$A$49:$XFD$110,3,0)</f>
        <v>2216526</v>
      </c>
      <c r="AR62" s="5" t="n">
        <f aca="false">VLOOKUP(B62,[41]may97!$A$35:$XFD$95,3,0)</f>
        <v>2141180</v>
      </c>
      <c r="AS62" s="5" t="n">
        <f aca="false">VLOOKUP(B62,[42]jun97!$A$49:$XFD$109,3,0)</f>
        <v>2415673</v>
      </c>
      <c r="AT62" s="5" t="n">
        <f aca="false">VLOOKUP(B62,[43]jul97!$A$56:$XFD$115,3,0)</f>
        <v>2849730</v>
      </c>
      <c r="AU62" s="5" t="n">
        <f aca="false">VLOOKUP(B62,[44]aug97!$A$54:$XFD$111,3,0)</f>
        <v>3485183</v>
      </c>
      <c r="AV62" s="5" t="n">
        <f aca="false">VLOOKUP(B62,[45]sep97!$A$47:$XFD$1033,3,0)</f>
        <v>3034906</v>
      </c>
      <c r="AW62" s="5" t="n">
        <f aca="false">VLOOKUP(B62,[46]oct97!$A$48:$XFD$104,3,0)</f>
        <v>3688074</v>
      </c>
      <c r="AX62" s="5" t="n">
        <f aca="false">VLOOKUP(B62,[47]nov97!$A$35:$XFD$90,3,0)</f>
        <v>3634149</v>
      </c>
      <c r="AY62" s="5" t="n">
        <f aca="false">VLOOKUP(B62,[48]dec97!$A$35:$XFD$89,3,0)</f>
        <v>4899025</v>
      </c>
      <c r="AZ62" s="5" t="n">
        <f aca="false">VLOOKUP(B62,[49]jan98!$A$51:$XFD$101,3,0)</f>
        <v>4434235</v>
      </c>
      <c r="BA62" s="5" t="n">
        <f aca="false">VLOOKUP(B62,[50]feb98!$A$34:$XFD$83,3,0)</f>
        <v>5177344</v>
      </c>
      <c r="BB62" s="5" t="n">
        <f aca="false">VLOOKUP(B62,[51]mar98!$A$34:$XFD$81,3,0)</f>
        <v>4799390</v>
      </c>
      <c r="BC62" s="5" t="n">
        <f aca="false">VLOOKUP(B62,[52]apr98!$A$34:$XFD$80,3,0)</f>
        <v>4144623</v>
      </c>
      <c r="BD62" s="5" t="n">
        <f aca="false">VLOOKUP(B62,[53]may98!$A$34:$XFD$79,3,0)</f>
        <v>5299721</v>
      </c>
      <c r="BE62" s="5" t="n">
        <f aca="false">VLOOKUP(B62,[54]jun98!$A$34:$XFD$78,3,0)</f>
        <v>7219801</v>
      </c>
      <c r="BF62" s="5" t="n">
        <f aca="false">VLOOKUP(B62,[55]jul98!$A$47:$XFD$91,3,0)</f>
        <v>7706131</v>
      </c>
      <c r="BG62" s="5" t="n">
        <f aca="false">VLOOKUP(B62,[56]aug98!$A$53:$XFD$95,3,0)</f>
        <v>9981750</v>
      </c>
      <c r="BH62" s="5" t="n">
        <f aca="false">VLOOKUP(B62,[57]sep98!$A$34:$XFD$75,3,0)</f>
        <v>6271241</v>
      </c>
      <c r="BI62" s="5" t="n">
        <f aca="false">VLOOKUP(B62,[58]oct98!$A$34:$XFD$74,3,0)</f>
        <v>6875960</v>
      </c>
      <c r="BJ62" s="5" t="n">
        <f aca="false">VLOOKUP(B62,[59]nov98!$A$34:$XFD$74,3,0)</f>
        <v>9289324</v>
      </c>
      <c r="BK62" s="5" t="n">
        <f aca="false">VLOOKUP(B62,[60]dec98!$A$56:$XFD$94,3,0)</f>
        <v>9717691</v>
      </c>
      <c r="BL62" s="5" t="n">
        <f aca="false">VLOOKUP(B62,[61]jan99!$A$33:$XFD$67,3,0)</f>
        <v>6614547</v>
      </c>
      <c r="CQ62" s="1" t="s">
        <v>61</v>
      </c>
      <c r="CR62" s="6" t="n">
        <f aca="false">(D155-$D$95)/$D$95</f>
        <v>-0.895878721317451</v>
      </c>
      <c r="CS62" s="6" t="n">
        <f aca="false">(E156-$E$96)/$E$96</f>
        <v>-0.851638692317815</v>
      </c>
      <c r="CT62" s="6" t="n">
        <f aca="false">(F157-$F$97)/$F$97</f>
        <v>-0.892852132416497</v>
      </c>
      <c r="CU62" s="6" t="n">
        <f aca="false">(G158-$G$98)/$G$98</f>
        <v>-0.872721872953626</v>
      </c>
      <c r="CV62" s="6" t="n">
        <f aca="false">(H159-$H$99)/$H$99</f>
        <v>-0.891329817265647</v>
      </c>
      <c r="CW62" s="6" t="n">
        <f aca="false">(I160-$I$100)/$I$100</f>
        <v>-0.903658267480656</v>
      </c>
      <c r="CX62" s="6" t="n">
        <f aca="false">(J161-$J$101)/$J$101</f>
        <v>-0.828523334117789</v>
      </c>
      <c r="CY62" s="6" t="n">
        <f aca="false">(K162-$K$102)/$K$102</f>
        <v>-0.934799949628804</v>
      </c>
      <c r="CZ62" s="6" t="n">
        <f aca="false">(L163-$L$103)/$L$103</f>
        <v>-0.876304077165822</v>
      </c>
      <c r="DA62" s="6" t="n">
        <f aca="false">(M164-$M$104)/$M$104</f>
        <v>-0.870212594557933</v>
      </c>
      <c r="DB62" s="6" t="n">
        <f aca="false">(N165-$N$105)/$N$105</f>
        <v>-0.915168388356267</v>
      </c>
      <c r="DC62" s="6" t="n">
        <f aca="false">(O166-$O$106)/$O$106</f>
        <v>-0.903812373222719</v>
      </c>
      <c r="DD62" s="6" t="n">
        <f aca="false">(P167-$P$107)/$P$107</f>
        <v>-0.92145410454656</v>
      </c>
      <c r="DE62" s="6" t="n">
        <f aca="false">(Q168-$Q$108)/$Q$108</f>
        <v>-0.93790794063519</v>
      </c>
      <c r="DF62" s="6" t="n">
        <f aca="false">(R169-$R$109)/$R$109</f>
        <v>-0.893685176050928</v>
      </c>
      <c r="DG62" s="6" t="n">
        <f aca="false">(S170-$S$110)/$S$110</f>
        <v>-0.923100559837647</v>
      </c>
      <c r="DH62" s="6" t="n">
        <f aca="false">(T171-$T$111)/$T$111</f>
        <v>-0.891382616827743</v>
      </c>
      <c r="DI62" s="6" t="n">
        <f aca="false">(U172-$U$112)/$U$112</f>
        <v>-0.8962809791617</v>
      </c>
      <c r="DJ62" s="6" t="n">
        <f aca="false">(V173-$V$113)/$V$113</f>
        <v>-0.901007984325773</v>
      </c>
      <c r="DK62" s="6" t="n">
        <f aca="false">(W174-$W$114)/$W$114</f>
        <v>-0.922212081129349</v>
      </c>
      <c r="DL62" s="6" t="n">
        <f aca="false">(X175-$X$115)/$X$115</f>
        <v>-0.886586507353172</v>
      </c>
      <c r="DM62" s="6" t="n">
        <f aca="false">(Y176-$Y$116)/$Y$116</f>
        <v>-0.911021202004334</v>
      </c>
      <c r="DN62" s="6" t="n">
        <f aca="false">(Z177-$Z$117)/$Z$117</f>
        <v>-0.929043690176174</v>
      </c>
      <c r="DO62" s="6" t="n">
        <f aca="false">(AA178-$AA$118)/$AA$118</f>
        <v>-0.927512777137441</v>
      </c>
      <c r="DP62" s="6" t="n">
        <f aca="false">(AB179-$AB$119)/$AB$119</f>
        <v>-0.911101203525451</v>
      </c>
      <c r="DQ62" s="6" t="n">
        <f aca="false">(AC180-$AC$120)/$AC$120</f>
        <v>-0.934732948079314</v>
      </c>
      <c r="DR62" s="6" t="n">
        <f aca="false">(AD181-$AD$121)/$AD$121</f>
        <v>-0.922472313173957</v>
      </c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</row>
    <row r="63" customFormat="false" ht="11.25" hidden="false" customHeight="false" outlineLevel="0" collapsed="false">
      <c r="B63" s="4" t="n">
        <v>36192</v>
      </c>
      <c r="C63" s="5" t="n">
        <v>58208194</v>
      </c>
      <c r="D63" s="5" t="n">
        <f aca="false">VLOOKUP(B63,[1]jan94!$A$53:$XFD$163,3,0)</f>
        <v>610737</v>
      </c>
      <c r="E63" s="5" t="n">
        <f aca="false">VLOOKUP(B63,[2]feb94!$A$55:$XFD$164,3,0)</f>
        <v>1072355</v>
      </c>
      <c r="F63" s="5" t="n">
        <f aca="false">VLOOKUP(B63,[3]mar94!$A$38:$XFD$146,3,0)</f>
        <v>1020532</v>
      </c>
      <c r="G63" s="5" t="n">
        <f aca="false">VLOOKUP(B63,[4]apr94!$A$38:$XFD$145,3,0)</f>
        <v>757874</v>
      </c>
      <c r="H63" s="5" t="n">
        <f aca="false">VLOOKUP(B63,[5]may94!$A$64:$XFD$169,3,0)</f>
        <v>967235</v>
      </c>
      <c r="I63" s="5" t="n">
        <f aca="false">VLOOKUP(B63,[6]jun94!$A$53:$XFD$157,3,0)</f>
        <v>773897</v>
      </c>
      <c r="J63" s="5" t="n">
        <f aca="false">VLOOKUP(B63,[7]jul94!$A$61:$XFD$164,3,0)</f>
        <v>1161103</v>
      </c>
      <c r="K63" s="5" t="n">
        <f aca="false">VLOOKUP(B63,[8]aug94!$A$55:$XFD$157,3,0)</f>
        <v>809571</v>
      </c>
      <c r="L63" s="5" t="n">
        <f aca="false">VLOOKUP(B63,[9]sep94!$A$54:$XFD$156,3,0)</f>
        <v>1272741</v>
      </c>
      <c r="M63" s="5" t="n">
        <f aca="false">VLOOKUP(B63,[10]oct94!$A$49:$XFD$149,3,0)</f>
        <v>828078</v>
      </c>
      <c r="N63" s="5" t="n">
        <f aca="false">VLOOKUP(B63,[11]nov94!$A$38:$XFD$138,3,0)</f>
        <v>746796</v>
      </c>
      <c r="O63" s="5" t="n">
        <f aca="false">VLOOKUP(B63,[12]dec94!$A$50:$XFD$148,3,0)</f>
        <v>846187</v>
      </c>
      <c r="P63" s="5" t="n">
        <f aca="false">VLOOKUP(B63,[13]jan95!$A$63:$XFD$158,3,0)</f>
        <v>794891</v>
      </c>
      <c r="Q63" s="5" t="n">
        <f aca="false">VLOOKUP(B63,[14]feb95!$A$50:$XFD$143,3,0)</f>
        <v>648582</v>
      </c>
      <c r="R63" s="5" t="n">
        <f aca="false">VLOOKUP(B63,[15]mar95!$A$37:$XFD$129,3,0)</f>
        <v>1047195</v>
      </c>
      <c r="S63" s="5" t="n">
        <f aca="false">VLOOKUP(B63,[16]apr95!$A$54:$XFD$146,3,0)</f>
        <v>818306</v>
      </c>
      <c r="T63" s="5" t="n">
        <f aca="false">VLOOKUP(B63,[17]may95!$A$37:$XFD$127,3,0)</f>
        <v>1103006</v>
      </c>
      <c r="U63" s="5" t="n">
        <f aca="false">VLOOKUP(B63,[18]jun95!$A$53:$XFD$142,3,0)</f>
        <v>717377</v>
      </c>
      <c r="V63" s="5" t="n">
        <f aca="false">VLOOKUP(B63,[19]jul95!$A$52:$XFD$140,3,0)</f>
        <v>1210950</v>
      </c>
      <c r="W63" s="5" t="n">
        <f aca="false">VLOOKUP(B63,[20]aug95!$A$53:$XFD$140,3,0)</f>
        <v>914530</v>
      </c>
      <c r="X63" s="5" t="n">
        <f aca="false">VLOOKUP(B63,[21]sep95!$A$51:$XFD$137,3,0)</f>
        <v>1237645</v>
      </c>
      <c r="Y63" s="5" t="n">
        <f aca="false">VLOOKUP(B63,[22]oct95!$A$60:$XFD$145,3,0)</f>
        <v>789895</v>
      </c>
      <c r="Z63" s="5" t="n">
        <f aca="false">VLOOKUP(B63,[23]nov95!$A$54:$XFD$138,3,0)</f>
        <v>727399</v>
      </c>
      <c r="AA63" s="5" t="n">
        <f aca="false">VLOOKUP(B63,[24]dec95!$A$37:$XFD$120,3,0)</f>
        <v>1346856</v>
      </c>
      <c r="AB63" s="5" t="n">
        <f aca="false">VLOOKUP(B63,[25]jan96!$A$54:$XFD$134,3,0)</f>
        <v>1120774</v>
      </c>
      <c r="AC63" s="5" t="n">
        <f aca="false">VLOOKUP(B63,[26]feb96!$A$36:$XFD$114,3,0)</f>
        <v>1128198</v>
      </c>
      <c r="AD63" s="5" t="n">
        <f aca="false">VLOOKUP(B63,[27]mar96!$A$36:$XFD$114,3,0)</f>
        <v>1483574</v>
      </c>
      <c r="AE63" s="5" t="n">
        <f aca="false">VLOOKUP(B63,[28]apr96!$A$56:$XFD$132,3,0)</f>
        <v>1041351</v>
      </c>
      <c r="AF63" s="5" t="n">
        <f aca="false">VLOOKUP(B63,[29]may96!$A$36:$XFD$111,3,0)</f>
        <v>1656750</v>
      </c>
      <c r="AG63" s="5" t="n">
        <f aca="false">VLOOKUP(B63,[30]jun96!$A$36:$XFD$110,3,0)</f>
        <v>1342183</v>
      </c>
      <c r="AH63" s="5" t="n">
        <f aca="false">VLOOKUP(B63,[31]jul96!$A$48:$XFD$122,3,0)</f>
        <v>1517657</v>
      </c>
      <c r="AI63" s="5" t="n">
        <f aca="false">VLOOKUP(B63,[32]aug96!$A$50:$XFD$122,3,0)</f>
        <v>1494772</v>
      </c>
      <c r="AJ63" s="5" t="n">
        <f aca="false">VLOOKUP(B63,[33]sep96!$A$65:$XFD$136,3,0)</f>
        <v>1612462</v>
      </c>
      <c r="AK63" s="5" t="n">
        <f aca="false">VLOOKUP(B63,[34]oct96!$A$51:$XFD$122,3,0)</f>
        <v>1689890</v>
      </c>
      <c r="AL63" s="5" t="n">
        <f aca="false">VLOOKUP(B63,[35]nov96!$A$55:$XFD$124,3,0)</f>
        <v>2414904</v>
      </c>
      <c r="AM63" s="5" t="n">
        <f aca="false">VLOOKUP(B63,[36]dec96!$A$61:$XFD$130,3,0)</f>
        <v>2099550</v>
      </c>
      <c r="AN63" s="5" t="n">
        <f aca="false">VLOOKUP(B63,[37]jan97!$A$57:$XFD$122,3,0)</f>
        <v>1712710</v>
      </c>
      <c r="AO63" s="5" t="n">
        <f aca="false">VLOOKUP(B63,[38]feb97!$A$59:$XFD$123,3,0)</f>
        <v>1607891</v>
      </c>
      <c r="AP63" s="5" t="n">
        <f aca="false">VLOOKUP(B63,[39]mar97!$A$56:$XFD$118,3,0)</f>
        <v>2434401</v>
      </c>
      <c r="AQ63" s="5" t="n">
        <f aca="false">VLOOKUP(B63,[40]apr97!$A$49:$XFD$110,3,0)</f>
        <v>1904077</v>
      </c>
      <c r="AR63" s="5" t="n">
        <f aca="false">VLOOKUP(B63,[41]may97!$A$35:$XFD$95,3,0)</f>
        <v>2115643</v>
      </c>
      <c r="AS63" s="5" t="n">
        <f aca="false">VLOOKUP(B63,[42]jun97!$A$49:$XFD$109,3,0)</f>
        <v>2128223</v>
      </c>
      <c r="AT63" s="5" t="n">
        <f aca="false">VLOOKUP(B63,[43]jul97!$A$56:$XFD$115,3,0)</f>
        <v>2433414</v>
      </c>
      <c r="AU63" s="5" t="n">
        <f aca="false">VLOOKUP(B63,[44]aug97!$A$54:$XFD$111,3,0)</f>
        <v>3017366</v>
      </c>
      <c r="AV63" s="5" t="n">
        <f aca="false">VLOOKUP(B63,[45]sep97!$A$47:$XFD$1033,3,0)</f>
        <v>2552015</v>
      </c>
      <c r="AW63" s="5" t="n">
        <f aca="false">VLOOKUP(B63,[46]oct97!$A$48:$XFD$104,3,0)</f>
        <v>3143024</v>
      </c>
      <c r="AX63" s="5" t="n">
        <f aca="false">VLOOKUP(B63,[47]nov97!$A$35:$XFD$90,3,0)</f>
        <v>3096758</v>
      </c>
      <c r="AY63" s="5" t="n">
        <f aca="false">VLOOKUP(B63,[48]dec97!$A$35:$XFD$89,3,0)</f>
        <v>4561058</v>
      </c>
      <c r="AZ63" s="5" t="n">
        <f aca="false">VLOOKUP(B63,[49]jan98!$A$51:$XFD$101,3,0)</f>
        <v>3836554</v>
      </c>
      <c r="BA63" s="5" t="n">
        <f aca="false">VLOOKUP(B63,[50]feb98!$A$34:$XFD$83,3,0)</f>
        <v>4264812</v>
      </c>
      <c r="BB63" s="5" t="n">
        <f aca="false">VLOOKUP(B63,[51]mar98!$A$34:$XFD$81,3,0)</f>
        <v>4011865</v>
      </c>
      <c r="BC63" s="5" t="n">
        <f aca="false">VLOOKUP(B63,[52]apr98!$A$34:$XFD$80,3,0)</f>
        <v>3456044</v>
      </c>
      <c r="BD63" s="5" t="n">
        <f aca="false">VLOOKUP(B63,[53]may98!$A$34:$XFD$79,3,0)</f>
        <v>4411329</v>
      </c>
      <c r="BE63" s="5" t="n">
        <f aca="false">VLOOKUP(B63,[54]jun98!$A$34:$XFD$78,3,0)</f>
        <v>5613771</v>
      </c>
      <c r="BF63" s="5" t="n">
        <f aca="false">VLOOKUP(B63,[55]jul98!$A$47:$XFD$91,3,0)</f>
        <v>6475208</v>
      </c>
      <c r="BG63" s="5" t="n">
        <f aca="false">VLOOKUP(B63,[56]aug98!$A$53:$XFD$95,3,0)</f>
        <v>8636912</v>
      </c>
      <c r="BH63" s="5" t="n">
        <f aca="false">VLOOKUP(B63,[57]sep98!$A$34:$XFD$75,3,0)</f>
        <v>5309219</v>
      </c>
      <c r="BI63" s="5" t="n">
        <f aca="false">VLOOKUP(B63,[58]oct98!$A$34:$XFD$74,3,0)</f>
        <v>5626896</v>
      </c>
      <c r="BJ63" s="5" t="n">
        <f aca="false">VLOOKUP(B63,[59]nov98!$A$34:$XFD$74,3,0)</f>
        <v>7994078</v>
      </c>
      <c r="BK63" s="5" t="n">
        <f aca="false">VLOOKUP(B63,[60]dec98!$A$56:$XFD$94,3,0)</f>
        <v>7778919</v>
      </c>
      <c r="BL63" s="5" t="n">
        <f aca="false">VLOOKUP(B63,[61]jan99!$A$33:$XFD$67,3,0)</f>
        <v>10848951</v>
      </c>
      <c r="BM63" s="5" t="n">
        <f aca="false">VLOOKUP(B63,[62]feb99!$A$57:$XFD$91,3,0)</f>
        <v>4331804</v>
      </c>
      <c r="CQ63" s="1" t="s">
        <v>62</v>
      </c>
      <c r="CR63" s="6" t="n">
        <f aca="false">(D156-$D$95)/$D$95</f>
        <v>-0.889150159963265</v>
      </c>
      <c r="CS63" s="6" t="n">
        <f aca="false">(E157-$E$96)/$E$96</f>
        <v>-0.857322418854465</v>
      </c>
      <c r="CT63" s="6" t="n">
        <f aca="false">(F158-$F$97)/$F$97</f>
        <v>-0.891346485469321</v>
      </c>
      <c r="CU63" s="6" t="n">
        <f aca="false">(G159-$G$98)/$G$98</f>
        <v>-0.875136606990324</v>
      </c>
      <c r="CV63" s="6" t="n">
        <f aca="false">(H160-$H$99)/$H$99</f>
        <v>-0.894390107332583</v>
      </c>
      <c r="CW63" s="6" t="n">
        <f aca="false">(I161-$I$100)/$I$100</f>
        <v>-0.909319782604028</v>
      </c>
      <c r="CX63" s="6" t="n">
        <f aca="false">(J162-$J$101)/$J$101</f>
        <v>-0.83888752272176</v>
      </c>
      <c r="CY63" s="6" t="n">
        <f aca="false">(K163-$K$102)/$K$102</f>
        <v>-0.937210262724901</v>
      </c>
      <c r="CZ63" s="6" t="n">
        <f aca="false">(L164-$L$103)/$L$103</f>
        <v>-0.88134269484848</v>
      </c>
      <c r="DA63" s="6" t="n">
        <f aca="false">(M165-$M$104)/$M$104</f>
        <v>-0.876819706593675</v>
      </c>
      <c r="DB63" s="6" t="n">
        <f aca="false">(N166-$N$105)/$N$105</f>
        <v>-0.915563836878143</v>
      </c>
      <c r="DC63" s="6" t="n">
        <f aca="false">(O167-$O$106)/$O$106</f>
        <v>-0.905088827255583</v>
      </c>
      <c r="DD63" s="6" t="n">
        <f aca="false">(P168-$P$107)/$P$107</f>
        <v>-0.920742831345945</v>
      </c>
      <c r="DE63" s="6" t="n">
        <f aca="false">(Q169-$Q$108)/$Q$108</f>
        <v>-0.93938472658159</v>
      </c>
      <c r="DF63" s="6" t="n">
        <f aca="false">(R170-$R$109)/$R$109</f>
        <v>-0.898135794473234</v>
      </c>
      <c r="DG63" s="6" t="n">
        <f aca="false">(S171-$S$110)/$S$110</f>
        <v>-0.926523449773603</v>
      </c>
      <c r="DH63" s="6" t="n">
        <f aca="false">(T172-$T$111)/$T$111</f>
        <v>-0.888638146738497</v>
      </c>
      <c r="DI63" s="6" t="n">
        <f aca="false">(U173-$U$112)/$U$112</f>
        <v>-0.897123452525731</v>
      </c>
      <c r="DJ63" s="6" t="n">
        <f aca="false">(V174-$V$113)/$V$113</f>
        <v>-0.907249880645967</v>
      </c>
      <c r="DK63" s="6" t="n">
        <f aca="false">(W175-$W$114)/$W$114</f>
        <v>-0.924070000141057</v>
      </c>
      <c r="DL63" s="6" t="n">
        <f aca="false">(X176-$X$115)/$X$115</f>
        <v>-0.88698614765414</v>
      </c>
      <c r="DM63" s="6" t="n">
        <f aca="false">(Y177-$Y$116)/$Y$116</f>
        <v>-0.916106582223283</v>
      </c>
      <c r="DN63" s="6" t="n">
        <f aca="false">(Z178-$Z$117)/$Z$117</f>
        <v>-0.933932121607425</v>
      </c>
      <c r="DO63" s="6" t="n">
        <f aca="false">(AA179-$AA$118)/$AA$118</f>
        <v>-0.928742126851804</v>
      </c>
      <c r="DP63" s="6" t="n">
        <f aca="false">(AB180-$AB$119)/$AB$119</f>
        <v>-0.912367877018031</v>
      </c>
      <c r="DQ63" s="6" t="n">
        <f aca="false">(AC181-$AC$120)/$AC$120</f>
        <v>-0.930062877047692</v>
      </c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</row>
    <row r="64" customFormat="false" ht="11.25" hidden="false" customHeight="false" outlineLevel="0" collapsed="false">
      <c r="B64" s="4" t="n">
        <v>36220</v>
      </c>
      <c r="C64" s="5" t="n">
        <v>63642467</v>
      </c>
      <c r="D64" s="5" t="n">
        <f aca="false">VLOOKUP(B64,[1]jan94!$A$53:$XFD$163,3,0)</f>
        <v>719869</v>
      </c>
      <c r="E64" s="5" t="n">
        <f aca="false">VLOOKUP(B64,[2]feb94!$A$55:$XFD$164,3,0)</f>
        <v>1131868</v>
      </c>
      <c r="F64" s="5" t="n">
        <f aca="false">VLOOKUP(B64,[3]mar94!$A$38:$XFD$146,3,0)</f>
        <v>1057581</v>
      </c>
      <c r="G64" s="5" t="n">
        <f aca="false">VLOOKUP(B64,[4]apr94!$A$38:$XFD$145,3,0)</f>
        <v>829623</v>
      </c>
      <c r="H64" s="5" t="n">
        <f aca="false">VLOOKUP(B64,[5]may94!$A$64:$XFD$169,3,0)</f>
        <v>1042454</v>
      </c>
      <c r="I64" s="5" t="n">
        <f aca="false">VLOOKUP(B64,[6]jun94!$A$53:$XFD$157,3,0)</f>
        <v>815719</v>
      </c>
      <c r="J64" s="5" t="n">
        <f aca="false">VLOOKUP(B64,[7]jul94!$A$61:$XFD$164,3,0)</f>
        <v>1227828</v>
      </c>
      <c r="K64" s="5" t="n">
        <f aca="false">VLOOKUP(B64,[8]aug94!$A$55:$XFD$157,3,0)</f>
        <v>841119</v>
      </c>
      <c r="L64" s="5" t="n">
        <f aca="false">VLOOKUP(B64,[9]sep94!$A$54:$XFD$156,3,0)</f>
        <v>1350004</v>
      </c>
      <c r="M64" s="5" t="n">
        <f aca="false">VLOOKUP(B64,[10]oct94!$A$49:$XFD$149,3,0)</f>
        <v>897279</v>
      </c>
      <c r="N64" s="5" t="n">
        <f aca="false">VLOOKUP(B64,[11]nov94!$A$38:$XFD$138,3,0)</f>
        <v>805849</v>
      </c>
      <c r="O64" s="5" t="n">
        <f aca="false">VLOOKUP(B64,[12]dec94!$A$50:$XFD$148,3,0)</f>
        <v>909380</v>
      </c>
      <c r="P64" s="5" t="n">
        <f aca="false">VLOOKUP(B64,[13]jan95!$A$63:$XFD$158,3,0)</f>
        <v>771564</v>
      </c>
      <c r="Q64" s="5" t="n">
        <f aca="false">VLOOKUP(B64,[14]feb95!$A$50:$XFD$143,3,0)</f>
        <v>690848</v>
      </c>
      <c r="R64" s="5" t="n">
        <f aca="false">VLOOKUP(B64,[15]mar95!$A$37:$XFD$129,3,0)</f>
        <v>1125329</v>
      </c>
      <c r="S64" s="5" t="n">
        <f aca="false">VLOOKUP(B64,[16]apr95!$A$54:$XFD$146,3,0)</f>
        <v>876158</v>
      </c>
      <c r="T64" s="5" t="n">
        <f aca="false">VLOOKUP(B64,[17]may95!$A$37:$XFD$127,3,0)</f>
        <v>1243576</v>
      </c>
      <c r="U64" s="5" t="n">
        <f aca="false">VLOOKUP(B64,[18]jun95!$A$53:$XFD$142,3,0)</f>
        <v>734452</v>
      </c>
      <c r="V64" s="5" t="n">
        <f aca="false">VLOOKUP(B64,[19]jul95!$A$52:$XFD$140,3,0)</f>
        <v>1294829</v>
      </c>
      <c r="W64" s="5" t="n">
        <f aca="false">VLOOKUP(B64,[20]aug95!$A$53:$XFD$140,3,0)</f>
        <v>980990</v>
      </c>
      <c r="X64" s="5" t="n">
        <f aca="false">VLOOKUP(B64,[21]sep95!$A$51:$XFD$137,3,0)</f>
        <v>1311682</v>
      </c>
      <c r="Y64" s="5" t="n">
        <f aca="false">VLOOKUP(B64,[22]oct95!$A$60:$XFD$145,3,0)</f>
        <v>866129</v>
      </c>
      <c r="Z64" s="5" t="n">
        <f aca="false">VLOOKUP(B64,[23]nov95!$A$54:$XFD$138,3,0)</f>
        <v>782200</v>
      </c>
      <c r="AA64" s="5" t="n">
        <f aca="false">VLOOKUP(B64,[24]dec95!$A$37:$XFD$120,3,0)</f>
        <v>1382129</v>
      </c>
      <c r="AB64" s="5" t="n">
        <f aca="false">VLOOKUP(B64,[25]jan96!$A$54:$XFD$134,3,0)</f>
        <v>1185120</v>
      </c>
      <c r="AC64" s="5" t="n">
        <f aca="false">VLOOKUP(B64,[26]feb96!$A$36:$XFD$114,3,0)</f>
        <v>1206625</v>
      </c>
      <c r="AD64" s="5" t="n">
        <f aca="false">VLOOKUP(B64,[27]mar96!$A$36:$XFD$114,3,0)</f>
        <v>1612939</v>
      </c>
      <c r="AE64" s="5" t="n">
        <f aca="false">VLOOKUP(B64,[28]apr96!$A$56:$XFD$132,3,0)</f>
        <v>1061379</v>
      </c>
      <c r="AF64" s="5" t="n">
        <f aca="false">VLOOKUP(B64,[29]may96!$A$36:$XFD$111,3,0)</f>
        <v>1812511</v>
      </c>
      <c r="AG64" s="5" t="n">
        <f aca="false">VLOOKUP(B64,[30]jun96!$A$36:$XFD$110,3,0)</f>
        <v>1511650</v>
      </c>
      <c r="AH64" s="5" t="n">
        <f aca="false">VLOOKUP(B64,[31]jul96!$A$48:$XFD$122,3,0)</f>
        <v>1506592</v>
      </c>
      <c r="AI64" s="5" t="n">
        <f aca="false">VLOOKUP(B64,[32]aug96!$A$50:$XFD$122,3,0)</f>
        <v>1515401</v>
      </c>
      <c r="AJ64" s="5" t="n">
        <f aca="false">VLOOKUP(B64,[33]sep96!$A$65:$XFD$136,3,0)</f>
        <v>1719129</v>
      </c>
      <c r="AK64" s="5" t="n">
        <f aca="false">VLOOKUP(B64,[34]oct96!$A$51:$XFD$122,3,0)</f>
        <v>1787829</v>
      </c>
      <c r="AL64" s="5" t="n">
        <f aca="false">VLOOKUP(B64,[35]nov96!$A$55:$XFD$124,3,0)</f>
        <v>2631927</v>
      </c>
      <c r="AM64" s="5" t="n">
        <f aca="false">VLOOKUP(B64,[36]dec96!$A$61:$XFD$130,3,0)</f>
        <v>2169191</v>
      </c>
      <c r="AN64" s="5" t="n">
        <f aca="false">VLOOKUP(B64,[37]jan97!$A$57:$XFD$122,3,0)</f>
        <v>1908944</v>
      </c>
      <c r="AO64" s="5" t="n">
        <f aca="false">VLOOKUP(B64,[38]feb97!$A$59:$XFD$123,3,0)</f>
        <v>1603642</v>
      </c>
      <c r="AP64" s="5" t="n">
        <f aca="false">VLOOKUP(B64,[39]mar97!$A$56:$XFD$118,3,0)</f>
        <v>2609494</v>
      </c>
      <c r="AQ64" s="5" t="n">
        <f aca="false">VLOOKUP(B64,[40]apr97!$A$49:$XFD$110,3,0)</f>
        <v>1964135</v>
      </c>
      <c r="AR64" s="5" t="n">
        <f aca="false">VLOOKUP(B64,[41]may97!$A$35:$XFD$95,3,0)</f>
        <v>2264697</v>
      </c>
      <c r="AS64" s="5" t="n">
        <f aca="false">VLOOKUP(B64,[42]jun97!$A$49:$XFD$109,3,0)</f>
        <v>2204646</v>
      </c>
      <c r="AT64" s="5" t="n">
        <f aca="false">VLOOKUP(B64,[43]jul97!$A$56:$XFD$115,3,0)</f>
        <v>2525490</v>
      </c>
      <c r="AU64" s="5" t="n">
        <f aca="false">VLOOKUP(B64,[44]aug97!$A$54:$XFD$111,3,0)</f>
        <v>3212904</v>
      </c>
      <c r="AV64" s="5" t="n">
        <f aca="false">VLOOKUP(B64,[45]sep97!$A$47:$XFD$1033,3,0)</f>
        <v>2526909</v>
      </c>
      <c r="AW64" s="5" t="n">
        <f aca="false">VLOOKUP(B64,[46]oct97!$A$48:$XFD$104,3,0)</f>
        <v>3293341</v>
      </c>
      <c r="AX64" s="5" t="n">
        <f aca="false">VLOOKUP(B64,[47]nov97!$A$35:$XFD$90,3,0)</f>
        <v>3250226</v>
      </c>
      <c r="AY64" s="5" t="n">
        <f aca="false">VLOOKUP(B64,[48]dec97!$A$35:$XFD$89,3,0)</f>
        <v>4686164</v>
      </c>
      <c r="AZ64" s="5" t="n">
        <f aca="false">VLOOKUP(B64,[49]jan98!$A$51:$XFD$101,3,0)</f>
        <v>3900619</v>
      </c>
      <c r="BA64" s="5" t="n">
        <f aca="false">VLOOKUP(B64,[50]feb98!$A$34:$XFD$83,3,0)</f>
        <v>4416407</v>
      </c>
      <c r="BB64" s="5" t="n">
        <f aca="false">VLOOKUP(B64,[51]mar98!$A$34:$XFD$81,3,0)</f>
        <v>4007574</v>
      </c>
      <c r="BC64" s="5" t="n">
        <f aca="false">VLOOKUP(B64,[52]apr98!$A$34:$XFD$80,3,0)</f>
        <v>3630068</v>
      </c>
      <c r="BD64" s="5" t="n">
        <f aca="false">VLOOKUP(B64,[53]may98!$A$34:$XFD$79,3,0)</f>
        <v>4737850</v>
      </c>
      <c r="BE64" s="5" t="n">
        <f aca="false">VLOOKUP(B64,[54]jun98!$A$34:$XFD$78,3,0)</f>
        <v>5820185</v>
      </c>
      <c r="BF64" s="5" t="n">
        <f aca="false">VLOOKUP(B64,[55]jul98!$A$47:$XFD$91,3,0)</f>
        <v>6648176</v>
      </c>
      <c r="BG64" s="5" t="n">
        <f aca="false">VLOOKUP(B64,[56]aug98!$A$53:$XFD$95,3,0)</f>
        <v>8891422</v>
      </c>
      <c r="BH64" s="5" t="n">
        <f aca="false">VLOOKUP(B64,[57]sep98!$A$34:$XFD$75,3,0)</f>
        <v>5309496</v>
      </c>
      <c r="BI64" s="5" t="n">
        <f aca="false">VLOOKUP(B64,[58]oct98!$A$34:$XFD$74,3,0)</f>
        <v>5694574</v>
      </c>
      <c r="BJ64" s="5" t="n">
        <f aca="false">VLOOKUP(B64,[59]nov98!$A$34:$XFD$74,3,0)</f>
        <v>7848250</v>
      </c>
      <c r="BK64" s="5" t="n">
        <f aca="false">VLOOKUP(B64,[60]dec98!$A$56:$XFD$94,3,0)</f>
        <v>7721874</v>
      </c>
      <c r="BL64" s="5" t="n">
        <f aca="false">VLOOKUP(B64,[61]jan99!$A$33:$XFD$67,3,0)</f>
        <v>11021291</v>
      </c>
      <c r="BM64" s="5" t="n">
        <f aca="false">VLOOKUP(B64,[62]feb99!$A$57:$XFD$91,3,0)</f>
        <v>10358224</v>
      </c>
      <c r="BN64" s="5" t="n">
        <f aca="false">VLOOKUP(B64,[63]mar99!$A$33:$XFD$65,3,0)</f>
        <v>3247819</v>
      </c>
      <c r="CQ64" s="1" t="s">
        <v>63</v>
      </c>
      <c r="CR64" s="6" t="n">
        <f aca="false">(D157-$D$95)/$D$95</f>
        <v>-0.894084347731159</v>
      </c>
      <c r="CS64" s="6" t="n">
        <f aca="false">(E158-$E$96)/$E$96</f>
        <v>-0.862515814380981</v>
      </c>
      <c r="CT64" s="6" t="n">
        <f aca="false">(F159-$F$97)/$F$97</f>
        <v>-0.893659597569752</v>
      </c>
      <c r="CU64" s="6" t="n">
        <f aca="false">(G160-$G$98)/$G$98</f>
        <v>-0.880827619873414</v>
      </c>
      <c r="CV64" s="6" t="n">
        <f aca="false">(H161-$H$99)/$H$99</f>
        <v>-0.899751835648913</v>
      </c>
      <c r="CW64" s="6" t="n">
        <f aca="false">(I162-$I$100)/$I$100</f>
        <v>-0.909536589616425</v>
      </c>
      <c r="CX64" s="6" t="n">
        <f aca="false">(J163-$J$101)/$J$101</f>
        <v>-0.834207512462415</v>
      </c>
      <c r="CY64" s="6" t="n">
        <f aca="false">(K164-$K$102)/$K$102</f>
        <v>-0.932430981454393</v>
      </c>
      <c r="CZ64" s="6" t="n">
        <f aca="false">(L165-$L$103)/$L$103</f>
        <v>-0.887679358890632</v>
      </c>
      <c r="DA64" s="6" t="n">
        <f aca="false">(M166-$M$104)/$M$104</f>
        <v>-0.863181049526097</v>
      </c>
      <c r="DB64" s="6" t="n">
        <f aca="false">(N167-$N$105)/$N$105</f>
        <v>-0.916630214251173</v>
      </c>
      <c r="DC64" s="6" t="n">
        <f aca="false">(O168-$O$106)/$O$106</f>
        <v>-0.902766306579879</v>
      </c>
      <c r="DD64" s="6" t="n">
        <f aca="false">(P169-$P$107)/$P$107</f>
        <v>-0.927104796899211</v>
      </c>
      <c r="DE64" s="6" t="n">
        <f aca="false">(Q170-$Q$108)/$Q$108</f>
        <v>-0.937987698210889</v>
      </c>
      <c r="DF64" s="6" t="n">
        <f aca="false">(R171-$R$109)/$R$109</f>
        <v>-0.900513661518974</v>
      </c>
      <c r="DG64" s="6" t="n">
        <f aca="false">(S172-$S$110)/$S$110</f>
        <v>-0.930948109705763</v>
      </c>
      <c r="DH64" s="6" t="n">
        <f aca="false">(T173-$T$111)/$T$111</f>
        <v>-0.889736166144082</v>
      </c>
      <c r="DI64" s="6" t="n">
        <f aca="false">(U174-$U$112)/$U$112</f>
        <v>-0.888788611690612</v>
      </c>
      <c r="DJ64" s="6" t="n">
        <f aca="false">(V175-$V$113)/$V$113</f>
        <v>-0.906659297734379</v>
      </c>
      <c r="DK64" s="6" t="n">
        <f aca="false">(W176-$W$114)/$W$114</f>
        <v>-0.929341617546694</v>
      </c>
      <c r="DL64" s="6" t="n">
        <f aca="false">(X177-$X$115)/$X$115</f>
        <v>-0.885446310221569</v>
      </c>
      <c r="DM64" s="6" t="n">
        <f aca="false">(Y178-$Y$116)/$Y$116</f>
        <v>-0.922468892932432</v>
      </c>
      <c r="DN64" s="6" t="n">
        <f aca="false">(Z179-$Z$117)/$Z$117</f>
        <v>-0.936776249846808</v>
      </c>
      <c r="DO64" s="6" t="n">
        <f aca="false">(AA180-$AA$118)/$AA$118</f>
        <v>-0.93242726140176</v>
      </c>
      <c r="DP64" s="6" t="n">
        <f aca="false">(AB181-$AB$119)/$AB$119</f>
        <v>-0.915725028364577</v>
      </c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</row>
    <row r="65" customFormat="false" ht="11.25" hidden="false" customHeight="false" outlineLevel="0" collapsed="false">
      <c r="B65" s="4" t="n">
        <v>36251</v>
      </c>
      <c r="C65" s="5" t="n">
        <v>60288243</v>
      </c>
      <c r="D65" s="5" t="n">
        <f aca="false">VLOOKUP(B65,[1]jan94!$A$53:$XFD$163,3,0)</f>
        <v>665638</v>
      </c>
      <c r="E65" s="5" t="n">
        <f aca="false">VLOOKUP(B65,[2]feb94!$A$55:$XFD$164,3,0)</f>
        <v>1053393</v>
      </c>
      <c r="F65" s="5" t="n">
        <f aca="false">VLOOKUP(B65,[3]mar94!$A$38:$XFD$146,3,0)</f>
        <v>990580</v>
      </c>
      <c r="G65" s="5" t="n">
        <f aca="false">VLOOKUP(B65,[4]apr94!$A$38:$XFD$145,3,0)</f>
        <v>780975</v>
      </c>
      <c r="H65" s="5" t="n">
        <f aca="false">VLOOKUP(B65,[5]may94!$A$64:$XFD$169,3,0)</f>
        <v>974530</v>
      </c>
      <c r="I65" s="5" t="n">
        <f aca="false">VLOOKUP(B65,[6]jun94!$A$53:$XFD$157,3,0)</f>
        <v>781275</v>
      </c>
      <c r="J65" s="5" t="n">
        <f aca="false">VLOOKUP(B65,[7]jul94!$A$61:$XFD$164,3,0)</f>
        <v>1149762</v>
      </c>
      <c r="K65" s="5" t="n">
        <f aca="false">VLOOKUP(B65,[8]aug94!$A$55:$XFD$157,3,0)</f>
        <v>760027</v>
      </c>
      <c r="L65" s="5" t="n">
        <f aca="false">VLOOKUP(B65,[9]sep94!$A$54:$XFD$156,3,0)</f>
        <v>1251406</v>
      </c>
      <c r="M65" s="5" t="n">
        <f aca="false">VLOOKUP(B65,[10]oct94!$A$49:$XFD$149,3,0)</f>
        <v>778426</v>
      </c>
      <c r="N65" s="5" t="n">
        <f aca="false">VLOOKUP(B65,[11]nov94!$A$38:$XFD$138,3,0)</f>
        <v>815002</v>
      </c>
      <c r="O65" s="5" t="n">
        <f aca="false">VLOOKUP(B65,[12]dec94!$A$50:$XFD$148,3,0)</f>
        <v>881023</v>
      </c>
      <c r="P65" s="5" t="n">
        <f aca="false">VLOOKUP(B65,[13]jan95!$A$63:$XFD$158,3,0)</f>
        <v>734447</v>
      </c>
      <c r="Q65" s="5" t="n">
        <f aca="false">VLOOKUP(B65,[14]feb95!$A$50:$XFD$143,3,0)</f>
        <v>686190</v>
      </c>
      <c r="R65" s="5" t="n">
        <f aca="false">VLOOKUP(B65,[15]mar95!$A$37:$XFD$129,3,0)</f>
        <v>1052015</v>
      </c>
      <c r="S65" s="5" t="n">
        <f aca="false">VLOOKUP(B65,[16]apr95!$A$54:$XFD$146,3,0)</f>
        <v>837508</v>
      </c>
      <c r="T65" s="5" t="n">
        <f aca="false">VLOOKUP(B65,[17]may95!$A$37:$XFD$127,3,0)</f>
        <v>1162671</v>
      </c>
      <c r="U65" s="5" t="n">
        <f aca="false">VLOOKUP(B65,[18]jun95!$A$53:$XFD$142,3,0)</f>
        <v>689169</v>
      </c>
      <c r="V65" s="5" t="n">
        <f aca="false">VLOOKUP(B65,[19]jul95!$A$52:$XFD$140,3,0)</f>
        <v>1231634</v>
      </c>
      <c r="W65" s="5" t="n">
        <f aca="false">VLOOKUP(B65,[20]aug95!$A$53:$XFD$140,3,0)</f>
        <v>905381</v>
      </c>
      <c r="X65" s="5" t="n">
        <f aca="false">VLOOKUP(B65,[21]sep95!$A$51:$XFD$137,3,0)</f>
        <v>1285551</v>
      </c>
      <c r="Y65" s="5" t="n">
        <f aca="false">VLOOKUP(B65,[22]oct95!$A$60:$XFD$145,3,0)</f>
        <v>782427</v>
      </c>
      <c r="Z65" s="5" t="n">
        <f aca="false">VLOOKUP(B65,[23]nov95!$A$54:$XFD$138,3,0)</f>
        <v>726063</v>
      </c>
      <c r="AA65" s="5" t="n">
        <f aca="false">VLOOKUP(B65,[24]dec95!$A$37:$XFD$120,3,0)</f>
        <v>1319412</v>
      </c>
      <c r="AB65" s="5" t="n">
        <f aca="false">VLOOKUP(B65,[25]jan96!$A$54:$XFD$134,3,0)</f>
        <v>1097810</v>
      </c>
      <c r="AC65" s="5" t="n">
        <f aca="false">VLOOKUP(B65,[26]feb96!$A$36:$XFD$114,3,0)</f>
        <v>1115306</v>
      </c>
      <c r="AD65" s="5" t="n">
        <f aca="false">VLOOKUP(B65,[27]mar96!$A$36:$XFD$114,3,0)</f>
        <v>1504402</v>
      </c>
      <c r="AE65" s="5" t="n">
        <f aca="false">VLOOKUP(B65,[28]apr96!$A$56:$XFD$132,3,0)</f>
        <v>967743</v>
      </c>
      <c r="AF65" s="5" t="n">
        <f aca="false">VLOOKUP(B65,[29]may96!$A$36:$XFD$111,3,0)</f>
        <v>1766541</v>
      </c>
      <c r="AG65" s="5" t="n">
        <f aca="false">VLOOKUP(B65,[30]jun96!$A$36:$XFD$110,3,0)</f>
        <v>1446855</v>
      </c>
      <c r="AH65" s="5" t="n">
        <f aca="false">VLOOKUP(B65,[31]jul96!$A$48:$XFD$122,3,0)</f>
        <v>1363021</v>
      </c>
      <c r="AI65" s="5" t="n">
        <f aca="false">VLOOKUP(B65,[32]aug96!$A$50:$XFD$122,3,0)</f>
        <v>1451824</v>
      </c>
      <c r="AJ65" s="5" t="n">
        <f aca="false">VLOOKUP(B65,[33]sep96!$A$65:$XFD$136,3,0)</f>
        <v>1574228</v>
      </c>
      <c r="AK65" s="5" t="n">
        <f aca="false">VLOOKUP(B65,[34]oct96!$A$51:$XFD$122,3,0)</f>
        <v>1657930</v>
      </c>
      <c r="AL65" s="5" t="n">
        <f aca="false">VLOOKUP(B65,[35]nov96!$A$55:$XFD$124,3,0)</f>
        <v>2400756</v>
      </c>
      <c r="AM65" s="5" t="n">
        <f aca="false">VLOOKUP(B65,[36]dec96!$A$61:$XFD$130,3,0)</f>
        <v>2050175</v>
      </c>
      <c r="AN65" s="5" t="n">
        <f aca="false">VLOOKUP(B65,[37]jan97!$A$57:$XFD$122,3,0)</f>
        <v>1747991</v>
      </c>
      <c r="AO65" s="5" t="n">
        <f aca="false">VLOOKUP(B65,[38]feb97!$A$59:$XFD$123,3,0)</f>
        <v>1521624</v>
      </c>
      <c r="AP65" s="5" t="n">
        <f aca="false">VLOOKUP(B65,[39]mar97!$A$56:$XFD$118,3,0)</f>
        <v>2373417</v>
      </c>
      <c r="AQ65" s="5" t="n">
        <f aca="false">VLOOKUP(B65,[40]apr97!$A$49:$XFD$110,3,0)</f>
        <v>1779379</v>
      </c>
      <c r="AR65" s="5" t="n">
        <f aca="false">VLOOKUP(B65,[41]may97!$A$35:$XFD$95,3,0)</f>
        <v>2174732</v>
      </c>
      <c r="AS65" s="5" t="n">
        <f aca="false">VLOOKUP(B65,[42]jun97!$A$49:$XFD$109,3,0)</f>
        <v>2048171</v>
      </c>
      <c r="AT65" s="5" t="n">
        <f aca="false">VLOOKUP(B65,[43]jul97!$A$56:$XFD$115,3,0)</f>
        <v>2377489</v>
      </c>
      <c r="AU65" s="5" t="n">
        <f aca="false">VLOOKUP(B65,[44]aug97!$A$54:$XFD$111,3,0)</f>
        <v>3014272</v>
      </c>
      <c r="AV65" s="5" t="n">
        <f aca="false">VLOOKUP(B65,[45]sep97!$A$47:$XFD$1033,3,0)</f>
        <v>2112659</v>
      </c>
      <c r="AW65" s="5" t="n">
        <f aca="false">VLOOKUP(B65,[46]oct97!$A$48:$XFD$104,3,0)</f>
        <v>3165464</v>
      </c>
      <c r="AX65" s="5" t="n">
        <f aca="false">VLOOKUP(B65,[47]nov97!$A$35:$XFD$90,3,0)</f>
        <v>3081554</v>
      </c>
      <c r="AY65" s="5" t="n">
        <f aca="false">VLOOKUP(B65,[48]dec97!$A$35:$XFD$89,3,0)</f>
        <v>4050679</v>
      </c>
      <c r="AZ65" s="5" t="n">
        <f aca="false">VLOOKUP(B65,[49]jan98!$A$51:$XFD$101,3,0)</f>
        <v>3536735</v>
      </c>
      <c r="BA65" s="5" t="n">
        <f aca="false">VLOOKUP(B65,[50]feb98!$A$34:$XFD$83,3,0)</f>
        <v>4012866</v>
      </c>
      <c r="BB65" s="5" t="n">
        <f aca="false">VLOOKUP(B65,[51]mar98!$A$34:$XFD$81,3,0)</f>
        <v>3694191</v>
      </c>
      <c r="BC65" s="5" t="n">
        <f aca="false">VLOOKUP(B65,[52]apr98!$A$34:$XFD$80,3,0)</f>
        <v>3333811</v>
      </c>
      <c r="BD65" s="5" t="n">
        <f aca="false">VLOOKUP(B65,[53]may98!$A$34:$XFD$79,3,0)</f>
        <v>4102573</v>
      </c>
      <c r="BE65" s="5" t="n">
        <f aca="false">VLOOKUP(B65,[54]jun98!$A$34:$XFD$78,3,0)</f>
        <v>5018258</v>
      </c>
      <c r="BF65" s="5" t="n">
        <f aca="false">VLOOKUP(B65,[55]jul98!$A$47:$XFD$91,3,0)</f>
        <v>5561925</v>
      </c>
      <c r="BG65" s="5" t="n">
        <f aca="false">VLOOKUP(B65,[56]aug98!$A$53:$XFD$95,3,0)</f>
        <v>7588314</v>
      </c>
      <c r="BH65" s="5" t="n">
        <f aca="false">VLOOKUP(B65,[57]sep98!$A$34:$XFD$75,3,0)</f>
        <v>4674109</v>
      </c>
      <c r="BI65" s="5" t="n">
        <f aca="false">VLOOKUP(B65,[58]oct98!$A$34:$XFD$74,3,0)</f>
        <v>5094800</v>
      </c>
      <c r="BJ65" s="5" t="n">
        <f aca="false">VLOOKUP(B65,[59]nov98!$A$34:$XFD$74,3,0)</f>
        <v>7275257</v>
      </c>
      <c r="BK65" s="5" t="n">
        <f aca="false">VLOOKUP(B65,[60]dec98!$A$56:$XFD$94,3,0)</f>
        <v>6677732</v>
      </c>
      <c r="BL65" s="5" t="n">
        <f aca="false">VLOOKUP(B65,[61]jan99!$A$33:$XFD$67,3,0)</f>
        <v>9858364</v>
      </c>
      <c r="BM65" s="5" t="n">
        <f aca="false">VLOOKUP(B65,[62]feb99!$A$57:$XFD$91,3,0)</f>
        <v>11427655</v>
      </c>
      <c r="BN65" s="5" t="n">
        <f aca="false">VLOOKUP(B65,[63]mar99!$A$33:$XFD$65,3,0)</f>
        <v>8058350</v>
      </c>
      <c r="BO65" s="5" t="n">
        <f aca="false">VLOOKUP(B65,[64]apr99!$A$33:$XFD$64,3,0)</f>
        <v>3887923</v>
      </c>
      <c r="CQ65" s="1" t="s">
        <v>64</v>
      </c>
      <c r="CR65" s="6" t="n">
        <f aca="false">(D158-$D$95)/$D$95</f>
        <v>-0.897641571010255</v>
      </c>
      <c r="CS65" s="6" t="n">
        <f aca="false">(E159-$E$96)/$E$96</f>
        <v>-0.868576062562993</v>
      </c>
      <c r="CT65" s="6" t="n">
        <f aca="false">(F160-$F$97)/$F$97</f>
        <v>-0.892319044560852</v>
      </c>
      <c r="CU65" s="6" t="n">
        <f aca="false">(G161-$G$98)/$G$98</f>
        <v>-0.884294243341892</v>
      </c>
      <c r="CV65" s="6" t="n">
        <f aca="false">(H162-$H$99)/$H$99</f>
        <v>-0.88842110009765</v>
      </c>
      <c r="CW65" s="6" t="n">
        <f aca="false">(I163-$I$100)/$I$100</f>
        <v>-0.908134188644219</v>
      </c>
      <c r="CX65" s="6" t="n">
        <f aca="false">(J164-$J$101)/$J$101</f>
        <v>-0.840711224929281</v>
      </c>
      <c r="CY65" s="6" t="n">
        <f aca="false">(K165-$K$102)/$K$102</f>
        <v>-0.933942483863812</v>
      </c>
      <c r="CZ65" s="6" t="n">
        <f aca="false">(L166-$L$103)/$L$103</f>
        <v>-0.887419617967102</v>
      </c>
      <c r="DA65" s="6" t="n">
        <f aca="false">(M167-$M$104)/$M$104</f>
        <v>-0.865530888708139</v>
      </c>
      <c r="DB65" s="6" t="n">
        <f aca="false">(N168-$N$105)/$N$105</f>
        <v>-0.91898245114854</v>
      </c>
      <c r="DC65" s="6" t="n">
        <f aca="false">(O169-$O$106)/$O$106</f>
        <v>-0.899654758030794</v>
      </c>
      <c r="DD65" s="6" t="n">
        <f aca="false">(P170-$P$107)/$P$107</f>
        <v>-0.93149917255082</v>
      </c>
      <c r="DE65" s="6" t="n">
        <f aca="false">(Q171-$Q$108)/$Q$108</f>
        <v>-0.939816192070766</v>
      </c>
      <c r="DF65" s="6" t="n">
        <f aca="false">(R172-$R$109)/$R$109</f>
        <v>-0.903175490476011</v>
      </c>
      <c r="DG65" s="6" t="n">
        <f aca="false">(S173-$S$110)/$S$110</f>
        <v>-0.930537723713101</v>
      </c>
      <c r="DH65" s="6" t="n">
        <f aca="false">(T174-$T$111)/$T$111</f>
        <v>-0.888605035450499</v>
      </c>
      <c r="DI65" s="6" t="n">
        <f aca="false">(U175-$U$112)/$U$112</f>
        <v>-0.886442983495948</v>
      </c>
      <c r="DJ65" s="6" t="n">
        <f aca="false">(V176-$V$113)/$V$113</f>
        <v>-0.91135608670439</v>
      </c>
      <c r="DK65" s="6" t="n">
        <f aca="false">(W177-$W$114)/$W$114</f>
        <v>-0.934282817932673</v>
      </c>
      <c r="DL65" s="6" t="n">
        <f aca="false">(X178-$X$115)/$X$115</f>
        <v>-0.889376296190685</v>
      </c>
      <c r="DM65" s="6" t="n">
        <f aca="false">(Y179-$Y$116)/$Y$116</f>
        <v>-0.92193761961281</v>
      </c>
      <c r="DN65" s="6" t="n">
        <f aca="false">(Z180-$Z$117)/$Z$117</f>
        <v>-0.943204122640443</v>
      </c>
      <c r="DO65" s="6" t="n">
        <f aca="false">(AA181-$AA$118)/$AA$118</f>
        <v>-0.935971130645914</v>
      </c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</row>
    <row r="66" customFormat="false" ht="11.25" hidden="false" customHeight="false" outlineLevel="0" collapsed="false">
      <c r="B66" s="4" t="n">
        <v>36281</v>
      </c>
      <c r="C66" s="5" t="n">
        <v>61898813</v>
      </c>
      <c r="D66" s="5" t="n">
        <f aca="false">VLOOKUP(B66,[1]jan94!$A$53:$XFD$163,3,0)</f>
        <v>664725</v>
      </c>
      <c r="E66" s="5" t="n">
        <f aca="false">VLOOKUP(B66,[2]feb94!$A$55:$XFD$164,3,0)</f>
        <v>1048885</v>
      </c>
      <c r="F66" s="5" t="n">
        <f aca="false">VLOOKUP(B66,[3]mar94!$A$38:$XFD$146,3,0)</f>
        <v>1037983</v>
      </c>
      <c r="G66" s="5" t="n">
        <f aca="false">VLOOKUP(B66,[4]apr94!$A$38:$XFD$145,3,0)</f>
        <v>815557</v>
      </c>
      <c r="H66" s="5" t="n">
        <f aca="false">VLOOKUP(B66,[5]may94!$A$64:$XFD$169,3,0)</f>
        <v>985582</v>
      </c>
      <c r="I66" s="5" t="n">
        <f aca="false">VLOOKUP(B66,[6]jun94!$A$53:$XFD$157,3,0)</f>
        <v>794436</v>
      </c>
      <c r="J66" s="5" t="n">
        <f aca="false">VLOOKUP(B66,[7]jul94!$A$61:$XFD$164,3,0)</f>
        <v>1152311</v>
      </c>
      <c r="K66" s="5" t="n">
        <f aca="false">VLOOKUP(B66,[8]aug94!$A$55:$XFD$157,3,0)</f>
        <v>773783</v>
      </c>
      <c r="L66" s="5" t="n">
        <f aca="false">VLOOKUP(B66,[9]sep94!$A$54:$XFD$156,3,0)</f>
        <v>1203776</v>
      </c>
      <c r="M66" s="5" t="n">
        <f aca="false">VLOOKUP(B66,[10]oct94!$A$49:$XFD$149,3,0)</f>
        <v>814748</v>
      </c>
      <c r="N66" s="5" t="n">
        <f aca="false">VLOOKUP(B66,[11]nov94!$A$38:$XFD$138,3,0)</f>
        <v>830067</v>
      </c>
      <c r="O66" s="5" t="n">
        <f aca="false">VLOOKUP(B66,[12]dec94!$A$50:$XFD$148,3,0)</f>
        <v>868817</v>
      </c>
      <c r="P66" s="5" t="n">
        <f aca="false">VLOOKUP(B66,[13]jan95!$A$63:$XFD$158,3,0)</f>
        <v>751229</v>
      </c>
      <c r="Q66" s="5" t="n">
        <f aca="false">VLOOKUP(B66,[14]feb95!$A$50:$XFD$143,3,0)</f>
        <v>753379</v>
      </c>
      <c r="R66" s="5" t="n">
        <f aca="false">VLOOKUP(B66,[15]mar95!$A$37:$XFD$129,3,0)</f>
        <v>997962</v>
      </c>
      <c r="S66" s="5" t="n">
        <f aca="false">VLOOKUP(B66,[16]apr95!$A$54:$XFD$146,3,0)</f>
        <v>775156</v>
      </c>
      <c r="T66" s="5" t="n">
        <f aca="false">VLOOKUP(B66,[17]may95!$A$37:$XFD$127,3,0)</f>
        <v>1147785</v>
      </c>
      <c r="U66" s="5" t="n">
        <f aca="false">VLOOKUP(B66,[18]jun95!$A$53:$XFD$142,3,0)</f>
        <v>720213</v>
      </c>
      <c r="V66" s="5" t="n">
        <f aca="false">VLOOKUP(B66,[19]jul95!$A$52:$XFD$140,3,0)</f>
        <v>1220925</v>
      </c>
      <c r="W66" s="5" t="n">
        <f aca="false">VLOOKUP(B66,[20]aug95!$A$53:$XFD$140,3,0)</f>
        <v>873870</v>
      </c>
      <c r="X66" s="5" t="n">
        <f aca="false">VLOOKUP(B66,[21]sep95!$A$51:$XFD$137,3,0)</f>
        <v>1283114</v>
      </c>
      <c r="Y66" s="5" t="n">
        <f aca="false">VLOOKUP(B66,[22]oct95!$A$60:$XFD$145,3,0)</f>
        <v>760576</v>
      </c>
      <c r="Z66" s="5" t="n">
        <f aca="false">VLOOKUP(B66,[23]nov95!$A$54:$XFD$138,3,0)</f>
        <v>725540</v>
      </c>
      <c r="AA66" s="5" t="n">
        <f aca="false">VLOOKUP(B66,[24]dec95!$A$37:$XFD$120,3,0)</f>
        <v>1245816</v>
      </c>
      <c r="AB66" s="5" t="n">
        <f aca="false">VLOOKUP(B66,[25]jan96!$A$54:$XFD$134,3,0)</f>
        <v>1098659</v>
      </c>
      <c r="AC66" s="5" t="n">
        <f aca="false">VLOOKUP(B66,[26]feb96!$A$36:$XFD$114,3,0)</f>
        <v>1090156</v>
      </c>
      <c r="AD66" s="5" t="n">
        <f aca="false">VLOOKUP(B66,[27]mar96!$A$36:$XFD$114,3,0)</f>
        <v>1456757</v>
      </c>
      <c r="AE66" s="5" t="n">
        <f aca="false">VLOOKUP(B66,[28]apr96!$A$56:$XFD$132,3,0)</f>
        <v>1003242</v>
      </c>
      <c r="AF66" s="5" t="n">
        <f aca="false">VLOOKUP(B66,[29]may96!$A$36:$XFD$111,3,0)</f>
        <v>1748816</v>
      </c>
      <c r="AG66" s="5" t="n">
        <f aca="false">VLOOKUP(B66,[30]jun96!$A$36:$XFD$110,3,0)</f>
        <v>1437201</v>
      </c>
      <c r="AH66" s="5" t="n">
        <f aca="false">VLOOKUP(B66,[31]jul96!$A$48:$XFD$122,3,0)</f>
        <v>1431793</v>
      </c>
      <c r="AI66" s="5" t="n">
        <f aca="false">VLOOKUP(B66,[32]aug96!$A$50:$XFD$122,3,0)</f>
        <v>1406508</v>
      </c>
      <c r="AJ66" s="5" t="n">
        <f aca="false">VLOOKUP(B66,[33]sep96!$A$65:$XFD$136,3,0)</f>
        <v>1606447</v>
      </c>
      <c r="AK66" s="5" t="n">
        <f aca="false">VLOOKUP(B66,[34]oct96!$A$51:$XFD$122,3,0)</f>
        <v>1622659</v>
      </c>
      <c r="AL66" s="5" t="n">
        <f aca="false">VLOOKUP(B66,[35]nov96!$A$55:$XFD$124,3,0)</f>
        <v>2439901</v>
      </c>
      <c r="AM66" s="5" t="n">
        <f aca="false">VLOOKUP(B66,[36]dec96!$A$61:$XFD$130,3,0)</f>
        <v>2114545</v>
      </c>
      <c r="AN66" s="5" t="n">
        <f aca="false">VLOOKUP(B66,[37]jan97!$A$57:$XFD$122,3,0)</f>
        <v>1698568</v>
      </c>
      <c r="AO66" s="5" t="n">
        <f aca="false">VLOOKUP(B66,[38]feb97!$A$59:$XFD$123,3,0)</f>
        <v>1501394</v>
      </c>
      <c r="AP66" s="5" t="n">
        <f aca="false">VLOOKUP(B66,[39]mar97!$A$56:$XFD$118,3,0)</f>
        <v>2476120</v>
      </c>
      <c r="AQ66" s="5" t="n">
        <f aca="false">VLOOKUP(B66,[40]apr97!$A$49:$XFD$110,3,0)</f>
        <v>1689980</v>
      </c>
      <c r="AR66" s="5" t="n">
        <f aca="false">VLOOKUP(B66,[41]may97!$A$35:$XFD$95,3,0)</f>
        <v>2258005</v>
      </c>
      <c r="AS66" s="5" t="n">
        <f aca="false">VLOOKUP(B66,[42]jun97!$A$49:$XFD$109,3,0)</f>
        <v>1972766</v>
      </c>
      <c r="AT66" s="5" t="n">
        <f aca="false">VLOOKUP(B66,[43]jul97!$A$56:$XFD$115,3,0)</f>
        <v>2307249</v>
      </c>
      <c r="AU66" s="5" t="n">
        <f aca="false">VLOOKUP(B66,[44]aug97!$A$54:$XFD$111,3,0)</f>
        <v>3032307</v>
      </c>
      <c r="AV66" s="5" t="n">
        <f aca="false">VLOOKUP(B66,[45]sep97!$A$47:$XFD$1033,3,0)</f>
        <v>2097330</v>
      </c>
      <c r="AW66" s="5" t="n">
        <f aca="false">VLOOKUP(B66,[46]oct97!$A$48:$XFD$104,3,0)</f>
        <v>3055443</v>
      </c>
      <c r="AX66" s="5" t="n">
        <f aca="false">VLOOKUP(B66,[47]nov97!$A$35:$XFD$90,3,0)</f>
        <v>3075983</v>
      </c>
      <c r="AY66" s="5" t="n">
        <f aca="false">VLOOKUP(B66,[48]dec97!$A$35:$XFD$89,3,0)</f>
        <v>3637094</v>
      </c>
      <c r="AZ66" s="5" t="n">
        <f aca="false">VLOOKUP(B66,[49]jan98!$A$51:$XFD$101,3,0)</f>
        <v>3446761</v>
      </c>
      <c r="BA66" s="5" t="n">
        <f aca="false">VLOOKUP(B66,[50]feb98!$A$34:$XFD$83,3,0)</f>
        <v>3765224</v>
      </c>
      <c r="BB66" s="5" t="n">
        <f aca="false">VLOOKUP(B66,[51]mar98!$A$34:$XFD$81,3,0)</f>
        <v>3875823</v>
      </c>
      <c r="BC66" s="5" t="n">
        <f aca="false">VLOOKUP(B66,[52]apr98!$A$34:$XFD$80,3,0)</f>
        <v>3224035</v>
      </c>
      <c r="BD66" s="5" t="n">
        <f aca="false">VLOOKUP(B66,[53]may98!$A$34:$XFD$79,3,0)</f>
        <v>4232129</v>
      </c>
      <c r="BE66" s="5" t="n">
        <f aca="false">VLOOKUP(B66,[54]jun98!$A$34:$XFD$78,3,0)</f>
        <v>4762540</v>
      </c>
      <c r="BF66" s="5" t="n">
        <f aca="false">VLOOKUP(B66,[55]jul98!$A$47:$XFD$91,3,0)</f>
        <v>6032261</v>
      </c>
      <c r="BG66" s="5" t="n">
        <f aca="false">VLOOKUP(B66,[56]aug98!$A$53:$XFD$95,3,0)</f>
        <v>7598481</v>
      </c>
      <c r="BH66" s="5" t="n">
        <f aca="false">VLOOKUP(B66,[57]sep98!$A$34:$XFD$75,3,0)</f>
        <v>4739224</v>
      </c>
      <c r="BI66" s="5" t="n">
        <f aca="false">VLOOKUP(B66,[58]oct98!$A$34:$XFD$74,3,0)</f>
        <v>4763183</v>
      </c>
      <c r="BJ66" s="5" t="n">
        <f aca="false">VLOOKUP(B66,[59]nov98!$A$34:$XFD$74,3,0)</f>
        <v>6806179</v>
      </c>
      <c r="BK66" s="5" t="n">
        <f aca="false">VLOOKUP(B66,[60]dec98!$A$56:$XFD$94,3,0)</f>
        <v>7385712</v>
      </c>
      <c r="BL66" s="5" t="n">
        <f aca="false">VLOOKUP(B66,[61]jan99!$A$33:$XFD$67,3,0)</f>
        <v>9082282</v>
      </c>
      <c r="BM66" s="5" t="n">
        <f aca="false">VLOOKUP(B66,[62]feb99!$A$57:$XFD$91,3,0)</f>
        <v>11118044</v>
      </c>
      <c r="BN66" s="5" t="n">
        <f aca="false">VLOOKUP(B66,[63]mar99!$A$33:$XFD$65,3,0)</f>
        <v>7171706</v>
      </c>
      <c r="BO66" s="5" t="n">
        <f aca="false">VLOOKUP(B66,[64]apr99!$A$33:$XFD$64,3,0)</f>
        <v>8356973</v>
      </c>
      <c r="BP66" s="5" t="n">
        <f aca="false">VLOOKUP(B66,[65]may99!$A$33:$XFD$63,3,0)</f>
        <v>4602657</v>
      </c>
      <c r="CQ66" s="1" t="s">
        <v>65</v>
      </c>
      <c r="CR66" s="6" t="n">
        <f aca="false">(D159-$D$95)/$D$95</f>
        <v>-0.905949215011991</v>
      </c>
      <c r="CS66" s="6" t="n">
        <f aca="false">(E160-$E$96)/$E$96</f>
        <v>-0.873823391704325</v>
      </c>
      <c r="CT66" s="6" t="n">
        <f aca="false">(F161-$F$97)/$F$97</f>
        <v>-0.901875267204705</v>
      </c>
      <c r="CU66" s="6" t="n">
        <f aca="false">(G162-$G$98)/$G$98</f>
        <v>-0.883331767503018</v>
      </c>
      <c r="CV66" s="6" t="n">
        <f aca="false">(H163-$H$99)/$H$99</f>
        <v>-0.891390379347564</v>
      </c>
      <c r="CW66" s="6" t="n">
        <f aca="false">(I164-$I$100)/$I$100</f>
        <v>-0.915036235680109</v>
      </c>
      <c r="CX66" s="6" t="n">
        <f aca="false">(J165-$J$101)/$J$101</f>
        <v>-0.845454877765469</v>
      </c>
      <c r="CY66" s="6" t="n">
        <f aca="false">(K166-$K$102)/$K$102</f>
        <v>-0.936865245322304</v>
      </c>
      <c r="CZ66" s="6" t="n">
        <f aca="false">(L167-$L$103)/$L$103</f>
        <v>-0.881318273871512</v>
      </c>
      <c r="DA66" s="6" t="n">
        <f aca="false">(M168-$M$104)/$M$104</f>
        <v>-0.870673844383677</v>
      </c>
      <c r="DB66" s="6" t="n">
        <f aca="false">(N169-$N$105)/$N$105</f>
        <v>-0.926162902309374</v>
      </c>
      <c r="DC66" s="6" t="n">
        <f aca="false">(O170-$O$106)/$O$106</f>
        <v>-0.905344694283359</v>
      </c>
      <c r="DD66" s="6" t="n">
        <f aca="false">(P171-$P$107)/$P$107</f>
        <v>-0.932650790374932</v>
      </c>
      <c r="DE66" s="6" t="n">
        <f aca="false">(Q172-$Q$108)/$Q$108</f>
        <v>-0.938549390030037</v>
      </c>
      <c r="DF66" s="6" t="n">
        <f aca="false">(R173-$R$109)/$R$109</f>
        <v>-0.904284742366419</v>
      </c>
      <c r="DG66" s="6" t="n">
        <f aca="false">(S174-$S$110)/$S$110</f>
        <v>-0.925683939923814</v>
      </c>
      <c r="DH66" s="6" t="n">
        <f aca="false">(T175-$T$111)/$T$111</f>
        <v>-0.887719580074002</v>
      </c>
      <c r="DI66" s="6" t="n">
        <f aca="false">(U176-$U$112)/$U$112</f>
        <v>-0.895948453804739</v>
      </c>
      <c r="DJ66" s="6" t="n">
        <f aca="false">(V177-$V$113)/$V$113</f>
        <v>-0.910468885074533</v>
      </c>
      <c r="DK66" s="6" t="n">
        <f aca="false">(W178-$W$114)/$W$114</f>
        <v>-0.933884034225178</v>
      </c>
      <c r="DL66" s="6" t="n">
        <f aca="false">(X179-$X$115)/$X$115</f>
        <v>-0.89396272515445</v>
      </c>
      <c r="DM66" s="6" t="n">
        <f aca="false">(Y180-$Y$116)/$Y$116</f>
        <v>-0.922746102585607</v>
      </c>
      <c r="DN66" s="6" t="n">
        <f aca="false">(Z181-$Z$117)/$Z$117</f>
        <v>-0.939025800246502</v>
      </c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</row>
    <row r="67" customFormat="false" ht="11.25" hidden="false" customHeight="false" outlineLevel="0" collapsed="false">
      <c r="B67" s="4" t="n">
        <v>36312</v>
      </c>
      <c r="C67" s="5" t="n">
        <v>58816888</v>
      </c>
      <c r="D67" s="5" t="n">
        <f aca="false">VLOOKUP(B67,[1]jan94!$A$53:$XFD$163,3,0)</f>
        <v>591072</v>
      </c>
      <c r="E67" s="5" t="n">
        <f aca="false">VLOOKUP(B67,[2]feb94!$A$55:$XFD$164,3,0)</f>
        <v>970307</v>
      </c>
      <c r="F67" s="5" t="n">
        <f aca="false">VLOOKUP(B67,[3]mar94!$A$38:$XFD$146,3,0)</f>
        <v>983115</v>
      </c>
      <c r="G67" s="5" t="n">
        <f aca="false">VLOOKUP(B67,[4]apr94!$A$38:$XFD$145,3,0)</f>
        <v>774275</v>
      </c>
      <c r="H67" s="5" t="n">
        <f aca="false">VLOOKUP(B67,[5]may94!$A$64:$XFD$169,3,0)</f>
        <v>930231</v>
      </c>
      <c r="I67" s="5" t="n">
        <f aca="false">VLOOKUP(B67,[6]jun94!$A$53:$XFD$157,3,0)</f>
        <v>730716</v>
      </c>
      <c r="J67" s="5" t="n">
        <f aca="false">VLOOKUP(B67,[7]jul94!$A$61:$XFD$164,3,0)</f>
        <v>1066034</v>
      </c>
      <c r="K67" s="5" t="n">
        <f aca="false">VLOOKUP(B67,[8]aug94!$A$55:$XFD$157,3,0)</f>
        <v>708961</v>
      </c>
      <c r="L67" s="5" t="n">
        <f aca="false">VLOOKUP(B67,[9]sep94!$A$54:$XFD$156,3,0)</f>
        <v>1158680</v>
      </c>
      <c r="M67" s="5" t="n">
        <f aca="false">VLOOKUP(B67,[10]oct94!$A$49:$XFD$149,3,0)</f>
        <v>759046</v>
      </c>
      <c r="N67" s="5" t="n">
        <f aca="false">VLOOKUP(B67,[11]nov94!$A$38:$XFD$138,3,0)</f>
        <v>778367</v>
      </c>
      <c r="O67" s="5" t="n">
        <f aca="false">VLOOKUP(B67,[12]dec94!$A$50:$XFD$148,3,0)</f>
        <v>806045</v>
      </c>
      <c r="P67" s="5" t="n">
        <f aca="false">VLOOKUP(B67,[13]jan95!$A$63:$XFD$158,3,0)</f>
        <v>711716</v>
      </c>
      <c r="Q67" s="5" t="n">
        <f aca="false">VLOOKUP(B67,[14]feb95!$A$50:$XFD$143,3,0)</f>
        <v>660832</v>
      </c>
      <c r="R67" s="5" t="n">
        <f aca="false">VLOOKUP(B67,[15]mar95!$A$37:$XFD$129,3,0)</f>
        <v>917709</v>
      </c>
      <c r="S67" s="5" t="n">
        <f aca="false">VLOOKUP(B67,[16]apr95!$A$54:$XFD$146,3,0)</f>
        <v>703457</v>
      </c>
      <c r="T67" s="5" t="n">
        <f aca="false">VLOOKUP(B67,[17]may95!$A$37:$XFD$127,3,0)</f>
        <v>1160665</v>
      </c>
      <c r="U67" s="5" t="n">
        <f aca="false">VLOOKUP(B67,[18]jun95!$A$53:$XFD$142,3,0)</f>
        <v>648573</v>
      </c>
      <c r="V67" s="5" t="n">
        <f aca="false">VLOOKUP(B67,[19]jul95!$A$52:$XFD$140,3,0)</f>
        <v>1154248</v>
      </c>
      <c r="W67" s="5" t="n">
        <f aca="false">VLOOKUP(B67,[20]aug95!$A$53:$XFD$140,3,0)</f>
        <v>843699</v>
      </c>
      <c r="X67" s="5" t="n">
        <f aca="false">VLOOKUP(B67,[21]sep95!$A$51:$XFD$137,3,0)</f>
        <v>1214324</v>
      </c>
      <c r="Y67" s="5" t="n">
        <f aca="false">VLOOKUP(B67,[22]oct95!$A$60:$XFD$145,3,0)</f>
        <v>738795</v>
      </c>
      <c r="Z67" s="5" t="n">
        <f aca="false">VLOOKUP(B67,[23]nov95!$A$54:$XFD$138,3,0)</f>
        <v>642875</v>
      </c>
      <c r="AA67" s="5" t="n">
        <f aca="false">VLOOKUP(B67,[24]dec95!$A$37:$XFD$120,3,0)</f>
        <v>1251198</v>
      </c>
      <c r="AB67" s="5" t="n">
        <f aca="false">VLOOKUP(B67,[25]jan96!$A$54:$XFD$134,3,0)</f>
        <v>980276</v>
      </c>
      <c r="AC67" s="5" t="n">
        <f aca="false">VLOOKUP(B67,[26]feb96!$A$36:$XFD$114,3,0)</f>
        <v>962105</v>
      </c>
      <c r="AD67" s="5" t="n">
        <f aca="false">VLOOKUP(B67,[27]mar96!$A$36:$XFD$114,3,0)</f>
        <v>1379471</v>
      </c>
      <c r="AE67" s="5" t="n">
        <f aca="false">VLOOKUP(B67,[28]apr96!$A$56:$XFD$132,3,0)</f>
        <v>914885</v>
      </c>
      <c r="AF67" s="5" t="n">
        <f aca="false">VLOOKUP(B67,[29]may96!$A$36:$XFD$111,3,0)</f>
        <v>1668099</v>
      </c>
      <c r="AG67" s="5" t="n">
        <f aca="false">VLOOKUP(B67,[30]jun96!$A$36:$XFD$110,3,0)</f>
        <v>1302540</v>
      </c>
      <c r="AH67" s="5" t="n">
        <f aca="false">VLOOKUP(B67,[31]jul96!$A$48:$XFD$122,3,0)</f>
        <v>1354590</v>
      </c>
      <c r="AI67" s="5" t="n">
        <f aca="false">VLOOKUP(B67,[32]aug96!$A$50:$XFD$122,3,0)</f>
        <v>1208733</v>
      </c>
      <c r="AJ67" s="5" t="n">
        <f aca="false">VLOOKUP(B67,[33]sep96!$A$65:$XFD$136,3,0)</f>
        <v>1467133</v>
      </c>
      <c r="AK67" s="5" t="n">
        <f aca="false">VLOOKUP(B67,[34]oct96!$A$51:$XFD$122,3,0)</f>
        <v>1483474</v>
      </c>
      <c r="AL67" s="5" t="n">
        <f aca="false">VLOOKUP(B67,[35]nov96!$A$55:$XFD$124,3,0)</f>
        <v>2255743</v>
      </c>
      <c r="AM67" s="5" t="n">
        <f aca="false">VLOOKUP(B67,[36]dec96!$A$61:$XFD$130,3,0)</f>
        <v>1995939</v>
      </c>
      <c r="AN67" s="5" t="n">
        <f aca="false">VLOOKUP(B67,[37]jan97!$A$57:$XFD$122,3,0)</f>
        <v>1561293</v>
      </c>
      <c r="AO67" s="5" t="n">
        <f aca="false">VLOOKUP(B67,[38]feb97!$A$59:$XFD$123,3,0)</f>
        <v>1395075</v>
      </c>
      <c r="AP67" s="5" t="n">
        <f aca="false">VLOOKUP(B67,[39]mar97!$A$56:$XFD$118,3,0)</f>
        <v>2304034</v>
      </c>
      <c r="AQ67" s="5" t="n">
        <f aca="false">VLOOKUP(B67,[40]apr97!$A$49:$XFD$110,3,0)</f>
        <v>1573571</v>
      </c>
      <c r="AR67" s="5" t="n">
        <f aca="false">VLOOKUP(B67,[41]may97!$A$35:$XFD$95,3,0)</f>
        <v>2147814</v>
      </c>
      <c r="AS67" s="5" t="n">
        <f aca="false">VLOOKUP(B67,[42]jun97!$A$49:$XFD$109,3,0)</f>
        <v>1857789</v>
      </c>
      <c r="AT67" s="5" t="n">
        <f aca="false">VLOOKUP(B67,[43]jul97!$A$56:$XFD$115,3,0)</f>
        <v>2127696</v>
      </c>
      <c r="AU67" s="5" t="n">
        <f aca="false">VLOOKUP(B67,[44]aug97!$A$54:$XFD$111,3,0)</f>
        <v>2626230</v>
      </c>
      <c r="AV67" s="5" t="n">
        <f aca="false">VLOOKUP(B67,[45]sep97!$A$47:$XFD$1033,3,0)</f>
        <v>2010805</v>
      </c>
      <c r="AW67" s="5" t="n">
        <f aca="false">VLOOKUP(B67,[46]oct97!$A$48:$XFD$104,3,0)</f>
        <v>2799383</v>
      </c>
      <c r="AX67" s="5" t="n">
        <f aca="false">VLOOKUP(B67,[47]nov97!$A$35:$XFD$90,3,0)</f>
        <v>2736109</v>
      </c>
      <c r="AY67" s="5" t="n">
        <f aca="false">VLOOKUP(B67,[48]dec97!$A$35:$XFD$89,3,0)</f>
        <v>3906433</v>
      </c>
      <c r="AZ67" s="5" t="n">
        <f aca="false">VLOOKUP(B67,[49]jan98!$A$51:$XFD$101,3,0)</f>
        <v>3126417</v>
      </c>
      <c r="BA67" s="5" t="n">
        <f aca="false">VLOOKUP(B67,[50]feb98!$A$34:$XFD$83,3,0)</f>
        <v>3552323</v>
      </c>
      <c r="BB67" s="5" t="n">
        <f aca="false">VLOOKUP(B67,[51]mar98!$A$34:$XFD$81,3,0)</f>
        <v>3564471</v>
      </c>
      <c r="BC67" s="5" t="n">
        <f aca="false">VLOOKUP(B67,[52]apr98!$A$34:$XFD$80,3,0)</f>
        <v>2755074</v>
      </c>
      <c r="BD67" s="5" t="n">
        <f aca="false">VLOOKUP(B67,[53]may98!$A$34:$XFD$79,3,0)</f>
        <v>3973336</v>
      </c>
      <c r="BE67" s="5" t="n">
        <f aca="false">VLOOKUP(B67,[54]jun98!$A$34:$XFD$78,3,0)</f>
        <v>4229223</v>
      </c>
      <c r="BF67" s="5" t="n">
        <f aca="false">VLOOKUP(B67,[55]jul98!$A$47:$XFD$91,3,0)</f>
        <v>5361383</v>
      </c>
      <c r="BG67" s="5" t="n">
        <f aca="false">VLOOKUP(B67,[56]aug98!$A$53:$XFD$95,3,0)</f>
        <v>6616245</v>
      </c>
      <c r="BH67" s="5" t="n">
        <f aca="false">VLOOKUP(B67,[57]sep98!$A$34:$XFD$75,3,0)</f>
        <v>4218803</v>
      </c>
      <c r="BI67" s="5" t="n">
        <f aca="false">VLOOKUP(B67,[58]oct98!$A$34:$XFD$74,3,0)</f>
        <v>4156740</v>
      </c>
      <c r="BJ67" s="5" t="n">
        <f aca="false">VLOOKUP(B67,[59]nov98!$A$34:$XFD$74,3,0)</f>
        <v>6247643</v>
      </c>
      <c r="BK67" s="5" t="n">
        <f aca="false">VLOOKUP(B67,[60]dec98!$A$56:$XFD$94,3,0)</f>
        <v>5421908</v>
      </c>
      <c r="BL67" s="5" t="n">
        <f aca="false">VLOOKUP(B67,[61]jan99!$A$33:$XFD$67,3,0)</f>
        <v>8004941</v>
      </c>
      <c r="BM67" s="5" t="n">
        <f aca="false">VLOOKUP(B67,[62]feb99!$A$57:$XFD$91,3,0)</f>
        <v>10557980</v>
      </c>
      <c r="BN67" s="5" t="n">
        <f aca="false">VLOOKUP(B67,[63]mar99!$A$33:$XFD$65,3,0)</f>
        <v>6148955</v>
      </c>
      <c r="BO67" s="5" t="n">
        <f aca="false">VLOOKUP(B67,[64]apr99!$A$33:$XFD$64,3,0)</f>
        <v>7898864</v>
      </c>
      <c r="BP67" s="5" t="n">
        <f aca="false">VLOOKUP(B67,[65]may99!$A$33:$XFD$63,3,0)</f>
        <v>9914320</v>
      </c>
      <c r="BQ67" s="5" t="n">
        <f aca="false">VLOOKUP(B67,[66]jun99!$A$44:$XFD$73,3,0)</f>
        <v>3486305</v>
      </c>
      <c r="CQ67" s="1" t="s">
        <v>66</v>
      </c>
      <c r="CR67" s="6" t="n">
        <f aca="false">(D160-$D$95)/$D$95</f>
        <v>-0.908826045451283</v>
      </c>
      <c r="CS67" s="6" t="n">
        <f aca="false">(E161-$E$96)/$E$96</f>
        <v>-0.879582369265599</v>
      </c>
      <c r="CT67" s="6" t="n">
        <f aca="false">(F162-$F$97)/$F$97</f>
        <v>-0.91055049220761</v>
      </c>
      <c r="CU67" s="6" t="n">
        <f aca="false">(G163-$G$98)/$G$98</f>
        <v>-0.886743337209934</v>
      </c>
      <c r="CV67" s="6" t="n">
        <f aca="false">(H164-$H$99)/$H$99</f>
        <v>-0.896824008884911</v>
      </c>
      <c r="CW67" s="6" t="n">
        <f aca="false">(I165-$I$100)/$I$100</f>
        <v>-0.916458180973429</v>
      </c>
      <c r="CX67" s="6" t="n">
        <f aca="false">(J166-$J$101)/$J$101</f>
        <v>-0.851047368505323</v>
      </c>
      <c r="CY67" s="6" t="n">
        <f aca="false">(K167-$K$102)/$K$102</f>
        <v>-0.940788682481504</v>
      </c>
      <c r="CZ67" s="6" t="n">
        <f aca="false">(L168-$L$103)/$L$103</f>
        <v>-0.888295140033581</v>
      </c>
      <c r="DA67" s="6" t="n">
        <f aca="false">(M169-$M$104)/$M$104</f>
        <v>-0.880645259088519</v>
      </c>
      <c r="DB67" s="6" t="n">
        <f aca="false">(N170-$N$105)/$N$105</f>
        <v>-0.924204558327998</v>
      </c>
      <c r="DC67" s="6" t="n">
        <f aca="false">(O171-$O$106)/$O$106</f>
        <v>-0.907799917078675</v>
      </c>
      <c r="DD67" s="6" t="n">
        <f aca="false">(P172-$P$107)/$P$107</f>
        <v>-0.934117084233614</v>
      </c>
      <c r="DE67" s="6" t="n">
        <f aca="false">(Q173-$Q$108)/$Q$108</f>
        <v>-0.911094387705085</v>
      </c>
      <c r="DF67" s="6" t="n">
        <f aca="false">(R174-$R$109)/$R$109</f>
        <v>-0.909849268305521</v>
      </c>
      <c r="DG67" s="6" t="n">
        <f aca="false">(S175-$S$110)/$S$110</f>
        <v>-0.928130818524071</v>
      </c>
      <c r="DH67" s="6" t="n">
        <f aca="false">(T176-$T$111)/$T$111</f>
        <v>-0.893129520603712</v>
      </c>
      <c r="DI67" s="6" t="n">
        <f aca="false">(U177-$U$112)/$U$112</f>
        <v>-0.900909650541581</v>
      </c>
      <c r="DJ67" s="6" t="n">
        <f aca="false">(V178-$V$113)/$V$113</f>
        <v>-0.917370794800622</v>
      </c>
      <c r="DK67" s="6" t="n">
        <f aca="false">(W179-$W$114)/$W$114</f>
        <v>-0.931761445558516</v>
      </c>
      <c r="DL67" s="6" t="n">
        <f aca="false">(X180-$X$115)/$X$115</f>
        <v>-0.898561376856661</v>
      </c>
      <c r="DM67" s="6" t="n">
        <f aca="false">(Y181-$Y$116)/$Y$116</f>
        <v>-0.922065683951868</v>
      </c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</row>
    <row r="68" customFormat="false" ht="11.25" hidden="false" customHeight="false" outlineLevel="0" collapsed="false">
      <c r="B68" s="4" t="n">
        <v>36342</v>
      </c>
      <c r="C68" s="5" t="n">
        <v>59526041</v>
      </c>
      <c r="D68" s="5" t="n">
        <f aca="false">VLOOKUP(B68,[1]jan94!$A$53:$XFD$163,3,0)</f>
        <v>592092</v>
      </c>
      <c r="E68" s="5" t="n">
        <f aca="false">VLOOKUP(B68,[2]feb94!$A$55:$XFD$164,3,0)</f>
        <v>962618</v>
      </c>
      <c r="F68" s="5" t="n">
        <f aca="false">VLOOKUP(B68,[3]mar94!$A$38:$XFD$146,3,0)</f>
        <v>1028692</v>
      </c>
      <c r="G68" s="5" t="n">
        <f aca="false">VLOOKUP(B68,[4]apr94!$A$38:$XFD$145,3,0)</f>
        <v>763618</v>
      </c>
      <c r="H68" s="5" t="n">
        <f aca="false">VLOOKUP(B68,[5]may94!$A$64:$XFD$169,3,0)</f>
        <v>934169</v>
      </c>
      <c r="I68" s="5" t="n">
        <f aca="false">VLOOKUP(B68,[6]jun94!$A$53:$XFD$157,3,0)</f>
        <v>744832</v>
      </c>
      <c r="J68" s="5" t="n">
        <f aca="false">VLOOKUP(B68,[7]jul94!$A$61:$XFD$164,3,0)</f>
        <v>1110730</v>
      </c>
      <c r="K68" s="5" t="n">
        <f aca="false">VLOOKUP(B68,[8]aug94!$A$55:$XFD$157,3,0)</f>
        <v>707088</v>
      </c>
      <c r="L68" s="5" t="n">
        <f aca="false">VLOOKUP(B68,[9]sep94!$A$54:$XFD$156,3,0)</f>
        <v>1173339</v>
      </c>
      <c r="M68" s="5" t="n">
        <f aca="false">VLOOKUP(B68,[10]oct94!$A$49:$XFD$149,3,0)</f>
        <v>737231</v>
      </c>
      <c r="N68" s="5" t="n">
        <f aca="false">VLOOKUP(B68,[11]nov94!$A$38:$XFD$138,3,0)</f>
        <v>770210</v>
      </c>
      <c r="O68" s="5" t="n">
        <f aca="false">VLOOKUP(B68,[12]dec94!$A$50:$XFD$148,3,0)</f>
        <v>898675</v>
      </c>
      <c r="P68" s="5" t="n">
        <f aca="false">VLOOKUP(B68,[13]jan95!$A$63:$XFD$158,3,0)</f>
        <v>685572</v>
      </c>
      <c r="Q68" s="5" t="n">
        <f aca="false">VLOOKUP(B68,[14]feb95!$A$50:$XFD$143,3,0)</f>
        <v>651057</v>
      </c>
      <c r="R68" s="5" t="n">
        <f aca="false">VLOOKUP(B68,[15]mar95!$A$37:$XFD$129,3,0)</f>
        <v>1070191</v>
      </c>
      <c r="S68" s="5" t="n">
        <f aca="false">VLOOKUP(B68,[16]apr95!$A$54:$XFD$146,3,0)</f>
        <v>694155</v>
      </c>
      <c r="T68" s="5" t="n">
        <f aca="false">VLOOKUP(B68,[17]may95!$A$37:$XFD$127,3,0)</f>
        <v>1151510</v>
      </c>
      <c r="U68" s="5" t="n">
        <f aca="false">VLOOKUP(B68,[18]jun95!$A$53:$XFD$142,3,0)</f>
        <v>741954</v>
      </c>
      <c r="V68" s="5" t="n">
        <f aca="false">VLOOKUP(B68,[19]jul95!$A$52:$XFD$140,3,0)</f>
        <v>1134703</v>
      </c>
      <c r="W68" s="5" t="n">
        <f aca="false">VLOOKUP(B68,[20]aug95!$A$53:$XFD$140,3,0)</f>
        <v>884373</v>
      </c>
      <c r="X68" s="5" t="n">
        <f aca="false">VLOOKUP(B68,[21]sep95!$A$51:$XFD$137,3,0)</f>
        <v>1219129</v>
      </c>
      <c r="Y68" s="5" t="n">
        <f aca="false">VLOOKUP(B68,[22]oct95!$A$60:$XFD$145,3,0)</f>
        <v>792262</v>
      </c>
      <c r="Z68" s="5" t="n">
        <f aca="false">VLOOKUP(B68,[23]nov95!$A$54:$XFD$138,3,0)</f>
        <v>636334</v>
      </c>
      <c r="AA68" s="5" t="n">
        <f aca="false">VLOOKUP(B68,[24]dec95!$A$37:$XFD$120,3,0)</f>
        <v>1296390</v>
      </c>
      <c r="AB68" s="5" t="n">
        <f aca="false">VLOOKUP(B68,[25]jan96!$A$54:$XFD$134,3,0)</f>
        <v>966640</v>
      </c>
      <c r="AC68" s="5" t="n">
        <f aca="false">VLOOKUP(B68,[26]feb96!$A$36:$XFD$114,3,0)</f>
        <v>959738</v>
      </c>
      <c r="AD68" s="5" t="n">
        <f aca="false">VLOOKUP(B68,[27]mar96!$A$36:$XFD$114,3,0)</f>
        <v>1372089</v>
      </c>
      <c r="AE68" s="5" t="n">
        <f aca="false">VLOOKUP(B68,[28]apr96!$A$56:$XFD$132,3,0)</f>
        <v>954885</v>
      </c>
      <c r="AF68" s="5" t="n">
        <f aca="false">VLOOKUP(B68,[29]may96!$A$36:$XFD$111,3,0)</f>
        <v>1715849</v>
      </c>
      <c r="AG68" s="5" t="n">
        <f aca="false">VLOOKUP(B68,[30]jun96!$A$36:$XFD$110,3,0)</f>
        <v>1253732</v>
      </c>
      <c r="AH68" s="5" t="n">
        <f aca="false">VLOOKUP(B68,[31]jul96!$A$48:$XFD$122,3,0)</f>
        <v>1317893</v>
      </c>
      <c r="AI68" s="5" t="n">
        <f aca="false">VLOOKUP(B68,[32]aug96!$A$50:$XFD$122,3,0)</f>
        <v>1205339</v>
      </c>
      <c r="AJ68" s="5" t="n">
        <f aca="false">VLOOKUP(B68,[33]sep96!$A$65:$XFD$136,3,0)</f>
        <v>1477183</v>
      </c>
      <c r="AK68" s="5" t="n">
        <f aca="false">VLOOKUP(B68,[34]oct96!$A$51:$XFD$122,3,0)</f>
        <v>1458955</v>
      </c>
      <c r="AL68" s="5" t="n">
        <f aca="false">VLOOKUP(B68,[35]nov96!$A$55:$XFD$124,3,0)</f>
        <v>2237366</v>
      </c>
      <c r="AM68" s="5" t="n">
        <f aca="false">VLOOKUP(B68,[36]dec96!$A$61:$XFD$130,3,0)</f>
        <v>2031250</v>
      </c>
      <c r="AN68" s="5" t="n">
        <f aca="false">VLOOKUP(B68,[37]jan97!$A$57:$XFD$122,3,0)</f>
        <v>1605343</v>
      </c>
      <c r="AO68" s="5" t="n">
        <f aca="false">VLOOKUP(B68,[38]feb97!$A$59:$XFD$123,3,0)</f>
        <v>1509868</v>
      </c>
      <c r="AP68" s="5" t="n">
        <f aca="false">VLOOKUP(B68,[39]mar97!$A$56:$XFD$118,3,0)</f>
        <v>2322696</v>
      </c>
      <c r="AQ68" s="5" t="n">
        <f aca="false">VLOOKUP(B68,[40]apr97!$A$49:$XFD$110,3,0)</f>
        <v>1493384</v>
      </c>
      <c r="AR68" s="5" t="n">
        <f aca="false">VLOOKUP(B68,[41]may97!$A$35:$XFD$95,3,0)</f>
        <v>2101268</v>
      </c>
      <c r="AS68" s="5" t="n">
        <f aca="false">VLOOKUP(B68,[42]jun97!$A$49:$XFD$109,3,0)</f>
        <v>1863187</v>
      </c>
      <c r="AT68" s="5" t="n">
        <f aca="false">VLOOKUP(B68,[43]jul97!$A$56:$XFD$115,3,0)</f>
        <v>2123202</v>
      </c>
      <c r="AU68" s="5" t="n">
        <f aca="false">VLOOKUP(B68,[44]aug97!$A$54:$XFD$111,3,0)</f>
        <v>2573962</v>
      </c>
      <c r="AV68" s="5" t="n">
        <f aca="false">VLOOKUP(B68,[45]sep97!$A$47:$XFD$1033,3,0)</f>
        <v>1988490</v>
      </c>
      <c r="AW68" s="5" t="n">
        <f aca="false">VLOOKUP(B68,[46]oct97!$A$48:$XFD$104,3,0)</f>
        <v>2809653</v>
      </c>
      <c r="AX68" s="5" t="n">
        <f aca="false">VLOOKUP(B68,[47]nov97!$A$35:$XFD$90,3,0)</f>
        <v>2661176</v>
      </c>
      <c r="AY68" s="5" t="n">
        <f aca="false">VLOOKUP(B68,[48]dec97!$A$35:$XFD$89,3,0)</f>
        <v>3725500</v>
      </c>
      <c r="AZ68" s="5" t="n">
        <f aca="false">VLOOKUP(B68,[49]jan98!$A$51:$XFD$101,3,0)</f>
        <v>3019429</v>
      </c>
      <c r="BA68" s="5" t="n">
        <f aca="false">VLOOKUP(B68,[50]feb98!$A$34:$XFD$83,3,0)</f>
        <v>3472205</v>
      </c>
      <c r="BB68" s="5" t="n">
        <f aca="false">VLOOKUP(B68,[51]mar98!$A$34:$XFD$81,3,0)</f>
        <v>3699747</v>
      </c>
      <c r="BC68" s="5" t="n">
        <f aca="false">VLOOKUP(B68,[52]apr98!$A$34:$XFD$80,3,0)</f>
        <v>2690067</v>
      </c>
      <c r="BD68" s="5" t="n">
        <f aca="false">VLOOKUP(B68,[53]may98!$A$34:$XFD$79,3,0)</f>
        <v>3936964</v>
      </c>
      <c r="BE68" s="5" t="n">
        <f aca="false">VLOOKUP(B68,[54]jun98!$A$34:$XFD$78,3,0)</f>
        <v>4189175</v>
      </c>
      <c r="BF68" s="5" t="n">
        <f aca="false">VLOOKUP(B68,[55]jul98!$A$47:$XFD$91,3,0)</f>
        <v>5094587</v>
      </c>
      <c r="BG68" s="5" t="n">
        <f aca="false">VLOOKUP(B68,[56]aug98!$A$53:$XFD$95,3,0)</f>
        <v>6420275</v>
      </c>
      <c r="BH68" s="5" t="n">
        <f aca="false">VLOOKUP(B68,[57]sep98!$A$34:$XFD$75,3,0)</f>
        <v>4248206</v>
      </c>
      <c r="BI68" s="5" t="n">
        <f aca="false">VLOOKUP(B68,[58]oct98!$A$34:$XFD$74,3,0)</f>
        <v>3959161</v>
      </c>
      <c r="BJ68" s="5" t="n">
        <f aca="false">VLOOKUP(B68,[59]nov98!$A$34:$XFD$74,3,0)</f>
        <v>5845973</v>
      </c>
      <c r="BK68" s="5" t="n">
        <f aca="false">VLOOKUP(B68,[60]dec98!$A$56:$XFD$94,3,0)</f>
        <v>5074514</v>
      </c>
      <c r="BL68" s="5" t="n">
        <f aca="false">VLOOKUP(B68,[61]jan99!$A$33:$XFD$67,3,0)</f>
        <v>7840839</v>
      </c>
      <c r="BM68" s="5" t="n">
        <f aca="false">VLOOKUP(B68,[62]feb99!$A$57:$XFD$91,3,0)</f>
        <v>10486673</v>
      </c>
      <c r="BN68" s="5" t="n">
        <f aca="false">VLOOKUP(B68,[63]mar99!$A$33:$XFD$65,3,0)</f>
        <v>6000816</v>
      </c>
      <c r="BO68" s="5" t="n">
        <f aca="false">VLOOKUP(B68,[64]apr99!$A$33:$XFD$64,3,0)</f>
        <v>8187407</v>
      </c>
      <c r="BP68" s="5" t="n">
        <f aca="false">VLOOKUP(B68,[65]may99!$A$33:$XFD$63,3,0)</f>
        <v>9872917</v>
      </c>
      <c r="BQ68" s="5" t="n">
        <f aca="false">VLOOKUP(B68,[66]jun99!$A$44:$XFD$73,3,0)</f>
        <v>6768877</v>
      </c>
      <c r="BR68" s="5" t="n">
        <f aca="false">VLOOKUP(B68,[67]jul99!$A$33:$XFD$62,3,0)</f>
        <v>5369295</v>
      </c>
      <c r="CQ68" s="1" t="s">
        <v>67</v>
      </c>
      <c r="CR68" s="6" t="n">
        <f aca="false">(D161-$D$95)/$D$95</f>
        <v>-0.912511241468557</v>
      </c>
      <c r="CS68" s="6" t="n">
        <f aca="false">(E162-$E$96)/$E$96</f>
        <v>-0.881055354658957</v>
      </c>
      <c r="CT68" s="6" t="n">
        <f aca="false">(F163-$F$97)/$F$97</f>
        <v>-0.91295203589996</v>
      </c>
      <c r="CU68" s="6" t="n">
        <f aca="false">(G164-$G$98)/$G$98</f>
        <v>-0.888767524034195</v>
      </c>
      <c r="CV68" s="6" t="n">
        <f aca="false">(H165-$H$99)/$H$99</f>
        <v>-0.908605521378421</v>
      </c>
      <c r="CW68" s="6" t="n">
        <f aca="false">(I166-$I$100)/$I$100</f>
        <v>-0.920106411132321</v>
      </c>
      <c r="CX68" s="6" t="n">
        <f aca="false">(J167-$J$101)/$J$101</f>
        <v>-0.849876545450233</v>
      </c>
      <c r="CY68" s="6" t="n">
        <f aca="false">(K168-$K$102)/$K$102</f>
        <v>-0.943450336244679</v>
      </c>
      <c r="CZ68" s="6" t="n">
        <f aca="false">(L169-$L$103)/$L$103</f>
        <v>-0.895768298395701</v>
      </c>
      <c r="DA68" s="6" t="n">
        <f aca="false">(M170-$M$104)/$M$104</f>
        <v>-0.876419516373388</v>
      </c>
      <c r="DB68" s="6" t="n">
        <f aca="false">(N171-$N$105)/$N$105</f>
        <v>-0.92716419588182</v>
      </c>
      <c r="DC68" s="6" t="n">
        <f aca="false">(O172-$O$106)/$O$106</f>
        <v>-0.910429910736535</v>
      </c>
      <c r="DD68" s="6" t="n">
        <f aca="false">(P173-$P$107)/$P$107</f>
        <v>-0.932159288308509</v>
      </c>
      <c r="DE68" s="6" t="n">
        <f aca="false">(Q174-$Q$108)/$Q$108</f>
        <v>-0.944836574427857</v>
      </c>
      <c r="DF68" s="6" t="n">
        <f aca="false">(R175-$R$109)/$R$109</f>
        <v>-0.910840255548819</v>
      </c>
      <c r="DG68" s="6" t="n">
        <f aca="false">(S176-$S$110)/$S$110</f>
        <v>-0.937673916871676</v>
      </c>
      <c r="DH68" s="6" t="n">
        <f aca="false">(T177-$T$111)/$T$111</f>
        <v>-0.902142953059917</v>
      </c>
      <c r="DI68" s="6" t="n">
        <f aca="false">(U178-$U$112)/$U$112</f>
        <v>-0.889110509299308</v>
      </c>
      <c r="DJ68" s="6" t="n">
        <f aca="false">(V179-$V$113)/$V$113</f>
        <v>-0.925315322099597</v>
      </c>
      <c r="DK68" s="6" t="n">
        <f aca="false">(W180-$W$114)/$W$114</f>
        <v>-0.923789862825875</v>
      </c>
      <c r="DL68" s="6" t="n">
        <f aca="false">(X181-$X$115)/$X$115</f>
        <v>-0.903708483545554</v>
      </c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</row>
    <row r="69" customFormat="false" ht="11.25" hidden="false" customHeight="false" outlineLevel="0" collapsed="false">
      <c r="B69" s="4" t="n">
        <v>36373</v>
      </c>
      <c r="C69" s="5" t="n">
        <v>57544339</v>
      </c>
      <c r="D69" s="5" t="n">
        <f aca="false">VLOOKUP(B69,[1]jan94!$A$53:$XFD$163,3,0)</f>
        <v>568160</v>
      </c>
      <c r="E69" s="5" t="n">
        <f aca="false">VLOOKUP(B69,[2]feb94!$A$55:$XFD$164,3,0)</f>
        <v>918682</v>
      </c>
      <c r="F69" s="5" t="n">
        <f aca="false">VLOOKUP(B69,[3]mar94!$A$38:$XFD$146,3,0)</f>
        <v>937400</v>
      </c>
      <c r="G69" s="5" t="n">
        <f aca="false">VLOOKUP(B69,[4]apr94!$A$38:$XFD$145,3,0)</f>
        <v>741405</v>
      </c>
      <c r="H69" s="5" t="n">
        <f aca="false">VLOOKUP(B69,[5]may94!$A$64:$XFD$169,3,0)</f>
        <v>886742</v>
      </c>
      <c r="I69" s="5" t="n">
        <f aca="false">VLOOKUP(B69,[6]jun94!$A$53:$XFD$157,3,0)</f>
        <v>701062</v>
      </c>
      <c r="J69" s="5" t="n">
        <f aca="false">VLOOKUP(B69,[7]jul94!$A$61:$XFD$164,3,0)</f>
        <v>1135228</v>
      </c>
      <c r="K69" s="5" t="n">
        <f aca="false">VLOOKUP(B69,[8]aug94!$A$55:$XFD$157,3,0)</f>
        <v>689964</v>
      </c>
      <c r="L69" s="5" t="n">
        <f aca="false">VLOOKUP(B69,[9]sep94!$A$54:$XFD$156,3,0)</f>
        <v>1125613</v>
      </c>
      <c r="M69" s="5" t="n">
        <f aca="false">VLOOKUP(B69,[10]oct94!$A$49:$XFD$149,3,0)</f>
        <v>724995</v>
      </c>
      <c r="N69" s="5" t="n">
        <f aca="false">VLOOKUP(B69,[11]nov94!$A$38:$XFD$138,3,0)</f>
        <v>792239</v>
      </c>
      <c r="O69" s="5" t="n">
        <f aca="false">VLOOKUP(B69,[12]dec94!$A$50:$XFD$148,3,0)</f>
        <v>813648</v>
      </c>
      <c r="P69" s="5" t="n">
        <f aca="false">VLOOKUP(B69,[13]jan95!$A$63:$XFD$158,3,0)</f>
        <v>676178</v>
      </c>
      <c r="Q69" s="5" t="n">
        <f aca="false">VLOOKUP(B69,[14]feb95!$A$50:$XFD$143,3,0)</f>
        <v>631014</v>
      </c>
      <c r="R69" s="5" t="n">
        <f aca="false">VLOOKUP(B69,[15]mar95!$A$37:$XFD$129,3,0)</f>
        <v>1027470</v>
      </c>
      <c r="S69" s="5" t="n">
        <f aca="false">VLOOKUP(B69,[16]apr95!$A$54:$XFD$146,3,0)</f>
        <v>667371</v>
      </c>
      <c r="T69" s="5" t="n">
        <f aca="false">VLOOKUP(B69,[17]may95!$A$37:$XFD$127,3,0)</f>
        <v>1133801</v>
      </c>
      <c r="U69" s="5" t="n">
        <f aca="false">VLOOKUP(B69,[18]jun95!$A$53:$XFD$142,3,0)</f>
        <v>686587</v>
      </c>
      <c r="V69" s="5" t="n">
        <f aca="false">VLOOKUP(B69,[19]jul95!$A$52:$XFD$140,3,0)</f>
        <v>1059282</v>
      </c>
      <c r="W69" s="5" t="n">
        <f aca="false">VLOOKUP(B69,[20]aug95!$A$53:$XFD$140,3,0)</f>
        <v>805690</v>
      </c>
      <c r="X69" s="5" t="n">
        <f aca="false">VLOOKUP(B69,[21]sep95!$A$51:$XFD$137,3,0)</f>
        <v>1201270</v>
      </c>
      <c r="Y69" s="5" t="n">
        <f aca="false">VLOOKUP(B69,[22]oct95!$A$60:$XFD$145,3,0)</f>
        <v>693177</v>
      </c>
      <c r="Z69" s="5" t="n">
        <f aca="false">VLOOKUP(B69,[23]nov95!$A$54:$XFD$138,3,0)</f>
        <v>605880</v>
      </c>
      <c r="AA69" s="5" t="n">
        <f aca="false">VLOOKUP(B69,[24]dec95!$A$37:$XFD$120,3,0)</f>
        <v>1177458</v>
      </c>
      <c r="AB69" s="5" t="n">
        <f aca="false">VLOOKUP(B69,[25]jan96!$A$54:$XFD$134,3,0)</f>
        <v>945098</v>
      </c>
      <c r="AC69" s="5" t="n">
        <f aca="false">VLOOKUP(B69,[26]feb96!$A$36:$XFD$114,3,0)</f>
        <v>967447</v>
      </c>
      <c r="AD69" s="5" t="n">
        <f aca="false">VLOOKUP(B69,[27]mar96!$A$36:$XFD$114,3,0)</f>
        <v>1283807</v>
      </c>
      <c r="AE69" s="5" t="n">
        <f aca="false">VLOOKUP(B69,[28]apr96!$A$56:$XFD$132,3,0)</f>
        <v>967417</v>
      </c>
      <c r="AF69" s="5" t="n">
        <f aca="false">VLOOKUP(B69,[29]may96!$A$36:$XFD$111,3,0)</f>
        <v>1610967</v>
      </c>
      <c r="AG69" s="5" t="n">
        <f aca="false">VLOOKUP(B69,[30]jun96!$A$36:$XFD$110,3,0)</f>
        <v>1192294</v>
      </c>
      <c r="AH69" s="5" t="n">
        <f aca="false">VLOOKUP(B69,[31]jul96!$A$48:$XFD$122,3,0)</f>
        <v>1264476</v>
      </c>
      <c r="AI69" s="5" t="n">
        <f aca="false">VLOOKUP(B69,[32]aug96!$A$50:$XFD$122,3,0)</f>
        <v>1132234</v>
      </c>
      <c r="AJ69" s="5" t="n">
        <f aca="false">VLOOKUP(B69,[33]sep96!$A$65:$XFD$136,3,0)</f>
        <v>1373546</v>
      </c>
      <c r="AK69" s="5" t="n">
        <f aca="false">VLOOKUP(B69,[34]oct96!$A$51:$XFD$122,3,0)</f>
        <v>1443594</v>
      </c>
      <c r="AL69" s="5" t="n">
        <f aca="false">VLOOKUP(B69,[35]nov96!$A$55:$XFD$124,3,0)</f>
        <v>1965615</v>
      </c>
      <c r="AM69" s="5" t="n">
        <f aca="false">VLOOKUP(B69,[36]dec96!$A$61:$XFD$130,3,0)</f>
        <v>1997177</v>
      </c>
      <c r="AN69" s="5" t="n">
        <f aca="false">VLOOKUP(B69,[37]jan97!$A$57:$XFD$122,3,0)</f>
        <v>1534335</v>
      </c>
      <c r="AO69" s="5" t="n">
        <f aca="false">VLOOKUP(B69,[38]feb97!$A$59:$XFD$123,3,0)</f>
        <v>1348775</v>
      </c>
      <c r="AP69" s="5" t="n">
        <f aca="false">VLOOKUP(B69,[39]mar97!$A$56:$XFD$118,3,0)</f>
        <v>2270744</v>
      </c>
      <c r="AQ69" s="5" t="n">
        <f aca="false">VLOOKUP(B69,[40]apr97!$A$49:$XFD$110,3,0)</f>
        <v>1408266</v>
      </c>
      <c r="AR69" s="5" t="n">
        <f aca="false">VLOOKUP(B69,[41]may97!$A$35:$XFD$95,3,0)</f>
        <v>2027965</v>
      </c>
      <c r="AS69" s="5" t="n">
        <f aca="false">VLOOKUP(B69,[42]jun97!$A$49:$XFD$109,3,0)</f>
        <v>1762207</v>
      </c>
      <c r="AT69" s="5" t="n">
        <f aca="false">VLOOKUP(B69,[43]jul97!$A$56:$XFD$115,3,0)</f>
        <v>1976277</v>
      </c>
      <c r="AU69" s="5" t="n">
        <f aca="false">VLOOKUP(B69,[44]aug97!$A$54:$XFD$111,3,0)</f>
        <v>2453810</v>
      </c>
      <c r="AV69" s="5" t="n">
        <f aca="false">VLOOKUP(B69,[45]sep97!$A$47:$XFD$1033,3,0)</f>
        <v>1848811</v>
      </c>
      <c r="AW69" s="5" t="n">
        <f aca="false">VLOOKUP(B69,[46]oct97!$A$48:$XFD$104,3,0)</f>
        <v>2605885</v>
      </c>
      <c r="AX69" s="5" t="n">
        <f aca="false">VLOOKUP(B69,[47]nov97!$A$35:$XFD$90,3,0)</f>
        <v>2474951</v>
      </c>
      <c r="AY69" s="5" t="n">
        <f aca="false">VLOOKUP(B69,[48]dec97!$A$35:$XFD$89,3,0)</f>
        <v>3496428</v>
      </c>
      <c r="AZ69" s="5" t="n">
        <f aca="false">VLOOKUP(B69,[49]jan98!$A$51:$XFD$101,3,0)</f>
        <v>3037159</v>
      </c>
      <c r="BA69" s="5" t="n">
        <f aca="false">VLOOKUP(B69,[50]feb98!$A$34:$XFD$83,3,0)</f>
        <v>3305985</v>
      </c>
      <c r="BB69" s="5" t="n">
        <f aca="false">VLOOKUP(B69,[51]mar98!$A$34:$XFD$81,3,0)</f>
        <v>3431542</v>
      </c>
      <c r="BC69" s="5" t="n">
        <f aca="false">VLOOKUP(B69,[52]apr98!$A$34:$XFD$80,3,0)</f>
        <v>2458752</v>
      </c>
      <c r="BD69" s="5" t="n">
        <f aca="false">VLOOKUP(B69,[53]may98!$A$34:$XFD$79,3,0)</f>
        <v>3777332</v>
      </c>
      <c r="BE69" s="5" t="n">
        <f aca="false">VLOOKUP(B69,[54]jun98!$A$34:$XFD$78,3,0)</f>
        <v>3703870</v>
      </c>
      <c r="BF69" s="5" t="n">
        <f aca="false">VLOOKUP(B69,[55]jul98!$A$47:$XFD$91,3,0)</f>
        <v>4845989</v>
      </c>
      <c r="BG69" s="5" t="n">
        <f aca="false">VLOOKUP(B69,[56]aug98!$A$53:$XFD$95,3,0)</f>
        <v>5992098</v>
      </c>
      <c r="BH69" s="5" t="n">
        <f aca="false">VLOOKUP(B69,[57]sep98!$A$34:$XFD$75,3,0)</f>
        <v>4046718</v>
      </c>
      <c r="BI69" s="5" t="n">
        <f aca="false">VLOOKUP(B69,[58]oct98!$A$34:$XFD$74,3,0)</f>
        <v>3704685</v>
      </c>
      <c r="BJ69" s="5" t="n">
        <f aca="false">VLOOKUP(B69,[59]nov98!$A$34:$XFD$74,3,0)</f>
        <v>5471214</v>
      </c>
      <c r="BK69" s="5" t="n">
        <f aca="false">VLOOKUP(B69,[60]dec98!$A$56:$XFD$94,3,0)</f>
        <v>4563160</v>
      </c>
      <c r="BL69" s="5" t="n">
        <f aca="false">VLOOKUP(B69,[61]jan99!$A$33:$XFD$67,3,0)</f>
        <v>7665925</v>
      </c>
      <c r="BM69" s="5" t="n">
        <f aca="false">VLOOKUP(B69,[62]feb99!$A$57:$XFD$91,3,0)</f>
        <v>10178468</v>
      </c>
      <c r="BN69" s="5" t="n">
        <f aca="false">VLOOKUP(B69,[63]mar99!$A$33:$XFD$65,3,0)</f>
        <v>5397937</v>
      </c>
      <c r="BO69" s="5" t="n">
        <f aca="false">VLOOKUP(B69,[64]apr99!$A$33:$XFD$64,3,0)</f>
        <v>7570015</v>
      </c>
      <c r="BP69" s="5" t="n">
        <f aca="false">VLOOKUP(B69,[65]may99!$A$33:$XFD$63,3,0)</f>
        <v>8770688</v>
      </c>
      <c r="BQ69" s="5" t="n">
        <f aca="false">VLOOKUP(B69,[66]jun99!$A$44:$XFD$73,3,0)</f>
        <v>5945783</v>
      </c>
      <c r="BR69" s="5" t="n">
        <f aca="false">VLOOKUP(B69,[67]jul99!$A$33:$XFD$62,3,0)</f>
        <v>10993225</v>
      </c>
      <c r="BS69" s="5" t="n">
        <f aca="false">VLOOKUP(B69,[68]aug99!$A$33:$XFD$61,3,0)</f>
        <v>3480441</v>
      </c>
      <c r="CQ69" s="1" t="s">
        <v>68</v>
      </c>
      <c r="CR69" s="6" t="n">
        <f aca="false">(D162-$D$95)/$D$95</f>
        <v>-0.914874199666953</v>
      </c>
      <c r="CS69" s="6" t="n">
        <f aca="false">(E163-$E$96)/$E$96</f>
        <v>-0.877542294457613</v>
      </c>
      <c r="CT69" s="6" t="n">
        <f aca="false">(F164-$F$97)/$F$97</f>
        <v>-0.915248284447529</v>
      </c>
      <c r="CU69" s="6" t="n">
        <f aca="false">(G165-$G$98)/$G$98</f>
        <v>-0.889672012130451</v>
      </c>
      <c r="CV69" s="6" t="n">
        <f aca="false">(H166-$H$99)/$H$99</f>
        <v>-0.909973566465732</v>
      </c>
      <c r="CW69" s="6" t="n">
        <f aca="false">(I167-$I$100)/$I$100</f>
        <v>-0.918990784941131</v>
      </c>
      <c r="CX69" s="6" t="n">
        <f aca="false">(J168-$J$101)/$J$101</f>
        <v>-0.858407602307205</v>
      </c>
      <c r="CY69" s="6" t="n">
        <f aca="false">(K169-$K$102)/$K$102</f>
        <v>-0.940810092252677</v>
      </c>
      <c r="CZ69" s="6" t="n">
        <f aca="false">(L170-$L$103)/$L$103</f>
        <v>-0.900472180190503</v>
      </c>
      <c r="DA69" s="6" t="n">
        <f aca="false">(M171-$M$104)/$M$104</f>
        <v>-0.889208463590053</v>
      </c>
      <c r="DB69" s="6" t="n">
        <f aca="false">(N172-$N$105)/$N$105</f>
        <v>-0.926514415033894</v>
      </c>
      <c r="DC69" s="6" t="n">
        <f aca="false">(O173-$O$106)/$O$106</f>
        <v>-0.907200696347242</v>
      </c>
      <c r="DD69" s="6" t="n">
        <f aca="false">(P174-$P$107)/$P$107</f>
        <v>-0.938154353424285</v>
      </c>
      <c r="DE69" s="6" t="n">
        <f aca="false">(Q175-$Q$108)/$Q$108</f>
        <v>-0.927272346584064</v>
      </c>
      <c r="DF69" s="6" t="n">
        <f aca="false">(R176-$R$109)/$R$109</f>
        <v>-0.911723545243219</v>
      </c>
      <c r="DG69" s="6" t="n">
        <f aca="false">(S177-$S$110)/$S$110</f>
        <v>-0.933616012200443</v>
      </c>
      <c r="DH69" s="6" t="n">
        <f aca="false">(T178-$T$111)/$T$111</f>
        <v>-0.905783360710144</v>
      </c>
      <c r="DI69" s="6" t="n">
        <f aca="false">(U179-$U$112)/$U$112</f>
        <v>-0.898511624021046</v>
      </c>
      <c r="DJ69" s="6" t="n">
        <f aca="false">(V180-$V$113)/$V$113</f>
        <v>-0.929139285314245</v>
      </c>
      <c r="DK69" s="6" t="n">
        <f aca="false">(W181-$W$114)/$W$114</f>
        <v>-0.9282409305709</v>
      </c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</row>
    <row r="70" customFormat="false" ht="11.25" hidden="false" customHeight="false" outlineLevel="0" collapsed="false">
      <c r="B70" s="4" t="n">
        <v>36404</v>
      </c>
      <c r="C70" s="5" t="n">
        <v>55380362</v>
      </c>
      <c r="D70" s="5" t="n">
        <f aca="false">VLOOKUP(B70,[1]jan94!$A$53:$XFD$163,3,0)</f>
        <v>534982</v>
      </c>
      <c r="E70" s="5" t="n">
        <f aca="false">VLOOKUP(B70,[2]feb94!$A$55:$XFD$164,3,0)</f>
        <v>878172</v>
      </c>
      <c r="F70" s="5" t="n">
        <f aca="false">VLOOKUP(B70,[3]mar94!$A$38:$XFD$146,3,0)</f>
        <v>826959</v>
      </c>
      <c r="G70" s="5" t="n">
        <f aca="false">VLOOKUP(B70,[4]apr94!$A$38:$XFD$145,3,0)</f>
        <v>723457</v>
      </c>
      <c r="H70" s="5" t="n">
        <f aca="false">VLOOKUP(B70,[5]may94!$A$64:$XFD$169,3,0)</f>
        <v>955130</v>
      </c>
      <c r="I70" s="5" t="n">
        <f aca="false">VLOOKUP(B70,[6]jun94!$A$53:$XFD$157,3,0)</f>
        <v>676825</v>
      </c>
      <c r="J70" s="5" t="n">
        <f aca="false">VLOOKUP(B70,[7]jul94!$A$61:$XFD$164,3,0)</f>
        <v>1032207</v>
      </c>
      <c r="K70" s="5" t="n">
        <f aca="false">VLOOKUP(B70,[8]aug94!$A$55:$XFD$157,3,0)</f>
        <v>625450</v>
      </c>
      <c r="L70" s="5" t="n">
        <f aca="false">VLOOKUP(B70,[9]sep94!$A$54:$XFD$156,3,0)</f>
        <v>1065185</v>
      </c>
      <c r="M70" s="5" t="n">
        <f aca="false">VLOOKUP(B70,[10]oct94!$A$49:$XFD$149,3,0)</f>
        <v>766133</v>
      </c>
      <c r="N70" s="5" t="n">
        <f aca="false">VLOOKUP(B70,[11]nov94!$A$38:$XFD$138,3,0)</f>
        <v>739217</v>
      </c>
      <c r="O70" s="5" t="n">
        <f aca="false">VLOOKUP(B70,[12]dec94!$A$50:$XFD$148,3,0)</f>
        <v>786257</v>
      </c>
      <c r="P70" s="5" t="n">
        <f aca="false">VLOOKUP(B70,[13]jan95!$A$63:$XFD$158,3,0)</f>
        <v>622759</v>
      </c>
      <c r="Q70" s="5" t="n">
        <f aca="false">VLOOKUP(B70,[14]feb95!$A$50:$XFD$143,3,0)</f>
        <v>632368</v>
      </c>
      <c r="R70" s="5" t="n">
        <f aca="false">VLOOKUP(B70,[15]mar95!$A$37:$XFD$129,3,0)</f>
        <v>1031092</v>
      </c>
      <c r="S70" s="5" t="n">
        <f aca="false">VLOOKUP(B70,[16]apr95!$A$54:$XFD$146,3,0)</f>
        <v>590084</v>
      </c>
      <c r="T70" s="5" t="n">
        <f aca="false">VLOOKUP(B70,[17]may95!$A$37:$XFD$127,3,0)</f>
        <v>1046051</v>
      </c>
      <c r="U70" s="5" t="n">
        <f aca="false">VLOOKUP(B70,[18]jun95!$A$53:$XFD$142,3,0)</f>
        <v>645908</v>
      </c>
      <c r="V70" s="5" t="n">
        <f aca="false">VLOOKUP(B70,[19]jul95!$A$52:$XFD$140,3,0)</f>
        <v>1010040</v>
      </c>
      <c r="W70" s="5" t="n">
        <f aca="false">VLOOKUP(B70,[20]aug95!$A$53:$XFD$140,3,0)</f>
        <v>788916</v>
      </c>
      <c r="X70" s="5" t="n">
        <f aca="false">VLOOKUP(B70,[21]sep95!$A$51:$XFD$137,3,0)</f>
        <v>1146267</v>
      </c>
      <c r="Y70" s="5" t="n">
        <f aca="false">VLOOKUP(B70,[22]oct95!$A$60:$XFD$145,3,0)</f>
        <v>675231</v>
      </c>
      <c r="Z70" s="5" t="n">
        <f aca="false">VLOOKUP(B70,[23]nov95!$A$54:$XFD$138,3,0)</f>
        <v>661607</v>
      </c>
      <c r="AA70" s="5" t="n">
        <f aca="false">VLOOKUP(B70,[24]dec95!$A$37:$XFD$120,3,0)</f>
        <v>1148411</v>
      </c>
      <c r="AB70" s="5" t="n">
        <f aca="false">VLOOKUP(B70,[25]jan96!$A$54:$XFD$134,3,0)</f>
        <v>935464</v>
      </c>
      <c r="AC70" s="5" t="n">
        <f aca="false">VLOOKUP(B70,[26]feb96!$A$36:$XFD$114,3,0)</f>
        <v>948926</v>
      </c>
      <c r="AD70" s="5" t="n">
        <f aca="false">VLOOKUP(B70,[27]mar96!$A$36:$XFD$114,3,0)</f>
        <v>1220202</v>
      </c>
      <c r="AE70" s="5" t="n">
        <f aca="false">VLOOKUP(B70,[28]apr96!$A$56:$XFD$132,3,0)</f>
        <v>954477</v>
      </c>
      <c r="AF70" s="5" t="n">
        <f aca="false">VLOOKUP(B70,[29]may96!$A$36:$XFD$111,3,0)</f>
        <v>1597963</v>
      </c>
      <c r="AG70" s="5" t="n">
        <f aca="false">VLOOKUP(B70,[30]jun96!$A$36:$XFD$110,3,0)</f>
        <v>1150086</v>
      </c>
      <c r="AH70" s="5" t="n">
        <f aca="false">VLOOKUP(B70,[31]jul96!$A$48:$XFD$122,3,0)</f>
        <v>1274039</v>
      </c>
      <c r="AI70" s="5" t="n">
        <f aca="false">VLOOKUP(B70,[32]aug96!$A$50:$XFD$122,3,0)</f>
        <v>1052787</v>
      </c>
      <c r="AJ70" s="5" t="n">
        <f aca="false">VLOOKUP(B70,[33]sep96!$A$65:$XFD$136,3,0)</f>
        <v>1367499</v>
      </c>
      <c r="AK70" s="5" t="n">
        <f aca="false">VLOOKUP(B70,[34]oct96!$A$51:$XFD$122,3,0)</f>
        <v>1372823</v>
      </c>
      <c r="AL70" s="5" t="n">
        <f aca="false">VLOOKUP(B70,[35]nov96!$A$55:$XFD$124,3,0)</f>
        <v>1849476</v>
      </c>
      <c r="AM70" s="5" t="n">
        <f aca="false">VLOOKUP(B70,[36]dec96!$A$61:$XFD$130,3,0)</f>
        <v>1840750</v>
      </c>
      <c r="AN70" s="5" t="n">
        <f aca="false">VLOOKUP(B70,[37]jan97!$A$57:$XFD$122,3,0)</f>
        <v>1473698</v>
      </c>
      <c r="AO70" s="5" t="n">
        <f aca="false">VLOOKUP(B70,[38]feb97!$A$59:$XFD$123,3,0)</f>
        <v>1284309</v>
      </c>
      <c r="AP70" s="5" t="n">
        <f aca="false">VLOOKUP(B70,[39]mar97!$A$56:$XFD$118,3,0)</f>
        <v>2193155</v>
      </c>
      <c r="AQ70" s="5" t="n">
        <f aca="false">VLOOKUP(B70,[40]apr97!$A$49:$XFD$110,3,0)</f>
        <v>1355212</v>
      </c>
      <c r="AR70" s="5" t="n">
        <f aca="false">VLOOKUP(B70,[41]may97!$A$35:$XFD$95,3,0)</f>
        <v>1863562</v>
      </c>
      <c r="AS70" s="5" t="n">
        <f aca="false">VLOOKUP(B70,[42]jun97!$A$49:$XFD$109,3,0)</f>
        <v>1589136</v>
      </c>
      <c r="AT70" s="5" t="n">
        <f aca="false">VLOOKUP(B70,[43]jul97!$A$56:$XFD$115,3,0)</f>
        <v>1838854</v>
      </c>
      <c r="AU70" s="5" t="n">
        <f aca="false">VLOOKUP(B70,[44]aug97!$A$54:$XFD$111,3,0)</f>
        <v>2309207</v>
      </c>
      <c r="AV70" s="5" t="n">
        <f aca="false">VLOOKUP(B70,[45]sep97!$A$47:$XFD$1033,3,0)</f>
        <v>1755460</v>
      </c>
      <c r="AW70" s="5" t="n">
        <f aca="false">VLOOKUP(B70,[46]oct97!$A$48:$XFD$104,3,0)</f>
        <v>2526769</v>
      </c>
      <c r="AX70" s="5" t="n">
        <f aca="false">VLOOKUP(B70,[47]nov97!$A$35:$XFD$90,3,0)</f>
        <v>2309800</v>
      </c>
      <c r="AY70" s="5" t="n">
        <f aca="false">VLOOKUP(B70,[48]dec97!$A$35:$XFD$89,3,0)</f>
        <v>3646103</v>
      </c>
      <c r="AZ70" s="5" t="n">
        <f aca="false">VLOOKUP(B70,[49]jan98!$A$51:$XFD$101,3,0)</f>
        <v>2904386</v>
      </c>
      <c r="BA70" s="5" t="n">
        <f aca="false">VLOOKUP(B70,[50]feb98!$A$34:$XFD$83,3,0)</f>
        <v>3191919</v>
      </c>
      <c r="BB70" s="5" t="n">
        <f aca="false">VLOOKUP(B70,[51]mar98!$A$34:$XFD$81,3,0)</f>
        <v>3275016</v>
      </c>
      <c r="BC70" s="5" t="n">
        <f aca="false">VLOOKUP(B70,[52]apr98!$A$34:$XFD$80,3,0)</f>
        <v>2280811</v>
      </c>
      <c r="BD70" s="5" t="n">
        <f aca="false">VLOOKUP(B70,[53]may98!$A$34:$XFD$79,3,0)</f>
        <v>3467260</v>
      </c>
      <c r="BE70" s="5" t="n">
        <f aca="false">VLOOKUP(B70,[54]jun98!$A$34:$XFD$78,3,0)</f>
        <v>3245776</v>
      </c>
      <c r="BF70" s="5" t="n">
        <f aca="false">VLOOKUP(B70,[55]jul98!$A$47:$XFD$91,3,0)</f>
        <v>4406227</v>
      </c>
      <c r="BG70" s="5" t="n">
        <f aca="false">VLOOKUP(B70,[56]aug98!$A$53:$XFD$95,3,0)</f>
        <v>4967401</v>
      </c>
      <c r="BH70" s="5" t="n">
        <f aca="false">VLOOKUP(B70,[57]sep98!$A$34:$XFD$75,3,0)</f>
        <v>3728838</v>
      </c>
      <c r="BI70" s="5" t="n">
        <f aca="false">VLOOKUP(B70,[58]oct98!$A$34:$XFD$74,3,0)</f>
        <v>3333970</v>
      </c>
      <c r="BJ70" s="5" t="n">
        <f aca="false">VLOOKUP(B70,[59]nov98!$A$34:$XFD$74,3,0)</f>
        <v>5126872</v>
      </c>
      <c r="BK70" s="5" t="n">
        <f aca="false">VLOOKUP(B70,[60]dec98!$A$56:$XFD$94,3,0)</f>
        <v>4381086</v>
      </c>
      <c r="BL70" s="5" t="n">
        <f aca="false">VLOOKUP(B70,[61]jan99!$A$33:$XFD$67,3,0)</f>
        <v>6923886</v>
      </c>
      <c r="BM70" s="5" t="n">
        <f aca="false">VLOOKUP(B70,[62]feb99!$A$57:$XFD$91,3,0)</f>
        <v>9520761</v>
      </c>
      <c r="BN70" s="5" t="n">
        <f aca="false">VLOOKUP(B70,[63]mar99!$A$33:$XFD$65,3,0)</f>
        <v>4869544</v>
      </c>
      <c r="BO70" s="5" t="n">
        <f aca="false">VLOOKUP(B70,[64]apr99!$A$33:$XFD$64,3,0)</f>
        <v>7551933</v>
      </c>
      <c r="BP70" s="5" t="n">
        <f aca="false">VLOOKUP(B70,[65]may99!$A$33:$XFD$63,3,0)</f>
        <v>7532688</v>
      </c>
      <c r="BQ70" s="5" t="n">
        <f aca="false">VLOOKUP(B70,[66]jun99!$A$44:$XFD$73,3,0)</f>
        <v>4948650</v>
      </c>
      <c r="BR70" s="5" t="n">
        <f aca="false">VLOOKUP(B70,[67]jul99!$A$33:$XFD$62,3,0)</f>
        <v>10761933</v>
      </c>
      <c r="BS70" s="5" t="n">
        <f aca="false">VLOOKUP(B70,[68]aug99!$A$33:$XFD$61,3,0)</f>
        <v>6890136</v>
      </c>
      <c r="BT70" s="5" t="n">
        <f aca="false">VLOOKUP(B70,[69]sep99!$A$54:$XFD$80,3,0)</f>
        <v>5632453</v>
      </c>
      <c r="CQ70" s="1" t="s">
        <v>69</v>
      </c>
      <c r="CR70" s="6" t="n">
        <f aca="false">(D163-$D$95)/$D$95</f>
        <v>-0.916470224821562</v>
      </c>
      <c r="CS70" s="6" t="n">
        <f aca="false">(E164-$E$96)/$E$96</f>
        <v>-0.885860698176411</v>
      </c>
      <c r="CT70" s="6" t="n">
        <f aca="false">(F165-$F$97)/$F$97</f>
        <v>-0.917674982154484</v>
      </c>
      <c r="CU70" s="6" t="n">
        <f aca="false">(G166-$G$98)/$G$98</f>
        <v>-0.892264995920518</v>
      </c>
      <c r="CV70" s="6" t="n">
        <f aca="false">(H167-$H$99)/$H$99</f>
        <v>-0.907629716865556</v>
      </c>
      <c r="CW70" s="6" t="n">
        <f aca="false">(I168-$I$100)/$I$100</f>
        <v>-0.9177010756232</v>
      </c>
      <c r="CX70" s="6" t="n">
        <f aca="false">(J169-$J$101)/$J$101</f>
        <v>-0.852577151771132</v>
      </c>
      <c r="CY70" s="6" t="n">
        <f aca="false">(K170-$K$102)/$K$102</f>
        <v>-0.943183099081089</v>
      </c>
      <c r="CZ70" s="6" t="n">
        <f aca="false">(L171-$L$103)/$L$103</f>
        <v>-0.911068359180033</v>
      </c>
      <c r="DA70" s="6" t="n">
        <f aca="false">(M172-$M$104)/$M$104</f>
        <v>-0.890942380907154</v>
      </c>
      <c r="DB70" s="6" t="n">
        <f aca="false">(N173-$N$105)/$N$105</f>
        <v>-0.935485906383293</v>
      </c>
      <c r="DC70" s="6" t="n">
        <f aca="false">(O174-$O$106)/$O$106</f>
        <v>-0.906386163563247</v>
      </c>
      <c r="DD70" s="6" t="n">
        <f aca="false">(P175-$P$107)/$P$107</f>
        <v>-0.936954513083855</v>
      </c>
      <c r="DE70" s="6" t="n">
        <f aca="false">(Q176-$Q$108)/$Q$108</f>
        <v>-0.928850340335298</v>
      </c>
      <c r="DF70" s="6" t="n">
        <f aca="false">(R177-$R$109)/$R$109</f>
        <v>-0.914698400521997</v>
      </c>
      <c r="DG70" s="6" t="n">
        <f aca="false">(S178-$S$110)/$S$110</f>
        <v>-0.939547325517477</v>
      </c>
      <c r="DH70" s="6" t="n">
        <f aca="false">(T179-$T$111)/$T$111</f>
        <v>-0.895419128514084</v>
      </c>
      <c r="DI70" s="6" t="n">
        <f aca="false">(U180-$U$112)/$U$112</f>
        <v>-0.901659667511425</v>
      </c>
      <c r="DJ70" s="6" t="n">
        <f aca="false">(V181-$V$113)/$V$113</f>
        <v>-0.934525345407837</v>
      </c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</row>
    <row r="71" customFormat="false" ht="11.25" hidden="false" customHeight="false" outlineLevel="0" collapsed="false">
      <c r="B71" s="4" t="n">
        <v>36434</v>
      </c>
      <c r="C71" s="5" t="n">
        <v>57245393</v>
      </c>
      <c r="D71" s="5" t="n">
        <f aca="false">VLOOKUP(B71,[1]jan94!$A$53:$XFD$163,3,0)</f>
        <v>542450</v>
      </c>
      <c r="E71" s="5" t="n">
        <f aca="false">VLOOKUP(B71,[2]feb94!$A$55:$XFD$164,3,0)</f>
        <v>934246</v>
      </c>
      <c r="F71" s="5" t="n">
        <f aca="false">VLOOKUP(B71,[3]mar94!$A$38:$XFD$146,3,0)</f>
        <v>831582</v>
      </c>
      <c r="G71" s="5" t="n">
        <f aca="false">VLOOKUP(B71,[4]apr94!$A$38:$XFD$145,3,0)</f>
        <v>725712</v>
      </c>
      <c r="H71" s="5" t="n">
        <f aca="false">VLOOKUP(B71,[5]may94!$A$64:$XFD$169,3,0)</f>
        <v>960703</v>
      </c>
      <c r="I71" s="5" t="n">
        <f aca="false">VLOOKUP(B71,[6]jun94!$A$53:$XFD$157,3,0)</f>
        <v>710228</v>
      </c>
      <c r="J71" s="5" t="n">
        <f aca="false">VLOOKUP(B71,[7]jul94!$A$61:$XFD$164,3,0)</f>
        <v>1097597</v>
      </c>
      <c r="K71" s="5" t="n">
        <f aca="false">VLOOKUP(B71,[8]aug94!$A$55:$XFD$157,3,0)</f>
        <v>622406</v>
      </c>
      <c r="L71" s="5" t="n">
        <f aca="false">VLOOKUP(B71,[9]sep94!$A$54:$XFD$156,3,0)</f>
        <v>1064846</v>
      </c>
      <c r="M71" s="5" t="n">
        <f aca="false">VLOOKUP(B71,[10]oct94!$A$49:$XFD$149,3,0)</f>
        <v>809199</v>
      </c>
      <c r="N71" s="5" t="n">
        <f aca="false">VLOOKUP(B71,[11]nov94!$A$38:$XFD$138,3,0)</f>
        <v>698917</v>
      </c>
      <c r="O71" s="5" t="n">
        <f aca="false">VLOOKUP(B71,[12]dec94!$A$50:$XFD$148,3,0)</f>
        <v>805604</v>
      </c>
      <c r="P71" s="5" t="n">
        <f aca="false">VLOOKUP(B71,[13]jan95!$A$63:$XFD$158,3,0)</f>
        <v>613034</v>
      </c>
      <c r="Q71" s="5" t="n">
        <f aca="false">VLOOKUP(B71,[14]feb95!$A$50:$XFD$143,3,0)</f>
        <v>628802</v>
      </c>
      <c r="R71" s="5" t="n">
        <f aca="false">VLOOKUP(B71,[15]mar95!$A$37:$XFD$129,3,0)</f>
        <v>1018307</v>
      </c>
      <c r="S71" s="5" t="n">
        <f aca="false">VLOOKUP(B71,[16]apr95!$A$54:$XFD$146,3,0)</f>
        <v>610367</v>
      </c>
      <c r="T71" s="5" t="n">
        <f aca="false">VLOOKUP(B71,[17]may95!$A$37:$XFD$127,3,0)</f>
        <v>1050283</v>
      </c>
      <c r="U71" s="5" t="n">
        <f aca="false">VLOOKUP(B71,[18]jun95!$A$53:$XFD$142,3,0)</f>
        <v>713603</v>
      </c>
      <c r="V71" s="5" t="n">
        <f aca="false">VLOOKUP(B71,[19]jul95!$A$52:$XFD$140,3,0)</f>
        <v>1010631</v>
      </c>
      <c r="W71" s="5" t="n">
        <f aca="false">VLOOKUP(B71,[20]aug95!$A$53:$XFD$140,3,0)</f>
        <v>825297</v>
      </c>
      <c r="X71" s="5" t="n">
        <f aca="false">VLOOKUP(B71,[21]sep95!$A$51:$XFD$137,3,0)</f>
        <v>1157899</v>
      </c>
      <c r="Y71" s="5" t="n">
        <f aca="false">VLOOKUP(B71,[22]oct95!$A$60:$XFD$145,3,0)</f>
        <v>696957</v>
      </c>
      <c r="Z71" s="5" t="n">
        <f aca="false">VLOOKUP(B71,[23]nov95!$A$54:$XFD$138,3,0)</f>
        <v>645187</v>
      </c>
      <c r="AA71" s="5" t="n">
        <f aca="false">VLOOKUP(B71,[24]dec95!$A$37:$XFD$120,3,0)</f>
        <v>1114053</v>
      </c>
      <c r="AB71" s="5" t="n">
        <f aca="false">VLOOKUP(B71,[25]jan96!$A$54:$XFD$134,3,0)</f>
        <v>966932</v>
      </c>
      <c r="AC71" s="5" t="n">
        <f aca="false">VLOOKUP(B71,[26]feb96!$A$36:$XFD$114,3,0)</f>
        <v>936705</v>
      </c>
      <c r="AD71" s="5" t="n">
        <f aca="false">VLOOKUP(B71,[27]mar96!$A$36:$XFD$114,3,0)</f>
        <v>1290878</v>
      </c>
      <c r="AE71" s="5" t="n">
        <f aca="false">VLOOKUP(B71,[28]apr96!$A$56:$XFD$132,3,0)</f>
        <v>930370</v>
      </c>
      <c r="AF71" s="5" t="n">
        <f aca="false">VLOOKUP(B71,[29]may96!$A$36:$XFD$111,3,0)</f>
        <v>1614516</v>
      </c>
      <c r="AG71" s="5" t="n">
        <f aca="false">VLOOKUP(B71,[30]jun96!$A$36:$XFD$110,3,0)</f>
        <v>1161441</v>
      </c>
      <c r="AH71" s="5" t="n">
        <f aca="false">VLOOKUP(B71,[31]jul96!$A$48:$XFD$122,3,0)</f>
        <v>1237935</v>
      </c>
      <c r="AI71" s="5" t="n">
        <f aca="false">VLOOKUP(B71,[32]aug96!$A$50:$XFD$122,3,0)</f>
        <v>1039676</v>
      </c>
      <c r="AJ71" s="5" t="n">
        <f aca="false">VLOOKUP(B71,[33]sep96!$A$65:$XFD$136,3,0)</f>
        <v>1331044</v>
      </c>
      <c r="AK71" s="5" t="n">
        <f aca="false">VLOOKUP(B71,[34]oct96!$A$51:$XFD$122,3,0)</f>
        <v>1417258</v>
      </c>
      <c r="AL71" s="5" t="n">
        <f aca="false">VLOOKUP(B71,[35]nov96!$A$55:$XFD$124,3,0)</f>
        <v>1860689</v>
      </c>
      <c r="AM71" s="5" t="n">
        <f aca="false">VLOOKUP(B71,[36]dec96!$A$61:$XFD$130,3,0)</f>
        <v>1959635</v>
      </c>
      <c r="AN71" s="5" t="n">
        <f aca="false">VLOOKUP(B71,[37]jan97!$A$57:$XFD$122,3,0)</f>
        <v>1581503</v>
      </c>
      <c r="AO71" s="5" t="n">
        <f aca="false">VLOOKUP(B71,[38]feb97!$A$59:$XFD$123,3,0)</f>
        <v>1246917</v>
      </c>
      <c r="AP71" s="5" t="n">
        <f aca="false">VLOOKUP(B71,[39]mar97!$A$56:$XFD$118,3,0)</f>
        <v>2179881</v>
      </c>
      <c r="AQ71" s="5" t="n">
        <f aca="false">VLOOKUP(B71,[40]apr97!$A$49:$XFD$110,3,0)</f>
        <v>1339547</v>
      </c>
      <c r="AR71" s="5" t="n">
        <f aca="false">VLOOKUP(B71,[41]may97!$A$35:$XFD$95,3,0)</f>
        <v>1875586</v>
      </c>
      <c r="AS71" s="5" t="n">
        <f aca="false">VLOOKUP(B71,[42]jun97!$A$49:$XFD$109,3,0)</f>
        <v>1756648</v>
      </c>
      <c r="AT71" s="5" t="n">
        <f aca="false">VLOOKUP(B71,[43]jul97!$A$56:$XFD$115,3,0)</f>
        <v>1861280</v>
      </c>
      <c r="AU71" s="5" t="n">
        <f aca="false">VLOOKUP(B71,[44]aug97!$A$54:$XFD$111,3,0)</f>
        <v>2316305</v>
      </c>
      <c r="AV71" s="5" t="n">
        <f aca="false">VLOOKUP(B71,[45]sep97!$A$47:$XFD$1033,3,0)</f>
        <v>1729501</v>
      </c>
      <c r="AW71" s="5" t="n">
        <f aca="false">VLOOKUP(B71,[46]oct97!$A$48:$XFD$104,3,0)</f>
        <v>2512973</v>
      </c>
      <c r="AX71" s="5" t="n">
        <f aca="false">VLOOKUP(B71,[47]nov97!$A$35:$XFD$90,3,0)</f>
        <v>2279616</v>
      </c>
      <c r="AY71" s="5" t="n">
        <f aca="false">VLOOKUP(B71,[48]dec97!$A$35:$XFD$89,3,0)</f>
        <v>3230037</v>
      </c>
      <c r="AZ71" s="5" t="n">
        <f aca="false">VLOOKUP(B71,[49]jan98!$A$51:$XFD$101,3,0)</f>
        <v>2834284</v>
      </c>
      <c r="BA71" s="5" t="n">
        <f aca="false">VLOOKUP(B71,[50]feb98!$A$34:$XFD$83,3,0)</f>
        <v>3124343</v>
      </c>
      <c r="BB71" s="5" t="n">
        <f aca="false">VLOOKUP(B71,[51]mar98!$A$34:$XFD$81,3,0)</f>
        <v>3209312</v>
      </c>
      <c r="BC71" s="5" t="n">
        <f aca="false">VLOOKUP(B71,[52]apr98!$A$34:$XFD$80,3,0)</f>
        <v>2364814</v>
      </c>
      <c r="BD71" s="5" t="n">
        <f aca="false">VLOOKUP(B71,[53]may98!$A$34:$XFD$79,3,0)</f>
        <v>3254947</v>
      </c>
      <c r="BE71" s="5" t="n">
        <f aca="false">VLOOKUP(B71,[54]jun98!$A$34:$XFD$78,3,0)</f>
        <v>3316201</v>
      </c>
      <c r="BF71" s="5" t="n">
        <f aca="false">VLOOKUP(B71,[55]jul98!$A$47:$XFD$91,3,0)</f>
        <v>4323343</v>
      </c>
      <c r="BG71" s="5" t="n">
        <f aca="false">VLOOKUP(B71,[56]aug98!$A$53:$XFD$95,3,0)</f>
        <v>4995565</v>
      </c>
      <c r="BH71" s="5" t="n">
        <f aca="false">VLOOKUP(B71,[57]sep98!$A$34:$XFD$75,3,0)</f>
        <v>4057695</v>
      </c>
      <c r="BI71" s="5" t="n">
        <f aca="false">VLOOKUP(B71,[58]oct98!$A$34:$XFD$74,3,0)</f>
        <v>3563697</v>
      </c>
      <c r="BJ71" s="5" t="n">
        <f aca="false">VLOOKUP(B71,[59]nov98!$A$34:$XFD$74,3,0)</f>
        <v>4831950</v>
      </c>
      <c r="BK71" s="5" t="n">
        <f aca="false">VLOOKUP(B71,[60]dec98!$A$56:$XFD$94,3,0)</f>
        <v>4388638</v>
      </c>
      <c r="BL71" s="5" t="n">
        <f aca="false">VLOOKUP(B71,[61]jan99!$A$33:$XFD$67,3,0)</f>
        <v>6372061</v>
      </c>
      <c r="BM71" s="5" t="n">
        <f aca="false">VLOOKUP(B71,[62]feb99!$A$57:$XFD$91,3,0)</f>
        <v>8973720</v>
      </c>
      <c r="BN71" s="5" t="n">
        <f aca="false">VLOOKUP(B71,[63]mar99!$A$33:$XFD$65,3,0)</f>
        <v>4343633</v>
      </c>
      <c r="BO71" s="5" t="n">
        <f aca="false">VLOOKUP(B71,[64]apr99!$A$33:$XFD$64,3,0)</f>
        <v>7567451</v>
      </c>
      <c r="BP71" s="5" t="n">
        <f aca="false">VLOOKUP(B71,[65]may99!$A$33:$XFD$63,3,0)</f>
        <v>6755539</v>
      </c>
      <c r="BQ71" s="5" t="n">
        <f aca="false">VLOOKUP(B71,[66]jun99!$A$44:$XFD$73,3,0)</f>
        <v>4964348</v>
      </c>
      <c r="BR71" s="5" t="n">
        <f aca="false">VLOOKUP(B71,[67]jul99!$A$33:$XFD$62,3,0)</f>
        <v>9600297</v>
      </c>
      <c r="BS71" s="5" t="n">
        <f aca="false">VLOOKUP(B71,[68]aug99!$A$33:$XFD$61,3,0)</f>
        <v>7193270</v>
      </c>
      <c r="BT71" s="5" t="n">
        <f aca="false">VLOOKUP(B71,[69]sep99!$A$54:$XFD$80,3,0)</f>
        <v>11275885</v>
      </c>
      <c r="BU71" s="5" t="n">
        <f aca="false">VLOOKUP(B71,[70]oct99!$A$59:$XFD$84,3,0)</f>
        <v>6617830</v>
      </c>
      <c r="CQ71" s="1" t="s">
        <v>70</v>
      </c>
      <c r="CR71" s="6" t="n">
        <f aca="false">(D164-$D$95)/$D$95</f>
        <v>-0.913310537263595</v>
      </c>
      <c r="CS71" s="6" t="n">
        <f aca="false">(E165-$E$96)/$E$96</f>
        <v>-0.891002017005342</v>
      </c>
      <c r="CT71" s="6" t="n">
        <f aca="false">(F166-$F$97)/$F$97</f>
        <v>-0.919110634715064</v>
      </c>
      <c r="CU71" s="6" t="n">
        <f aca="false">(G167-$G$98)/$G$98</f>
        <v>-0.893843587511022</v>
      </c>
      <c r="CV71" s="6" t="n">
        <f aca="false">(H168-$H$99)/$H$99</f>
        <v>-0.907911154555326</v>
      </c>
      <c r="CW71" s="6" t="n">
        <f aca="false">(I169-$I$100)/$I$100</f>
        <v>-0.908999549786453</v>
      </c>
      <c r="CX71" s="6" t="n">
        <f aca="false">(J170-$J$101)/$J$101</f>
        <v>-0.862404396413096</v>
      </c>
      <c r="CY71" s="6" t="n">
        <f aca="false">(K171-$K$102)/$K$102</f>
        <v>-0.94460982338391</v>
      </c>
      <c r="CZ71" s="6" t="n">
        <f aca="false">(L172-$L$103)/$L$103</f>
        <v>-0.915243609339429</v>
      </c>
      <c r="DA71" s="6" t="n">
        <f aca="false">(M173-$M$104)/$M$104</f>
        <v>-0.895031127908557</v>
      </c>
      <c r="DB71" s="6" t="n">
        <f aca="false">(N174-$N$105)/$N$105</f>
        <v>-0.931484622470925</v>
      </c>
      <c r="DC71" s="6" t="n">
        <f aca="false">(O175-$O$106)/$O$106</f>
        <v>-0.910179521026739</v>
      </c>
      <c r="DD71" s="6" t="n">
        <f aca="false">(P176-$P$107)/$P$107</f>
        <v>-0.939926194149508</v>
      </c>
      <c r="DE71" s="6" t="n">
        <f aca="false">(Q177-$Q$108)/$Q$108</f>
        <v>-0.938519859152236</v>
      </c>
      <c r="DF71" s="6" t="n">
        <f aca="false">(R178-$R$109)/$R$109</f>
        <v>-0.916555056500662</v>
      </c>
      <c r="DG71" s="6" t="n">
        <f aca="false">(S179-$S$110)/$S$110</f>
        <v>-0.941314190247651</v>
      </c>
      <c r="DH71" s="6" t="n">
        <f aca="false">(T180-$T$111)/$T$111</f>
        <v>-0.895624670829898</v>
      </c>
      <c r="DI71" s="6" t="n">
        <f aca="false">(U181-$U$112)/$U$112</f>
        <v>-0.9043029562528</v>
      </c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</row>
    <row r="72" customFormat="false" ht="11.25" hidden="false" customHeight="false" outlineLevel="0" collapsed="false">
      <c r="B72" s="4" t="n">
        <v>36465</v>
      </c>
      <c r="C72" s="5" t="n">
        <v>55313593</v>
      </c>
      <c r="D72" s="5" t="n">
        <f aca="false">VLOOKUP(B72,[1]jan94!$A$53:$XFD$163,3,0)</f>
        <v>544809</v>
      </c>
      <c r="E72" s="5" t="n">
        <f aca="false">VLOOKUP(B72,[2]feb94!$A$55:$XFD$164,3,0)</f>
        <v>842694</v>
      </c>
      <c r="F72" s="5" t="n">
        <f aca="false">VLOOKUP(B72,[3]mar94!$A$38:$XFD$146,3,0)</f>
        <v>783528</v>
      </c>
      <c r="G72" s="5" t="n">
        <f aca="false">VLOOKUP(B72,[4]apr94!$A$38:$XFD$145,3,0)</f>
        <v>689750</v>
      </c>
      <c r="H72" s="5" t="n">
        <f aca="false">VLOOKUP(B72,[5]may94!$A$64:$XFD$169,3,0)</f>
        <v>883200</v>
      </c>
      <c r="I72" s="5" t="n">
        <f aca="false">VLOOKUP(B72,[6]jun94!$A$53:$XFD$157,3,0)</f>
        <v>635678</v>
      </c>
      <c r="J72" s="5" t="n">
        <f aca="false">VLOOKUP(B72,[7]jul94!$A$61:$XFD$164,3,0)</f>
        <v>1020523</v>
      </c>
      <c r="K72" s="5" t="n">
        <f aca="false">VLOOKUP(B72,[8]aug94!$A$55:$XFD$157,3,0)</f>
        <v>648175</v>
      </c>
      <c r="L72" s="5" t="n">
        <f aca="false">VLOOKUP(B72,[9]sep94!$A$54:$XFD$156,3,0)</f>
        <v>988520</v>
      </c>
      <c r="M72" s="5" t="n">
        <f aca="false">VLOOKUP(B72,[10]oct94!$A$49:$XFD$149,3,0)</f>
        <v>749166</v>
      </c>
      <c r="N72" s="5" t="n">
        <f aca="false">VLOOKUP(B72,[11]nov94!$A$38:$XFD$138,3,0)</f>
        <v>665297</v>
      </c>
      <c r="O72" s="5" t="n">
        <f aca="false">VLOOKUP(B72,[12]dec94!$A$50:$XFD$148,3,0)</f>
        <v>757546</v>
      </c>
      <c r="P72" s="5" t="n">
        <f aca="false">VLOOKUP(B72,[13]jan95!$A$63:$XFD$158,3,0)</f>
        <v>553497</v>
      </c>
      <c r="Q72" s="5" t="n">
        <f aca="false">VLOOKUP(B72,[14]feb95!$A$50:$XFD$143,3,0)</f>
        <v>580244</v>
      </c>
      <c r="R72" s="5" t="n">
        <f aca="false">VLOOKUP(B72,[15]mar95!$A$37:$XFD$129,3,0)</f>
        <v>929988</v>
      </c>
      <c r="S72" s="5" t="n">
        <f aca="false">VLOOKUP(B72,[16]apr95!$A$54:$XFD$146,3,0)</f>
        <v>547783</v>
      </c>
      <c r="T72" s="5" t="n">
        <f aca="false">VLOOKUP(B72,[17]may95!$A$37:$XFD$127,3,0)</f>
        <v>992653</v>
      </c>
      <c r="U72" s="5" t="n">
        <f aca="false">VLOOKUP(B72,[18]jun95!$A$53:$XFD$142,3,0)</f>
        <v>693641</v>
      </c>
      <c r="V72" s="5" t="n">
        <f aca="false">VLOOKUP(B72,[19]jul95!$A$52:$XFD$140,3,0)</f>
        <v>1002147</v>
      </c>
      <c r="W72" s="5" t="n">
        <f aca="false">VLOOKUP(B72,[20]aug95!$A$53:$XFD$140,3,0)</f>
        <v>764952</v>
      </c>
      <c r="X72" s="5" t="n">
        <f aca="false">VLOOKUP(B72,[21]sep95!$A$51:$XFD$137,3,0)</f>
        <v>1096619</v>
      </c>
      <c r="Y72" s="5" t="n">
        <f aca="false">VLOOKUP(B72,[22]oct95!$A$60:$XFD$145,3,0)</f>
        <v>655014</v>
      </c>
      <c r="Z72" s="5" t="n">
        <f aca="false">VLOOKUP(B72,[23]nov95!$A$54:$XFD$138,3,0)</f>
        <v>596578</v>
      </c>
      <c r="AA72" s="5" t="n">
        <f aca="false">VLOOKUP(B72,[24]dec95!$A$37:$XFD$120,3,0)</f>
        <v>997604</v>
      </c>
      <c r="AB72" s="5" t="n">
        <f aca="false">VLOOKUP(B72,[25]jan96!$A$54:$XFD$134,3,0)</f>
        <v>874020</v>
      </c>
      <c r="AC72" s="5" t="n">
        <f aca="false">VLOOKUP(B72,[26]feb96!$A$36:$XFD$114,3,0)</f>
        <v>896528</v>
      </c>
      <c r="AD72" s="5" t="n">
        <f aca="false">VLOOKUP(B72,[27]mar96!$A$36:$XFD$114,3,0)</f>
        <v>1207725</v>
      </c>
      <c r="AE72" s="5" t="n">
        <f aca="false">VLOOKUP(B72,[28]apr96!$A$56:$XFD$132,3,0)</f>
        <v>847240</v>
      </c>
      <c r="AF72" s="5" t="n">
        <f aca="false">VLOOKUP(B72,[29]may96!$A$36:$XFD$111,3,0)</f>
        <v>1562870</v>
      </c>
      <c r="AG72" s="5" t="n">
        <f aca="false">VLOOKUP(B72,[30]jun96!$A$36:$XFD$110,3,0)</f>
        <v>1064805</v>
      </c>
      <c r="AH72" s="5" t="n">
        <f aca="false">VLOOKUP(B72,[31]jul96!$A$48:$XFD$122,3,0)</f>
        <v>1145686</v>
      </c>
      <c r="AI72" s="5" t="n">
        <f aca="false">VLOOKUP(B72,[32]aug96!$A$50:$XFD$122,3,0)</f>
        <v>968789</v>
      </c>
      <c r="AJ72" s="5" t="n">
        <f aca="false">VLOOKUP(B72,[33]sep96!$A$65:$XFD$136,3,0)</f>
        <v>1213237</v>
      </c>
      <c r="AK72" s="5" t="n">
        <f aca="false">VLOOKUP(B72,[34]oct96!$A$51:$XFD$122,3,0)</f>
        <v>1329348</v>
      </c>
      <c r="AL72" s="5" t="n">
        <f aca="false">VLOOKUP(B72,[35]nov96!$A$55:$XFD$124,3,0)</f>
        <v>1746955</v>
      </c>
      <c r="AM72" s="5" t="n">
        <f aca="false">VLOOKUP(B72,[36]dec96!$A$61:$XFD$130,3,0)</f>
        <v>1726549</v>
      </c>
      <c r="AN72" s="5" t="n">
        <f aca="false">VLOOKUP(B72,[37]jan97!$A$57:$XFD$122,3,0)</f>
        <v>1516857</v>
      </c>
      <c r="AO72" s="5" t="n">
        <f aca="false">VLOOKUP(B72,[38]feb97!$A$59:$XFD$123,3,0)</f>
        <v>1248696</v>
      </c>
      <c r="AP72" s="5" t="n">
        <f aca="false">VLOOKUP(B72,[39]mar97!$A$56:$XFD$118,3,0)</f>
        <v>1994394</v>
      </c>
      <c r="AQ72" s="5" t="n">
        <f aca="false">VLOOKUP(B72,[40]apr97!$A$49:$XFD$110,3,0)</f>
        <v>1231684</v>
      </c>
      <c r="AR72" s="5" t="n">
        <f aca="false">VLOOKUP(B72,[41]may97!$A$35:$XFD$95,3,0)</f>
        <v>1725600</v>
      </c>
      <c r="AS72" s="5" t="n">
        <f aca="false">VLOOKUP(B72,[42]jun97!$A$49:$XFD$109,3,0)</f>
        <v>1693062</v>
      </c>
      <c r="AT72" s="5" t="n">
        <f aca="false">VLOOKUP(B72,[43]jul97!$A$56:$XFD$115,3,0)</f>
        <v>1708249</v>
      </c>
      <c r="AU72" s="5" t="n">
        <f aca="false">VLOOKUP(B72,[44]aug97!$A$54:$XFD$111,3,0)</f>
        <v>2214732</v>
      </c>
      <c r="AV72" s="5" t="n">
        <f aca="false">VLOOKUP(B72,[45]sep97!$A$47:$XFD$1033,3,0)</f>
        <v>1689721</v>
      </c>
      <c r="AW72" s="5" t="n">
        <f aca="false">VLOOKUP(B72,[46]oct97!$A$48:$XFD$104,3,0)</f>
        <v>2419138</v>
      </c>
      <c r="AX72" s="5" t="n">
        <f aca="false">VLOOKUP(B72,[47]nov97!$A$35:$XFD$90,3,0)</f>
        <v>2169184</v>
      </c>
      <c r="AY72" s="5" t="n">
        <f aca="false">VLOOKUP(B72,[48]dec97!$A$35:$XFD$89,3,0)</f>
        <v>3269014</v>
      </c>
      <c r="AZ72" s="5" t="n">
        <f aca="false">VLOOKUP(B72,[49]jan98!$A$51:$XFD$101,3,0)</f>
        <v>2641782</v>
      </c>
      <c r="BA72" s="5" t="n">
        <f aca="false">VLOOKUP(B72,[50]feb98!$A$34:$XFD$83,3,0)</f>
        <v>3004478</v>
      </c>
      <c r="BB72" s="5" t="n">
        <f aca="false">VLOOKUP(B72,[51]mar98!$A$34:$XFD$81,3,0)</f>
        <v>3056593</v>
      </c>
      <c r="BC72" s="5" t="n">
        <f aca="false">VLOOKUP(B72,[52]apr98!$A$34:$XFD$80,3,0)</f>
        <v>2232412</v>
      </c>
      <c r="BD72" s="5" t="n">
        <f aca="false">VLOOKUP(B72,[53]may98!$A$34:$XFD$79,3,0)</f>
        <v>2987678</v>
      </c>
      <c r="BE72" s="5" t="n">
        <f aca="false">VLOOKUP(B72,[54]jun98!$A$34:$XFD$78,3,0)</f>
        <v>3065854</v>
      </c>
      <c r="BF72" s="5" t="n">
        <f aca="false">VLOOKUP(B72,[55]jul98!$A$47:$XFD$91,3,0)</f>
        <v>3949049</v>
      </c>
      <c r="BG72" s="5" t="n">
        <f aca="false">VLOOKUP(B72,[56]aug98!$A$53:$XFD$95,3,0)</f>
        <v>4357383</v>
      </c>
      <c r="BH72" s="5" t="n">
        <f aca="false">VLOOKUP(B72,[57]sep98!$A$34:$XFD$75,3,0)</f>
        <v>3887071</v>
      </c>
      <c r="BI72" s="5" t="n">
        <f aca="false">VLOOKUP(B72,[58]oct98!$A$34:$XFD$74,3,0)</f>
        <v>3161629</v>
      </c>
      <c r="BJ72" s="5" t="n">
        <f aca="false">VLOOKUP(B72,[59]nov98!$A$34:$XFD$74,3,0)</f>
        <v>4525988</v>
      </c>
      <c r="BK72" s="5" t="n">
        <f aca="false">VLOOKUP(B72,[60]dec98!$A$56:$XFD$94,3,0)</f>
        <v>3962499</v>
      </c>
      <c r="BL72" s="5" t="n">
        <f aca="false">VLOOKUP(B72,[61]jan99!$A$33:$XFD$67,3,0)</f>
        <v>5458563</v>
      </c>
      <c r="BM72" s="5" t="n">
        <f aca="false">VLOOKUP(B72,[62]feb99!$A$57:$XFD$91,3,0)</f>
        <v>8931174</v>
      </c>
      <c r="BN72" s="5" t="n">
        <f aca="false">VLOOKUP(B72,[63]mar99!$A$33:$XFD$65,3,0)</f>
        <v>3918115</v>
      </c>
      <c r="BO72" s="5" t="n">
        <f aca="false">VLOOKUP(B72,[64]apr99!$A$33:$XFD$64,3,0)</f>
        <v>6625389</v>
      </c>
      <c r="BP72" s="5" t="n">
        <f aca="false">VLOOKUP(B72,[65]may99!$A$33:$XFD$63,3,0)</f>
        <v>6289657</v>
      </c>
      <c r="BQ72" s="5" t="n">
        <f aca="false">VLOOKUP(B72,[66]jun99!$A$44:$XFD$73,3,0)</f>
        <v>4311375</v>
      </c>
      <c r="BR72" s="5" t="n">
        <f aca="false">VLOOKUP(B72,[67]jul99!$A$33:$XFD$62,3,0)</f>
        <v>8107655</v>
      </c>
      <c r="BS72" s="5" t="n">
        <f aca="false">VLOOKUP(B72,[68]aug99!$A$33:$XFD$61,3,0)</f>
        <v>6635019</v>
      </c>
      <c r="BT72" s="5" t="n">
        <f aca="false">VLOOKUP(B72,[69]sep99!$A$54:$XFD$80,3,0)</f>
        <v>11143629</v>
      </c>
      <c r="BU72" s="5" t="n">
        <f aca="false">VLOOKUP(B72,[70]oct99!$A$59:$XFD$84,3,0)</f>
        <v>11565603</v>
      </c>
      <c r="BV72" s="5" t="n">
        <f aca="false">VLOOKUP(B72,[71]nov99!$A$33:$XFD$57,3,0)</f>
        <v>5745293</v>
      </c>
      <c r="CQ72" s="1" t="s">
        <v>71</v>
      </c>
      <c r="CR72" s="6" t="n">
        <f aca="false">(D165-$D$95)/$D$95</f>
        <v>-0.923533568516713</v>
      </c>
      <c r="CS72" s="6" t="n">
        <f aca="false">(E166-$E$96)/$E$96</f>
        <v>-0.894758538717118</v>
      </c>
      <c r="CT72" s="6" t="n">
        <f aca="false">(F167-$F$97)/$F$97</f>
        <v>-0.926727474783531</v>
      </c>
      <c r="CU72" s="6" t="n">
        <f aca="false">(G168-$G$98)/$G$98</f>
        <v>-0.898364087073067</v>
      </c>
      <c r="CV72" s="6" t="n">
        <f aca="false">(H169-$H$99)/$H$99</f>
        <v>-0.908430373320221</v>
      </c>
      <c r="CW72" s="6" t="n">
        <f aca="false">(I170-$I$100)/$I$100</f>
        <v>-0.917678439910461</v>
      </c>
      <c r="CX72" s="6" t="n">
        <f aca="false">(J171-$J$101)/$J$101</f>
        <v>-0.864622576861754</v>
      </c>
      <c r="CY72" s="6" t="n">
        <f aca="false">(K172-$K$102)/$K$102</f>
        <v>-0.946393375041745</v>
      </c>
      <c r="CZ72" s="6" t="n">
        <f aca="false">(L173-$L$103)/$L$103</f>
        <v>-0.916739442913801</v>
      </c>
      <c r="DA72" s="6" t="n">
        <f aca="false">(M174-$M$104)/$M$104</f>
        <v>-0.895877780867269</v>
      </c>
      <c r="DB72" s="6" t="n">
        <f aca="false">(N175-$N$105)/$N$105</f>
        <v>-0.932319156727762</v>
      </c>
      <c r="DC72" s="6" t="n">
        <f aca="false">(O176-$O$106)/$O$106</f>
        <v>-0.909240659557678</v>
      </c>
      <c r="DD72" s="6" t="n">
        <f aca="false">(P177-$P$107)/$P$107</f>
        <v>-0.944626012383968</v>
      </c>
      <c r="DE72" s="6" t="n">
        <f aca="false">(Q178-$Q$108)/$Q$108</f>
        <v>-0.942143806176746</v>
      </c>
      <c r="DF72" s="6" t="n">
        <f aca="false">(R179-$R$109)/$R$109</f>
        <v>-0.913896927173743</v>
      </c>
      <c r="DG72" s="6" t="n">
        <f aca="false">(S180-$S$110)/$S$110</f>
        <v>-0.941646952817102</v>
      </c>
      <c r="DH72" s="6" t="n">
        <f aca="false">(T181-$T$111)/$T$111</f>
        <v>-0.885429906998476</v>
      </c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</row>
    <row r="73" customFormat="false" ht="11.25" hidden="false" customHeight="false" outlineLevel="0" collapsed="false">
      <c r="B73" s="4" t="n">
        <v>36495</v>
      </c>
      <c r="C73" s="5" t="n">
        <v>56877967</v>
      </c>
      <c r="D73" s="5" t="n">
        <f aca="false">VLOOKUP(B73,[1]jan94!$A$53:$XFD$163,3,0)</f>
        <v>496580</v>
      </c>
      <c r="E73" s="5" t="n">
        <f aca="false">VLOOKUP(B73,[2]feb94!$A$55:$XFD$164,3,0)</f>
        <v>831560</v>
      </c>
      <c r="F73" s="5" t="n">
        <f aca="false">VLOOKUP(B73,[3]mar94!$A$38:$XFD$146,3,0)</f>
        <v>786463</v>
      </c>
      <c r="G73" s="5" t="n">
        <f aca="false">VLOOKUP(B73,[4]apr94!$A$38:$XFD$145,3,0)</f>
        <v>706946</v>
      </c>
      <c r="H73" s="5" t="n">
        <f aca="false">VLOOKUP(B73,[5]may94!$A$64:$XFD$169,3,0)</f>
        <v>808427</v>
      </c>
      <c r="I73" s="5" t="n">
        <f aca="false">VLOOKUP(B73,[6]jun94!$A$53:$XFD$157,3,0)</f>
        <v>645874</v>
      </c>
      <c r="J73" s="5" t="n">
        <f aca="false">VLOOKUP(B73,[7]jul94!$A$61:$XFD$164,3,0)</f>
        <v>1023136</v>
      </c>
      <c r="K73" s="5" t="n">
        <f aca="false">VLOOKUP(B73,[8]aug94!$A$55:$XFD$157,3,0)</f>
        <v>654798</v>
      </c>
      <c r="L73" s="5" t="n">
        <f aca="false">VLOOKUP(B73,[9]sep94!$A$54:$XFD$156,3,0)</f>
        <v>966921</v>
      </c>
      <c r="M73" s="5" t="n">
        <f aca="false">VLOOKUP(B73,[10]oct94!$A$49:$XFD$149,3,0)</f>
        <v>734729</v>
      </c>
      <c r="N73" s="5" t="n">
        <f aca="false">VLOOKUP(B73,[11]nov94!$A$38:$XFD$138,3,0)</f>
        <v>643989</v>
      </c>
      <c r="O73" s="5" t="n">
        <f aca="false">VLOOKUP(B73,[12]dec94!$A$50:$XFD$148,3,0)</f>
        <v>783347</v>
      </c>
      <c r="P73" s="5" t="n">
        <f aca="false">VLOOKUP(B73,[13]jan95!$A$63:$XFD$158,3,0)</f>
        <v>546023</v>
      </c>
      <c r="Q73" s="5" t="n">
        <f aca="false">VLOOKUP(B73,[14]feb95!$A$50:$XFD$143,3,0)</f>
        <v>567222</v>
      </c>
      <c r="R73" s="5" t="n">
        <f aca="false">VLOOKUP(B73,[15]mar95!$A$37:$XFD$129,3,0)</f>
        <v>982650</v>
      </c>
      <c r="S73" s="5" t="n">
        <f aca="false">VLOOKUP(B73,[16]apr95!$A$54:$XFD$146,3,0)</f>
        <v>729840</v>
      </c>
      <c r="T73" s="5" t="n">
        <f aca="false">VLOOKUP(B73,[17]may95!$A$37:$XFD$127,3,0)</f>
        <v>960370</v>
      </c>
      <c r="U73" s="5" t="n">
        <f aca="false">VLOOKUP(B73,[18]jun95!$A$53:$XFD$142,3,0)</f>
        <v>655803</v>
      </c>
      <c r="V73" s="5" t="n">
        <f aca="false">VLOOKUP(B73,[19]jul95!$A$52:$XFD$140,3,0)</f>
        <v>1004216</v>
      </c>
      <c r="W73" s="5" t="n">
        <f aca="false">VLOOKUP(B73,[20]aug95!$A$53:$XFD$140,3,0)</f>
        <v>776418</v>
      </c>
      <c r="X73" s="5" t="n">
        <f aca="false">VLOOKUP(B73,[21]sep95!$A$51:$XFD$137,3,0)</f>
        <v>1111669</v>
      </c>
      <c r="Y73" s="5" t="n">
        <f aca="false">VLOOKUP(B73,[22]oct95!$A$60:$XFD$145,3,0)</f>
        <v>670516</v>
      </c>
      <c r="Z73" s="5" t="n">
        <f aca="false">VLOOKUP(B73,[23]nov95!$A$54:$XFD$138,3,0)</f>
        <v>620818</v>
      </c>
      <c r="AA73" s="5" t="n">
        <f aca="false">VLOOKUP(B73,[24]dec95!$A$37:$XFD$120,3,0)</f>
        <v>980841</v>
      </c>
      <c r="AB73" s="5" t="n">
        <f aca="false">VLOOKUP(B73,[25]jan96!$A$54:$XFD$134,3,0)</f>
        <v>904402</v>
      </c>
      <c r="AC73" s="5" t="n">
        <f aca="false">VLOOKUP(B73,[26]feb96!$A$36:$XFD$114,3,0)</f>
        <v>907100</v>
      </c>
      <c r="AD73" s="5" t="n">
        <f aca="false">VLOOKUP(B73,[27]mar96!$A$36:$XFD$114,3,0)</f>
        <v>1227294</v>
      </c>
      <c r="AE73" s="5" t="n">
        <f aca="false">VLOOKUP(B73,[28]apr96!$A$56:$XFD$132,3,0)</f>
        <v>869972</v>
      </c>
      <c r="AF73" s="5" t="n">
        <f aca="false">VLOOKUP(B73,[29]may96!$A$36:$XFD$111,3,0)</f>
        <v>1525514</v>
      </c>
      <c r="AG73" s="5" t="n">
        <f aca="false">VLOOKUP(B73,[30]jun96!$A$36:$XFD$110,3,0)</f>
        <v>1103089</v>
      </c>
      <c r="AH73" s="5" t="n">
        <f aca="false">VLOOKUP(B73,[31]jul96!$A$48:$XFD$122,3,0)</f>
        <v>1143212</v>
      </c>
      <c r="AI73" s="5" t="n">
        <f aca="false">VLOOKUP(B73,[32]aug96!$A$50:$XFD$122,3,0)</f>
        <v>980645</v>
      </c>
      <c r="AJ73" s="5" t="n">
        <f aca="false">VLOOKUP(B73,[33]sep96!$A$65:$XFD$136,3,0)</f>
        <v>1229866</v>
      </c>
      <c r="AK73" s="5" t="n">
        <f aca="false">VLOOKUP(B73,[34]oct96!$A$51:$XFD$122,3,0)</f>
        <v>1311912</v>
      </c>
      <c r="AL73" s="5" t="n">
        <f aca="false">VLOOKUP(B73,[35]nov96!$A$55:$XFD$124,3,0)</f>
        <v>1804405</v>
      </c>
      <c r="AM73" s="5" t="n">
        <f aca="false">VLOOKUP(B73,[36]dec96!$A$61:$XFD$130,3,0)</f>
        <v>1838958</v>
      </c>
      <c r="AN73" s="5" t="n">
        <f aca="false">VLOOKUP(B73,[37]jan97!$A$57:$XFD$122,3,0)</f>
        <v>1602665</v>
      </c>
      <c r="AO73" s="5" t="n">
        <f aca="false">VLOOKUP(B73,[38]feb97!$A$59:$XFD$123,3,0)</f>
        <v>1220149</v>
      </c>
      <c r="AP73" s="5" t="n">
        <f aca="false">VLOOKUP(B73,[39]mar97!$A$56:$XFD$118,3,0)</f>
        <v>2058146</v>
      </c>
      <c r="AQ73" s="5" t="n">
        <f aca="false">VLOOKUP(B73,[40]apr97!$A$49:$XFD$110,3,0)</f>
        <v>1123713</v>
      </c>
      <c r="AR73" s="5" t="n">
        <f aca="false">VLOOKUP(B73,[41]may97!$A$35:$XFD$95,3,0)</f>
        <v>1608405</v>
      </c>
      <c r="AS73" s="5" t="n">
        <f aca="false">VLOOKUP(B73,[42]jun97!$A$49:$XFD$109,3,0)</f>
        <v>1716011</v>
      </c>
      <c r="AT73" s="5" t="n">
        <f aca="false">VLOOKUP(B73,[43]jul97!$A$56:$XFD$115,3,0)</f>
        <v>1624635</v>
      </c>
      <c r="AU73" s="5" t="n">
        <f aca="false">VLOOKUP(B73,[44]aug97!$A$54:$XFD$111,3,0)</f>
        <v>2249444</v>
      </c>
      <c r="AV73" s="5" t="n">
        <f aca="false">VLOOKUP(B73,[45]sep97!$A$47:$XFD$1033,3,0)</f>
        <v>1614959</v>
      </c>
      <c r="AW73" s="5" t="n">
        <f aca="false">VLOOKUP(B73,[46]oct97!$A$48:$XFD$104,3,0)</f>
        <v>2375468</v>
      </c>
      <c r="AX73" s="5" t="n">
        <f aca="false">VLOOKUP(B73,[47]nov97!$A$35:$XFD$90,3,0)</f>
        <v>2227368</v>
      </c>
      <c r="AY73" s="5" t="n">
        <f aca="false">VLOOKUP(B73,[48]dec97!$A$35:$XFD$89,3,0)</f>
        <v>3310541</v>
      </c>
      <c r="AZ73" s="5" t="n">
        <f aca="false">VLOOKUP(B73,[49]jan98!$A$51:$XFD$101,3,0)</f>
        <v>2765757</v>
      </c>
      <c r="BA73" s="5" t="n">
        <f aca="false">VLOOKUP(B73,[50]feb98!$A$34:$XFD$83,3,0)</f>
        <v>2954597</v>
      </c>
      <c r="BB73" s="5" t="n">
        <f aca="false">VLOOKUP(B73,[51]mar98!$A$34:$XFD$81,3,0)</f>
        <v>3139475</v>
      </c>
      <c r="BC73" s="5" t="n">
        <f aca="false">VLOOKUP(B73,[52]apr98!$A$34:$XFD$80,3,0)</f>
        <v>2131357</v>
      </c>
      <c r="BD73" s="5" t="n">
        <f aca="false">VLOOKUP(B73,[53]may98!$A$34:$XFD$79,3,0)</f>
        <v>2831282</v>
      </c>
      <c r="BE73" s="5" t="n">
        <f aca="false">VLOOKUP(B73,[54]jun98!$A$34:$XFD$78,3,0)</f>
        <v>3005017</v>
      </c>
      <c r="BF73" s="5" t="n">
        <f aca="false">VLOOKUP(B73,[55]jul98!$A$47:$XFD$91,3,0)</f>
        <v>3840472</v>
      </c>
      <c r="BG73" s="5" t="n">
        <f aca="false">VLOOKUP(B73,[56]aug98!$A$53:$XFD$95,3,0)</f>
        <v>4047065</v>
      </c>
      <c r="BH73" s="5" t="n">
        <f aca="false">VLOOKUP(B73,[57]sep98!$A$34:$XFD$75,3,0)</f>
        <v>3844392</v>
      </c>
      <c r="BI73" s="5" t="n">
        <f aca="false">VLOOKUP(B73,[58]oct98!$A$34:$XFD$74,3,0)</f>
        <v>3086822</v>
      </c>
      <c r="BJ73" s="5" t="n">
        <f aca="false">VLOOKUP(B73,[59]nov98!$A$34:$XFD$74,3,0)</f>
        <v>4526447</v>
      </c>
      <c r="BK73" s="5" t="n">
        <f aca="false">VLOOKUP(B73,[60]dec98!$A$56:$XFD$94,3,0)</f>
        <v>3729827</v>
      </c>
      <c r="BL73" s="5" t="n">
        <f aca="false">VLOOKUP(B73,[61]jan99!$A$33:$XFD$67,3,0)</f>
        <v>5044760</v>
      </c>
      <c r="BM73" s="5" t="n">
        <f aca="false">VLOOKUP(B73,[62]feb99!$A$57:$XFD$91,3,0)</f>
        <v>8819401</v>
      </c>
      <c r="BN73" s="5" t="n">
        <f aca="false">VLOOKUP(B73,[63]mar99!$A$33:$XFD$65,3,0)</f>
        <v>3709247</v>
      </c>
      <c r="BO73" s="5" t="n">
        <f aca="false">VLOOKUP(B73,[64]apr99!$A$33:$XFD$64,3,0)</f>
        <v>5941246</v>
      </c>
      <c r="BP73" s="5" t="n">
        <f aca="false">VLOOKUP(B73,[65]may99!$A$33:$XFD$63,3,0)</f>
        <v>5822086</v>
      </c>
      <c r="BQ73" s="5" t="n">
        <f aca="false">VLOOKUP(B73,[66]jun99!$A$44:$XFD$73,3,0)</f>
        <v>4020871</v>
      </c>
      <c r="BR73" s="5" t="n">
        <f aca="false">VLOOKUP(B73,[67]jul99!$A$33:$XFD$62,3,0)</f>
        <v>7364346</v>
      </c>
      <c r="BS73" s="5" t="n">
        <f aca="false">VLOOKUP(B73,[68]aug99!$A$33:$XFD$61,3,0)</f>
        <v>5881702</v>
      </c>
      <c r="BT73" s="5" t="n">
        <f aca="false">VLOOKUP(B73,[69]sep99!$A$54:$XFD$80,3,0)</f>
        <v>10379308</v>
      </c>
      <c r="BU73" s="5" t="n">
        <f aca="false">VLOOKUP(B73,[70]oct99!$A$59:$XFD$84,3,0)</f>
        <v>11864829</v>
      </c>
      <c r="BV73" s="5" t="n">
        <f aca="false">VLOOKUP(B73,[71]nov99!$A$33:$XFD$57,3,0)</f>
        <v>11190593</v>
      </c>
      <c r="BW73" s="5" t="n">
        <f aca="false">VLOOKUP(B73,[72]dec99!$A$33:$XFD$57,3,0)</f>
        <v>3637592</v>
      </c>
      <c r="CQ73" s="1" t="s">
        <v>72</v>
      </c>
      <c r="CR73" s="6" t="n">
        <f aca="false">(D166-$D$95)/$D$95</f>
        <v>-0.923394981001439</v>
      </c>
      <c r="CS73" s="6" t="n">
        <f aca="false">(E167-$E$96)/$E$96</f>
        <v>-0.900304331633913</v>
      </c>
      <c r="CT73" s="6" t="n">
        <f aca="false">(F168-$F$97)/$F$97</f>
        <v>-0.923068178744072</v>
      </c>
      <c r="CU73" s="6" t="n">
        <f aca="false">(G169-$G$98)/$G$98</f>
        <v>-0.904062856278418</v>
      </c>
      <c r="CV73" s="6" t="n">
        <f aca="false">(H170-$H$99)/$H$99</f>
        <v>-0.910931344994754</v>
      </c>
      <c r="CW73" s="6" t="n">
        <f aca="false">(I171-$I$100)/$I$100</f>
        <v>-0.919998975572315</v>
      </c>
      <c r="CX73" s="6" t="n">
        <f aca="false">(J172-$J$101)/$J$101</f>
        <v>-0.873227763187986</v>
      </c>
      <c r="CY73" s="6" t="n">
        <f aca="false">(K173-$K$102)/$K$102</f>
        <v>-0.947171681843218</v>
      </c>
      <c r="CZ73" s="6" t="n">
        <f aca="false">(L174-$L$103)/$L$103</f>
        <v>-0.916492274721021</v>
      </c>
      <c r="DA73" s="6" t="n">
        <f aca="false">(M175-$M$104)/$M$104</f>
        <v>-0.897125797624627</v>
      </c>
      <c r="DB73" s="6" t="n">
        <f aca="false">(N176-$N$105)/$N$105</f>
        <v>-0.934021341749897</v>
      </c>
      <c r="DC73" s="6" t="n">
        <f aca="false">(O177-$O$106)/$O$106</f>
        <v>-0.908787785992621</v>
      </c>
      <c r="DD73" s="6" t="n">
        <f aca="false">(P178-$P$107)/$P$107</f>
        <v>-0.940292242936863</v>
      </c>
      <c r="DE73" s="6" t="n">
        <f aca="false">(Q179-$Q$108)/$Q$108</f>
        <v>-0.939893373475041</v>
      </c>
      <c r="DF73" s="6" t="n">
        <f aca="false">(R180-$R$109)/$R$109</f>
        <v>-0.916543084889952</v>
      </c>
      <c r="DG73" s="6" t="n">
        <f aca="false">(S181-$S$110)/$S$110</f>
        <v>-0.941497501163311</v>
      </c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</row>
    <row r="74" customFormat="false" ht="11.25" hidden="false" customHeight="false" outlineLevel="0" collapsed="false">
      <c r="B74" s="4" t="n">
        <v>36526</v>
      </c>
      <c r="C74" s="5" t="n">
        <v>56436876</v>
      </c>
      <c r="D74" s="5" t="n">
        <f aca="false">VLOOKUP(B74,[1]jan94!$A$53:$XFD$163,3,0)</f>
        <v>497480</v>
      </c>
      <c r="E74" s="5" t="n">
        <f aca="false">VLOOKUP(B74,[2]feb94!$A$55:$XFD$164,3,0)</f>
        <v>802901</v>
      </c>
      <c r="F74" s="5" t="n">
        <f aca="false">VLOOKUP(B74,[3]mar94!$A$38:$XFD$146,3,0)</f>
        <v>772748</v>
      </c>
      <c r="G74" s="5" t="n">
        <f aca="false">VLOOKUP(B74,[4]apr94!$A$38:$XFD$145,3,0)</f>
        <v>690331</v>
      </c>
      <c r="H74" s="5" t="n">
        <f aca="false">VLOOKUP(B74,[5]may94!$A$64:$XFD$169,3,0)</f>
        <v>796326</v>
      </c>
      <c r="I74" s="5" t="n">
        <f aca="false">VLOOKUP(B74,[6]jun94!$A$53:$XFD$157,3,0)</f>
        <v>617669</v>
      </c>
      <c r="J74" s="5" t="n">
        <f aca="false">VLOOKUP(B74,[7]jul94!$A$61:$XFD$164,3,0)</f>
        <v>986112</v>
      </c>
      <c r="K74" s="5" t="n">
        <f aca="false">VLOOKUP(B74,[8]aug94!$A$55:$XFD$157,3,0)</f>
        <v>625826</v>
      </c>
      <c r="L74" s="5" t="n">
        <f aca="false">VLOOKUP(B74,[9]sep94!$A$54:$XFD$156,3,0)</f>
        <v>969157</v>
      </c>
      <c r="M74" s="5" t="n">
        <f aca="false">VLOOKUP(B74,[10]oct94!$A$49:$XFD$149,3,0)</f>
        <v>816079</v>
      </c>
      <c r="N74" s="5" t="n">
        <f aca="false">VLOOKUP(B74,[11]nov94!$A$38:$XFD$138,3,0)</f>
        <v>640987</v>
      </c>
      <c r="O74" s="5" t="n">
        <f aca="false">VLOOKUP(B74,[12]dec94!$A$50:$XFD$148,3,0)</f>
        <v>721821</v>
      </c>
      <c r="P74" s="5" t="n">
        <f aca="false">VLOOKUP(B74,[13]jan95!$A$63:$XFD$158,3,0)</f>
        <v>598014</v>
      </c>
      <c r="Q74" s="5" t="n">
        <f aca="false">VLOOKUP(B74,[14]feb95!$A$50:$XFD$143,3,0)</f>
        <v>570282</v>
      </c>
      <c r="R74" s="5" t="n">
        <f aca="false">VLOOKUP(B74,[15]mar95!$A$37:$XFD$129,3,0)</f>
        <v>920258</v>
      </c>
      <c r="S74" s="5" t="n">
        <f aca="false">VLOOKUP(B74,[16]apr95!$A$54:$XFD$146,3,0)</f>
        <v>595414</v>
      </c>
      <c r="T74" s="5" t="n">
        <f aca="false">VLOOKUP(B74,[17]may95!$A$37:$XFD$127,3,0)</f>
        <v>939814</v>
      </c>
      <c r="U74" s="5" t="n">
        <f aca="false">VLOOKUP(B74,[18]jun95!$A$53:$XFD$142,3,0)</f>
        <v>683853</v>
      </c>
      <c r="V74" s="5" t="n">
        <f aca="false">VLOOKUP(B74,[19]jul95!$A$52:$XFD$140,3,0)</f>
        <v>997189</v>
      </c>
      <c r="W74" s="5" t="n">
        <f aca="false">VLOOKUP(B74,[20]aug95!$A$53:$XFD$140,3,0)</f>
        <v>758373</v>
      </c>
      <c r="X74" s="5" t="n">
        <f aca="false">VLOOKUP(B74,[21]sep95!$A$51:$XFD$137,3,0)</f>
        <v>1065832</v>
      </c>
      <c r="Y74" s="5" t="n">
        <f aca="false">VLOOKUP(B74,[22]oct95!$A$60:$XFD$145,3,0)</f>
        <v>684176</v>
      </c>
      <c r="Z74" s="5" t="n">
        <f aca="false">VLOOKUP(B74,[23]nov95!$A$54:$XFD$138,3,0)</f>
        <v>593340</v>
      </c>
      <c r="AA74" s="5" t="n">
        <f aca="false">VLOOKUP(B74,[24]dec95!$A$37:$XFD$120,3,0)</f>
        <v>956165</v>
      </c>
      <c r="AB74" s="5" t="n">
        <f aca="false">VLOOKUP(B74,[25]jan96!$A$54:$XFD$134,3,0)</f>
        <v>865575</v>
      </c>
      <c r="AC74" s="5" t="n">
        <f aca="false">VLOOKUP(B74,[26]feb96!$A$36:$XFD$114,3,0)</f>
        <v>851977</v>
      </c>
      <c r="AD74" s="5" t="n">
        <f aca="false">VLOOKUP(B74,[27]mar96!$A$36:$XFD$114,3,0)</f>
        <v>1168246</v>
      </c>
      <c r="AE74" s="5" t="n">
        <f aca="false">VLOOKUP(B74,[28]apr96!$A$56:$XFD$132,3,0)</f>
        <v>854966</v>
      </c>
      <c r="AF74" s="5" t="n">
        <f aca="false">VLOOKUP(B74,[29]may96!$A$36:$XFD$111,3,0)</f>
        <v>1478716</v>
      </c>
      <c r="AG74" s="5" t="n">
        <f aca="false">VLOOKUP(B74,[30]jun96!$A$36:$XFD$110,3,0)</f>
        <v>1105855</v>
      </c>
      <c r="AH74" s="5" t="n">
        <f aca="false">VLOOKUP(B74,[31]jul96!$A$48:$XFD$122,3,0)</f>
        <v>1125980</v>
      </c>
      <c r="AI74" s="5" t="n">
        <f aca="false">VLOOKUP(B74,[32]aug96!$A$50:$XFD$122,3,0)</f>
        <v>941631</v>
      </c>
      <c r="AJ74" s="5" t="n">
        <f aca="false">VLOOKUP(B74,[33]sep96!$A$65:$XFD$136,3,0)</f>
        <v>1206674</v>
      </c>
      <c r="AK74" s="5" t="n">
        <f aca="false">VLOOKUP(B74,[34]oct96!$A$51:$XFD$122,3,0)</f>
        <v>1333295</v>
      </c>
      <c r="AL74" s="5" t="n">
        <f aca="false">VLOOKUP(B74,[35]nov96!$A$55:$XFD$124,3,0)</f>
        <v>1735144</v>
      </c>
      <c r="AM74" s="5" t="n">
        <f aca="false">VLOOKUP(B74,[36]dec96!$A$61:$XFD$130,3,0)</f>
        <v>1808252</v>
      </c>
      <c r="AN74" s="5" t="n">
        <f aca="false">VLOOKUP(B74,[37]jan97!$A$57:$XFD$122,3,0)</f>
        <v>1551745</v>
      </c>
      <c r="AO74" s="5" t="n">
        <f aca="false">VLOOKUP(B74,[38]feb97!$A$59:$XFD$123,3,0)</f>
        <v>1255863</v>
      </c>
      <c r="AP74" s="5" t="n">
        <f aca="false">VLOOKUP(B74,[39]mar97!$A$56:$XFD$118,3,0)</f>
        <v>1944725</v>
      </c>
      <c r="AQ74" s="5" t="n">
        <f aca="false">VLOOKUP(B74,[40]apr97!$A$49:$XFD$110,3,0)</f>
        <v>1114071</v>
      </c>
      <c r="AR74" s="5" t="n">
        <f aca="false">VLOOKUP(B74,[41]may97!$A$35:$XFD$95,3,0)</f>
        <v>1554469</v>
      </c>
      <c r="AS74" s="5" t="n">
        <f aca="false">VLOOKUP(B74,[42]jun97!$A$49:$XFD$109,3,0)</f>
        <v>1615257</v>
      </c>
      <c r="AT74" s="5" t="n">
        <f aca="false">VLOOKUP(B74,[43]jul97!$A$56:$XFD$115,3,0)</f>
        <v>1587377</v>
      </c>
      <c r="AU74" s="5" t="n">
        <f aca="false">VLOOKUP(B74,[44]aug97!$A$54:$XFD$111,3,0)</f>
        <v>2136824</v>
      </c>
      <c r="AV74" s="5" t="n">
        <f aca="false">VLOOKUP(B74,[45]sep97!$A$47:$XFD$1033,3,0)</f>
        <v>1582102</v>
      </c>
      <c r="AW74" s="5" t="n">
        <f aca="false">VLOOKUP(B74,[46]oct97!$A$48:$XFD$104,3,0)</f>
        <v>2241666</v>
      </c>
      <c r="AX74" s="5" t="n">
        <f aca="false">VLOOKUP(B74,[47]nov97!$A$35:$XFD$90,3,0)</f>
        <v>2138865</v>
      </c>
      <c r="AY74" s="5" t="n">
        <f aca="false">VLOOKUP(B74,[48]dec97!$A$35:$XFD$89,3,0)</f>
        <v>3327374</v>
      </c>
      <c r="AZ74" s="5" t="n">
        <f aca="false">VLOOKUP(B74,[49]jan98!$A$51:$XFD$101,3,0)</f>
        <v>2977757</v>
      </c>
      <c r="BA74" s="5" t="n">
        <f aca="false">VLOOKUP(B74,[50]feb98!$A$34:$XFD$83,3,0)</f>
        <v>2872439</v>
      </c>
      <c r="BB74" s="5" t="n">
        <f aca="false">VLOOKUP(B74,[51]mar98!$A$34:$XFD$81,3,0)</f>
        <v>3013141</v>
      </c>
      <c r="BC74" s="5" t="n">
        <f aca="false">VLOOKUP(B74,[52]apr98!$A$34:$XFD$80,3,0)</f>
        <v>2115361</v>
      </c>
      <c r="BD74" s="5" t="n">
        <f aca="false">VLOOKUP(B74,[53]may98!$A$34:$XFD$79,3,0)</f>
        <v>2856038</v>
      </c>
      <c r="BE74" s="5" t="n">
        <f aca="false">VLOOKUP(B74,[54]jun98!$A$34:$XFD$78,3,0)</f>
        <v>3006628</v>
      </c>
      <c r="BF74" s="5" t="n">
        <f aca="false">VLOOKUP(B74,[55]jul98!$A$47:$XFD$91,3,0)</f>
        <v>3674443</v>
      </c>
      <c r="BG74" s="5" t="n">
        <f aca="false">VLOOKUP(B74,[56]aug98!$A$53:$XFD$95,3,0)</f>
        <v>3647948</v>
      </c>
      <c r="BH74" s="5" t="n">
        <f aca="false">VLOOKUP(B74,[57]sep98!$A$34:$XFD$75,3,0)</f>
        <v>3490146</v>
      </c>
      <c r="BI74" s="5" t="n">
        <f aca="false">VLOOKUP(B74,[58]oct98!$A$34:$XFD$74,3,0)</f>
        <v>2886780</v>
      </c>
      <c r="BJ74" s="5" t="n">
        <f aca="false">VLOOKUP(B74,[59]nov98!$A$34:$XFD$74,3,0)</f>
        <v>4260493</v>
      </c>
      <c r="BK74" s="5" t="n">
        <f aca="false">VLOOKUP(B74,[60]dec98!$A$56:$XFD$94,3,0)</f>
        <v>3405695</v>
      </c>
      <c r="BL74" s="5" t="n">
        <f aca="false">VLOOKUP(B74,[61]jan99!$A$33:$XFD$67,3,0)</f>
        <v>4501586</v>
      </c>
      <c r="BM74" s="5" t="n">
        <f aca="false">VLOOKUP(B74,[62]feb99!$A$57:$XFD$91,3,0)</f>
        <v>8684257</v>
      </c>
      <c r="BN74" s="5" t="n">
        <f aca="false">VLOOKUP(B74,[63]mar99!$A$33:$XFD$65,3,0)</f>
        <v>3374217</v>
      </c>
      <c r="BO74" s="5" t="n">
        <f aca="false">VLOOKUP(B74,[64]apr99!$A$33:$XFD$64,3,0)</f>
        <v>5505616</v>
      </c>
      <c r="BP74" s="5" t="n">
        <f aca="false">VLOOKUP(B74,[65]may99!$A$33:$XFD$63,3,0)</f>
        <v>5228035</v>
      </c>
      <c r="BQ74" s="5" t="n">
        <f aca="false">VLOOKUP(B74,[66]jun99!$A$44:$XFD$73,3,0)</f>
        <v>3549430</v>
      </c>
      <c r="BR74" s="5" t="n">
        <f aca="false">VLOOKUP(B74,[67]jul99!$A$33:$XFD$62,3,0)</f>
        <v>6525530</v>
      </c>
      <c r="BS74" s="5" t="n">
        <f aca="false">VLOOKUP(B74,[68]aug99!$A$33:$XFD$61,3,0)</f>
        <v>5738296</v>
      </c>
      <c r="BT74" s="5" t="n">
        <f aca="false">VLOOKUP(B74,[69]sep99!$A$54:$XFD$80,3,0)</f>
        <v>9641475</v>
      </c>
      <c r="BU74" s="5" t="n">
        <f aca="false">VLOOKUP(B74,[70]oct99!$A$59:$XFD$84,3,0)</f>
        <v>10660212</v>
      </c>
      <c r="BV74" s="5" t="n">
        <f aca="false">VLOOKUP(B74,[71]nov99!$A$33:$XFD$57,3,0)</f>
        <v>9984120</v>
      </c>
      <c r="BW74" s="5" t="n">
        <f aca="false">VLOOKUP(B74,[72]dec99!$A$33:$XFD$57,3,0)</f>
        <v>7003617</v>
      </c>
      <c r="BX74" s="5" t="n">
        <f aca="false">VLOOKUP(B74,[73]jan00!$A$50:$XFD$70,3,0)</f>
        <v>5872441</v>
      </c>
      <c r="CQ74" s="1" t="s">
        <v>73</v>
      </c>
      <c r="CR74" s="6" t="n">
        <f aca="false">(D167-$D$95)/$D$95</f>
        <v>-0.925258733518155</v>
      </c>
      <c r="CS74" s="6" t="n">
        <f aca="false">(E168-$E$96)/$E$96</f>
        <v>-0.903197113380657</v>
      </c>
      <c r="CT74" s="6" t="n">
        <f aca="false">(F169-$F$97)/$F$97</f>
        <v>-0.920505948038184</v>
      </c>
      <c r="CU74" s="6" t="n">
        <f aca="false">(G170-$G$98)/$G$98</f>
        <v>-0.899612121461822</v>
      </c>
      <c r="CV74" s="6" t="n">
        <f aca="false">(H171-$H$99)/$H$99</f>
        <v>-0.910124389451517</v>
      </c>
      <c r="CW74" s="6" t="n">
        <f aca="false">(I172-$I$100)/$I$100</f>
        <v>-0.920486820453268</v>
      </c>
      <c r="CX74" s="6" t="n">
        <f aca="false">(J173-$J$101)/$J$101</f>
        <v>-0.879365092791783</v>
      </c>
      <c r="CY74" s="6" t="n">
        <f aca="false">(K174-$K$102)/$K$102</f>
        <v>-0.950555542582842</v>
      </c>
      <c r="CZ74" s="6" t="n">
        <f aca="false">(L175-$L$103)/$L$103</f>
        <v>-0.915591169644975</v>
      </c>
      <c r="DA74" s="6" t="n">
        <f aca="false">(M176-$M$104)/$M$104</f>
        <v>-0.899037551182337</v>
      </c>
      <c r="DB74" s="6" t="n">
        <f aca="false">(N177-$N$105)/$N$105</f>
        <v>-0.931876681183131</v>
      </c>
      <c r="DC74" s="6" t="n">
        <f aca="false">(O178-$O$106)/$O$106</f>
        <v>-0.908778991037408</v>
      </c>
      <c r="DD74" s="6" t="n">
        <f aca="false">(P179-$P$107)/$P$107</f>
        <v>-0.942885182400321</v>
      </c>
      <c r="DE74" s="6" t="n">
        <f aca="false">(Q180-$Q$108)/$Q$108</f>
        <v>-0.939304605921328</v>
      </c>
      <c r="DF74" s="6" t="n">
        <f aca="false">(R181-$R$109)/$R$109</f>
        <v>-0.918400793274919</v>
      </c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</row>
    <row r="75" customFormat="false" ht="11.25" hidden="false" customHeight="false" outlineLevel="0" collapsed="false">
      <c r="B75" s="4" t="n">
        <v>36557</v>
      </c>
      <c r="C75" s="5" t="n">
        <v>51384253</v>
      </c>
      <c r="D75" s="5" t="n">
        <f aca="false">VLOOKUP(B75,[1]jan94!$A$53:$XFD$163,3,0)</f>
        <v>454062</v>
      </c>
      <c r="E75" s="5" t="n">
        <f aca="false">VLOOKUP(B75,[2]feb94!$A$55:$XFD$164,3,0)</f>
        <v>711521</v>
      </c>
      <c r="F75" s="5" t="n">
        <f aca="false">VLOOKUP(B75,[3]mar94!$A$38:$XFD$146,3,0)</f>
        <v>654823</v>
      </c>
      <c r="G75" s="5" t="n">
        <f aca="false">VLOOKUP(B75,[4]apr94!$A$38:$XFD$145,3,0)</f>
        <v>636331</v>
      </c>
      <c r="H75" s="5" t="n">
        <f aca="false">VLOOKUP(B75,[5]may94!$A$64:$XFD$169,3,0)</f>
        <v>764345</v>
      </c>
      <c r="I75" s="5" t="n">
        <f aca="false">VLOOKUP(B75,[6]jun94!$A$53:$XFD$157,3,0)</f>
        <v>585888</v>
      </c>
      <c r="J75" s="5" t="n">
        <f aca="false">VLOOKUP(B75,[7]jul94!$A$61:$XFD$164,3,0)</f>
        <v>929743</v>
      </c>
      <c r="K75" s="5" t="n">
        <f aca="false">VLOOKUP(B75,[8]aug94!$A$55:$XFD$157,3,0)</f>
        <v>549068</v>
      </c>
      <c r="L75" s="5" t="n">
        <f aca="false">VLOOKUP(B75,[9]sep94!$A$54:$XFD$156,3,0)</f>
        <v>955766</v>
      </c>
      <c r="M75" s="5" t="n">
        <f aca="false">VLOOKUP(B75,[10]oct94!$A$49:$XFD$149,3,0)</f>
        <v>750317</v>
      </c>
      <c r="N75" s="5" t="n">
        <f aca="false">VLOOKUP(B75,[11]nov94!$A$38:$XFD$138,3,0)</f>
        <v>592060</v>
      </c>
      <c r="O75" s="5" t="n">
        <f aca="false">VLOOKUP(B75,[12]dec94!$A$50:$XFD$148,3,0)</f>
        <v>666291</v>
      </c>
      <c r="P75" s="5" t="n">
        <f aca="false">VLOOKUP(B75,[13]jan95!$A$63:$XFD$158,3,0)</f>
        <v>563681</v>
      </c>
      <c r="Q75" s="5" t="n">
        <f aca="false">VLOOKUP(B75,[14]feb95!$A$50:$XFD$143,3,0)</f>
        <v>507082</v>
      </c>
      <c r="R75" s="5" t="n">
        <f aca="false">VLOOKUP(B75,[15]mar95!$A$37:$XFD$129,3,0)</f>
        <v>863018</v>
      </c>
      <c r="S75" s="5" t="n">
        <f aca="false">VLOOKUP(B75,[16]apr95!$A$54:$XFD$146,3,0)</f>
        <v>528941</v>
      </c>
      <c r="T75" s="5" t="n">
        <f aca="false">VLOOKUP(B75,[17]may95!$A$37:$XFD$127,3,0)</f>
        <v>845337</v>
      </c>
      <c r="U75" s="5" t="n">
        <f aca="false">VLOOKUP(B75,[18]jun95!$A$53:$XFD$142,3,0)</f>
        <v>660700</v>
      </c>
      <c r="V75" s="5" t="n">
        <f aca="false">VLOOKUP(B75,[19]jul95!$A$52:$XFD$140,3,0)</f>
        <v>973654</v>
      </c>
      <c r="W75" s="5" t="n">
        <f aca="false">VLOOKUP(B75,[20]aug95!$A$53:$XFD$140,3,0)</f>
        <v>691204</v>
      </c>
      <c r="X75" s="5" t="n">
        <f aca="false">VLOOKUP(B75,[21]sep95!$A$51:$XFD$137,3,0)</f>
        <v>977653</v>
      </c>
      <c r="Y75" s="5" t="n">
        <f aca="false">VLOOKUP(B75,[22]oct95!$A$60:$XFD$145,3,0)</f>
        <v>596535</v>
      </c>
      <c r="Z75" s="5" t="n">
        <f aca="false">VLOOKUP(B75,[23]nov95!$A$54:$XFD$138,3,0)</f>
        <v>496217</v>
      </c>
      <c r="AA75" s="5" t="n">
        <f aca="false">VLOOKUP(B75,[24]dec95!$A$37:$XFD$120,3,0)</f>
        <v>869346</v>
      </c>
      <c r="AB75" s="5" t="n">
        <f aca="false">VLOOKUP(B75,[25]jan96!$A$54:$XFD$134,3,0)</f>
        <v>783789</v>
      </c>
      <c r="AC75" s="5" t="n">
        <f aca="false">VLOOKUP(B75,[26]feb96!$A$36:$XFD$114,3,0)</f>
        <v>776081</v>
      </c>
      <c r="AD75" s="5" t="n">
        <f aca="false">VLOOKUP(B75,[27]mar96!$A$36:$XFD$114,3,0)</f>
        <v>993020</v>
      </c>
      <c r="AE75" s="5" t="n">
        <f aca="false">VLOOKUP(B75,[28]apr96!$A$56:$XFD$132,3,0)</f>
        <v>763497</v>
      </c>
      <c r="AF75" s="5" t="n">
        <f aca="false">VLOOKUP(B75,[29]may96!$A$36:$XFD$111,3,0)</f>
        <v>1261225</v>
      </c>
      <c r="AG75" s="5" t="n">
        <f aca="false">VLOOKUP(B75,[30]jun96!$A$36:$XFD$110,3,0)</f>
        <v>1032307</v>
      </c>
      <c r="AH75" s="5" t="n">
        <f aca="false">VLOOKUP(B75,[31]jul96!$A$48:$XFD$122,3,0)</f>
        <v>1031317</v>
      </c>
      <c r="AI75" s="5" t="n">
        <f aca="false">VLOOKUP(B75,[32]aug96!$A$50:$XFD$122,3,0)</f>
        <v>865255</v>
      </c>
      <c r="AJ75" s="5" t="n">
        <f aca="false">VLOOKUP(B75,[33]sep96!$A$65:$XFD$136,3,0)</f>
        <v>1042435</v>
      </c>
      <c r="AK75" s="5" t="n">
        <f aca="false">VLOOKUP(B75,[34]oct96!$A$51:$XFD$122,3,0)</f>
        <v>1218454</v>
      </c>
      <c r="AL75" s="5" t="n">
        <f aca="false">VLOOKUP(B75,[35]nov96!$A$55:$XFD$124,3,0)</f>
        <v>1591812</v>
      </c>
      <c r="AM75" s="5" t="n">
        <f aca="false">VLOOKUP(B75,[36]dec96!$A$61:$XFD$130,3,0)</f>
        <v>1625849</v>
      </c>
      <c r="AN75" s="5" t="n">
        <f aca="false">VLOOKUP(B75,[37]jan97!$A$57:$XFD$122,3,0)</f>
        <v>1448264</v>
      </c>
      <c r="AO75" s="5" t="n">
        <f aca="false">VLOOKUP(B75,[38]feb97!$A$59:$XFD$123,3,0)</f>
        <v>1134329</v>
      </c>
      <c r="AP75" s="5" t="n">
        <f aca="false">VLOOKUP(B75,[39]mar97!$A$56:$XFD$118,3,0)</f>
        <v>1764718</v>
      </c>
      <c r="AQ75" s="5" t="n">
        <f aca="false">VLOOKUP(B75,[40]apr97!$A$49:$XFD$110,3,0)</f>
        <v>907335</v>
      </c>
      <c r="AR75" s="5" t="n">
        <f aca="false">VLOOKUP(B75,[41]may97!$A$35:$XFD$95,3,0)</f>
        <v>1425339</v>
      </c>
      <c r="AS75" s="5" t="n">
        <f aca="false">VLOOKUP(B75,[42]jun97!$A$49:$XFD$109,3,0)</f>
        <v>1279831</v>
      </c>
      <c r="AT75" s="5" t="n">
        <f aca="false">VLOOKUP(B75,[43]jul97!$A$56:$XFD$115,3,0)</f>
        <v>1467996</v>
      </c>
      <c r="AU75" s="5" t="n">
        <f aca="false">VLOOKUP(B75,[44]aug97!$A$54:$XFD$111,3,0)</f>
        <v>1931373</v>
      </c>
      <c r="AV75" s="5" t="n">
        <f aca="false">VLOOKUP(B75,[45]sep97!$A$47:$XFD$1033,3,0)</f>
        <v>1481871</v>
      </c>
      <c r="AW75" s="5" t="n">
        <f aca="false">VLOOKUP(B75,[46]oct97!$A$48:$XFD$104,3,0)</f>
        <v>2020568</v>
      </c>
      <c r="AX75" s="5" t="n">
        <f aca="false">VLOOKUP(B75,[47]nov97!$A$35:$XFD$90,3,0)</f>
        <v>1941247</v>
      </c>
      <c r="AY75" s="5" t="n">
        <f aca="false">VLOOKUP(B75,[48]dec97!$A$35:$XFD$89,3,0)</f>
        <v>3082441</v>
      </c>
      <c r="AZ75" s="5" t="n">
        <f aca="false">VLOOKUP(B75,[49]jan98!$A$51:$XFD$101,3,0)</f>
        <v>2685466</v>
      </c>
      <c r="BA75" s="5" t="n">
        <f aca="false">VLOOKUP(B75,[50]feb98!$A$34:$XFD$83,3,0)</f>
        <v>2544444</v>
      </c>
      <c r="BB75" s="5" t="n">
        <f aca="false">VLOOKUP(B75,[51]mar98!$A$34:$XFD$81,3,0)</f>
        <v>2728561</v>
      </c>
      <c r="BC75" s="5" t="n">
        <f aca="false">VLOOKUP(B75,[52]apr98!$A$34:$XFD$80,3,0)</f>
        <v>1857846</v>
      </c>
      <c r="BD75" s="5" t="n">
        <f aca="false">VLOOKUP(B75,[53]may98!$A$34:$XFD$79,3,0)</f>
        <v>2729342</v>
      </c>
      <c r="BE75" s="5" t="n">
        <f aca="false">VLOOKUP(B75,[54]jun98!$A$34:$XFD$78,3,0)</f>
        <v>2807595</v>
      </c>
      <c r="BF75" s="5" t="n">
        <f aca="false">VLOOKUP(B75,[55]jul98!$A$47:$XFD$91,3,0)</f>
        <v>3159425</v>
      </c>
      <c r="BG75" s="5" t="n">
        <f aca="false">VLOOKUP(B75,[56]aug98!$A$53:$XFD$95,3,0)</f>
        <v>3214877</v>
      </c>
      <c r="BH75" s="5" t="n">
        <f aca="false">VLOOKUP(B75,[57]sep98!$A$34:$XFD$75,3,0)</f>
        <v>3180608</v>
      </c>
      <c r="BI75" s="5" t="n">
        <f aca="false">VLOOKUP(B75,[58]oct98!$A$34:$XFD$74,3,0)</f>
        <v>2507196</v>
      </c>
      <c r="BJ75" s="5" t="n">
        <f aca="false">VLOOKUP(B75,[59]nov98!$A$34:$XFD$74,3,0)</f>
        <v>3773842</v>
      </c>
      <c r="BK75" s="5" t="n">
        <f aca="false">VLOOKUP(B75,[60]dec98!$A$56:$XFD$94,3,0)</f>
        <v>2988963</v>
      </c>
      <c r="BL75" s="5" t="n">
        <f aca="false">VLOOKUP(B75,[61]jan99!$A$33:$XFD$67,3,0)</f>
        <v>3907187</v>
      </c>
      <c r="BM75" s="5" t="n">
        <f aca="false">VLOOKUP(B75,[62]feb99!$A$57:$XFD$91,3,0)</f>
        <v>7683285</v>
      </c>
      <c r="BN75" s="5" t="n">
        <f aca="false">VLOOKUP(B75,[63]mar99!$A$33:$XFD$65,3,0)</f>
        <v>2969068</v>
      </c>
      <c r="BO75" s="5" t="n">
        <f aca="false">VLOOKUP(B75,[64]apr99!$A$33:$XFD$64,3,0)</f>
        <v>5012917</v>
      </c>
      <c r="BP75" s="5" t="n">
        <f aca="false">VLOOKUP(B75,[65]may99!$A$33:$XFD$63,3,0)</f>
        <v>4619708</v>
      </c>
      <c r="BQ75" s="5" t="n">
        <f aca="false">VLOOKUP(B75,[66]jun99!$A$44:$XFD$73,3,0)</f>
        <v>3149404</v>
      </c>
      <c r="BR75" s="5" t="n">
        <f aca="false">VLOOKUP(B75,[67]jul99!$A$33:$XFD$62,3,0)</f>
        <v>5847089</v>
      </c>
      <c r="BS75" s="5" t="n">
        <f aca="false">VLOOKUP(B75,[68]aug99!$A$33:$XFD$61,3,0)</f>
        <v>5190841</v>
      </c>
      <c r="BT75" s="5" t="n">
        <f aca="false">VLOOKUP(B75,[69]sep99!$A$54:$XFD$80,3,0)</f>
        <v>8434475</v>
      </c>
      <c r="BU75" s="5" t="n">
        <f aca="false">VLOOKUP(B75,[70]oct99!$A$59:$XFD$84,3,0)</f>
        <v>9584689</v>
      </c>
      <c r="BV75" s="5" t="n">
        <f aca="false">VLOOKUP(B75,[71]nov99!$A$33:$XFD$57,3,0)</f>
        <v>9105411</v>
      </c>
      <c r="BW75" s="5" t="n">
        <f aca="false">VLOOKUP(B75,[72]dec99!$A$33:$XFD$57,3,0)</f>
        <v>6692893</v>
      </c>
      <c r="BX75" s="5" t="n">
        <f aca="false">VLOOKUP(B75,[73]jan00!$A$50:$XFD$70,3,0)</f>
        <v>9949582</v>
      </c>
      <c r="BY75" s="5" t="n">
        <f aca="false">VLOOKUP(B75,[74]feb00!$A$32:$XFD$50,3,0)</f>
        <v>4564075</v>
      </c>
      <c r="CQ75" s="1" t="s">
        <v>74</v>
      </c>
      <c r="CR75" s="6" t="n">
        <f aca="false">(D168-$D$95)/$D$95</f>
        <v>-0.9217645758773</v>
      </c>
      <c r="CS75" s="6" t="n">
        <f aca="false">(E169-$E$96)/$E$96</f>
        <v>-0.912741528131903</v>
      </c>
      <c r="CT75" s="6" t="n">
        <f aca="false">(F170-$F$97)/$F$97</f>
        <v>-0.918470740868705</v>
      </c>
      <c r="CU75" s="6" t="n">
        <f aca="false">(G171-$G$98)/$G$98</f>
        <v>-0.90351520062292</v>
      </c>
      <c r="CV75" s="6" t="n">
        <f aca="false">(H172-$H$99)/$H$99</f>
        <v>-0.909473197276703</v>
      </c>
      <c r="CW75" s="6" t="n">
        <f aca="false">(I173-$I$100)/$I$100</f>
        <v>-0.919209002132414</v>
      </c>
      <c r="CX75" s="6" t="n">
        <f aca="false">(J174-$J$101)/$J$101</f>
        <v>-0.878745967331419</v>
      </c>
      <c r="CY75" s="6" t="n">
        <f aca="false">(K175-$K$102)/$K$102</f>
        <v>-0.951648938376744</v>
      </c>
      <c r="CZ75" s="6" t="n">
        <f aca="false">(L176-$L$103)/$L$103</f>
        <v>-0.910777153516721</v>
      </c>
      <c r="DA75" s="6" t="n">
        <f aca="false">(M177-$M$104)/$M$104</f>
        <v>-0.903231087554227</v>
      </c>
      <c r="DB75" s="6" t="n">
        <f aca="false">(N178-$N$105)/$N$105</f>
        <v>-0.937541527363931</v>
      </c>
      <c r="DC75" s="6" t="n">
        <f aca="false">(O179-$O$106)/$O$106</f>
        <v>-0.905875251860295</v>
      </c>
      <c r="DD75" s="6" t="n">
        <f aca="false">(P180-$P$107)/$P$107</f>
        <v>-0.944560704723106</v>
      </c>
      <c r="DE75" s="6" t="n">
        <f aca="false">(Q181-$Q$108)/$Q$108</f>
        <v>-0.939554811528048</v>
      </c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</row>
    <row r="76" customFormat="false" ht="11.25" hidden="false" customHeight="false" outlineLevel="0" collapsed="false">
      <c r="B76" s="4" t="n">
        <v>36586</v>
      </c>
      <c r="C76" s="5" t="n">
        <v>54375024</v>
      </c>
      <c r="D76" s="5" t="n">
        <f aca="false">VLOOKUP(B76,[1]jan94!$A$53:$XFD$163,3,0)</f>
        <v>508068</v>
      </c>
      <c r="E76" s="5" t="n">
        <f aca="false">VLOOKUP(B76,[2]feb94!$A$55:$XFD$164,3,0)</f>
        <v>738522</v>
      </c>
      <c r="F76" s="5" t="n">
        <f aca="false">VLOOKUP(B76,[3]mar94!$A$38:$XFD$146,3,0)</f>
        <v>734941</v>
      </c>
      <c r="G76" s="5" t="n">
        <f aca="false">VLOOKUP(B76,[4]apr94!$A$38:$XFD$145,3,0)</f>
        <v>651250</v>
      </c>
      <c r="H76" s="5" t="n">
        <f aca="false">VLOOKUP(B76,[5]may94!$A$64:$XFD$169,3,0)</f>
        <v>814569</v>
      </c>
      <c r="I76" s="5" t="n">
        <f aca="false">VLOOKUP(B76,[6]jun94!$A$53:$XFD$157,3,0)</f>
        <v>636265</v>
      </c>
      <c r="J76" s="5" t="n">
        <f aca="false">VLOOKUP(B76,[7]jul94!$A$61:$XFD$164,3,0)</f>
        <v>937385</v>
      </c>
      <c r="K76" s="5" t="n">
        <f aca="false">VLOOKUP(B76,[8]aug94!$A$55:$XFD$157,3,0)</f>
        <v>560551</v>
      </c>
      <c r="L76" s="5" t="n">
        <f aca="false">VLOOKUP(B76,[9]sep94!$A$54:$XFD$156,3,0)</f>
        <v>961620</v>
      </c>
      <c r="M76" s="5" t="n">
        <f aca="false">VLOOKUP(B76,[10]oct94!$A$49:$XFD$149,3,0)</f>
        <v>771387</v>
      </c>
      <c r="N76" s="5" t="n">
        <f aca="false">VLOOKUP(B76,[11]nov94!$A$38:$XFD$138,3,0)</f>
        <v>615035</v>
      </c>
      <c r="O76" s="5" t="n">
        <f aca="false">VLOOKUP(B76,[12]dec94!$A$50:$XFD$148,3,0)</f>
        <v>729671</v>
      </c>
      <c r="P76" s="5" t="n">
        <f aca="false">VLOOKUP(B76,[13]jan95!$A$63:$XFD$158,3,0)</f>
        <v>608012</v>
      </c>
      <c r="Q76" s="5" t="n">
        <f aca="false">VLOOKUP(B76,[14]feb95!$A$50:$XFD$143,3,0)</f>
        <v>513038</v>
      </c>
      <c r="R76" s="5" t="n">
        <f aca="false">VLOOKUP(B76,[15]mar95!$A$37:$XFD$129,3,0)</f>
        <v>918303</v>
      </c>
      <c r="S76" s="5" t="n">
        <f aca="false">VLOOKUP(B76,[16]apr95!$A$54:$XFD$146,3,0)</f>
        <v>534388</v>
      </c>
      <c r="T76" s="5" t="n">
        <f aca="false">VLOOKUP(B76,[17]may95!$A$37:$XFD$127,3,0)</f>
        <v>844646</v>
      </c>
      <c r="U76" s="5" t="n">
        <f aca="false">VLOOKUP(B76,[18]jun95!$A$53:$XFD$142,3,0)</f>
        <v>680447</v>
      </c>
      <c r="V76" s="5" t="n">
        <f aca="false">VLOOKUP(B76,[19]jul95!$A$52:$XFD$140,3,0)</f>
        <v>998991</v>
      </c>
      <c r="W76" s="5" t="n">
        <f aca="false">VLOOKUP(B76,[20]aug95!$A$53:$XFD$140,3,0)</f>
        <v>700280</v>
      </c>
      <c r="X76" s="5" t="n">
        <f aca="false">VLOOKUP(B76,[21]sep95!$A$51:$XFD$137,3,0)</f>
        <v>1025854</v>
      </c>
      <c r="Y76" s="5" t="n">
        <f aca="false">VLOOKUP(B76,[22]oct95!$A$60:$XFD$145,3,0)</f>
        <v>667341</v>
      </c>
      <c r="Z76" s="5" t="n">
        <f aca="false">VLOOKUP(B76,[23]nov95!$A$54:$XFD$138,3,0)</f>
        <v>545300</v>
      </c>
      <c r="AA76" s="5" t="n">
        <f aca="false">VLOOKUP(B76,[24]dec95!$A$37:$XFD$120,3,0)</f>
        <v>900716</v>
      </c>
      <c r="AB76" s="5" t="n">
        <f aca="false">VLOOKUP(B76,[25]jan96!$A$54:$XFD$134,3,0)</f>
        <v>898372</v>
      </c>
      <c r="AC76" s="5" t="n">
        <f aca="false">VLOOKUP(B76,[26]feb96!$A$36:$XFD$114,3,0)</f>
        <v>821195</v>
      </c>
      <c r="AD76" s="5" t="n">
        <f aca="false">VLOOKUP(B76,[27]mar96!$A$36:$XFD$114,3,0)</f>
        <v>1112162</v>
      </c>
      <c r="AE76" s="5" t="n">
        <f aca="false">VLOOKUP(B76,[28]apr96!$A$56:$XFD$132,3,0)</f>
        <v>862068</v>
      </c>
      <c r="AF76" s="5" t="n">
        <f aca="false">VLOOKUP(B76,[29]may96!$A$36:$XFD$111,3,0)</f>
        <v>1311418</v>
      </c>
      <c r="AG76" s="5" t="n">
        <f aca="false">VLOOKUP(B76,[30]jun96!$A$36:$XFD$110,3,0)</f>
        <v>1104926</v>
      </c>
      <c r="AH76" s="5" t="n">
        <f aca="false">VLOOKUP(B76,[31]jul96!$A$48:$XFD$122,3,0)</f>
        <v>1014825</v>
      </c>
      <c r="AI76" s="5" t="n">
        <f aca="false">VLOOKUP(B76,[32]aug96!$A$50:$XFD$122,3,0)</f>
        <v>832722</v>
      </c>
      <c r="AJ76" s="5" t="n">
        <f aca="false">VLOOKUP(B76,[33]sep96!$A$65:$XFD$136,3,0)</f>
        <v>1118329</v>
      </c>
      <c r="AK76" s="5" t="n">
        <f aca="false">VLOOKUP(B76,[34]oct96!$A$51:$XFD$122,3,0)</f>
        <v>1219235</v>
      </c>
      <c r="AL76" s="5" t="n">
        <f aca="false">VLOOKUP(B76,[35]nov96!$A$55:$XFD$124,3,0)</f>
        <v>1668479</v>
      </c>
      <c r="AM76" s="5" t="n">
        <f aca="false">VLOOKUP(B76,[36]dec96!$A$61:$XFD$130,3,0)</f>
        <v>1663443</v>
      </c>
      <c r="AN76" s="5" t="n">
        <f aca="false">VLOOKUP(B76,[37]jan97!$A$57:$XFD$122,3,0)</f>
        <v>1498381</v>
      </c>
      <c r="AO76" s="5" t="n">
        <f aca="false">VLOOKUP(B76,[38]feb97!$A$59:$XFD$123,3,0)</f>
        <v>1156486</v>
      </c>
      <c r="AP76" s="5" t="n">
        <f aca="false">VLOOKUP(B76,[39]mar97!$A$56:$XFD$118,3,0)</f>
        <v>1906619</v>
      </c>
      <c r="AQ76" s="5" t="n">
        <f aca="false">VLOOKUP(B76,[40]apr97!$A$49:$XFD$110,3,0)</f>
        <v>884969</v>
      </c>
      <c r="AR76" s="5" t="n">
        <f aca="false">VLOOKUP(B76,[41]may97!$A$35:$XFD$95,3,0)</f>
        <v>1484822</v>
      </c>
      <c r="AS76" s="5" t="n">
        <f aca="false">VLOOKUP(B76,[42]jun97!$A$49:$XFD$109,3,0)</f>
        <v>1368064</v>
      </c>
      <c r="AT76" s="5" t="n">
        <f aca="false">VLOOKUP(B76,[43]jul97!$A$56:$XFD$115,3,0)</f>
        <v>1594554</v>
      </c>
      <c r="AU76" s="5" t="n">
        <f aca="false">VLOOKUP(B76,[44]aug97!$A$54:$XFD$111,3,0)</f>
        <v>1916781</v>
      </c>
      <c r="AV76" s="5" t="n">
        <f aca="false">VLOOKUP(B76,[45]sep97!$A$47:$XFD$1033,3,0)</f>
        <v>1508186</v>
      </c>
      <c r="AW76" s="5" t="n">
        <f aca="false">VLOOKUP(B76,[46]oct97!$A$48:$XFD$104,3,0)</f>
        <v>2050302</v>
      </c>
      <c r="AX76" s="5" t="n">
        <f aca="false">VLOOKUP(B76,[47]nov97!$A$35:$XFD$90,3,0)</f>
        <v>1931841</v>
      </c>
      <c r="AY76" s="5" t="n">
        <f aca="false">VLOOKUP(B76,[48]dec97!$A$35:$XFD$89,3,0)</f>
        <v>3396520</v>
      </c>
      <c r="AZ76" s="5" t="n">
        <f aca="false">VLOOKUP(B76,[49]jan98!$A$51:$XFD$101,3,0)</f>
        <v>2624500</v>
      </c>
      <c r="BA76" s="5" t="n">
        <f aca="false">VLOOKUP(B76,[50]feb98!$A$34:$XFD$83,3,0)</f>
        <v>2637569</v>
      </c>
      <c r="BB76" s="5" t="n">
        <f aca="false">VLOOKUP(B76,[51]mar98!$A$34:$XFD$81,3,0)</f>
        <v>2797778</v>
      </c>
      <c r="BC76" s="5" t="n">
        <f aca="false">VLOOKUP(B76,[52]apr98!$A$34:$XFD$80,3,0)</f>
        <v>1917690</v>
      </c>
      <c r="BD76" s="5" t="n">
        <f aca="false">VLOOKUP(B76,[53]may98!$A$34:$XFD$79,3,0)</f>
        <v>2720978</v>
      </c>
      <c r="BE76" s="5" t="n">
        <f aca="false">VLOOKUP(B76,[54]jun98!$A$34:$XFD$78,3,0)</f>
        <v>2866379</v>
      </c>
      <c r="BF76" s="5" t="n">
        <f aca="false">VLOOKUP(B76,[55]jul98!$A$47:$XFD$91,3,0)</f>
        <v>3146645</v>
      </c>
      <c r="BG76" s="5" t="n">
        <f aca="false">VLOOKUP(B76,[56]aug98!$A$53:$XFD$95,3,0)</f>
        <v>3200399</v>
      </c>
      <c r="BH76" s="5" t="n">
        <f aca="false">VLOOKUP(B76,[57]sep98!$A$34:$XFD$75,3,0)</f>
        <v>3255073</v>
      </c>
      <c r="BI76" s="5" t="n">
        <f aca="false">VLOOKUP(B76,[58]oct98!$A$34:$XFD$74,3,0)</f>
        <v>2595354</v>
      </c>
      <c r="BJ76" s="5" t="n">
        <f aca="false">VLOOKUP(B76,[59]nov98!$A$34:$XFD$74,3,0)</f>
        <v>3714510</v>
      </c>
      <c r="BK76" s="5" t="n">
        <f aca="false">VLOOKUP(B76,[60]dec98!$A$56:$XFD$94,3,0)</f>
        <v>3013787</v>
      </c>
      <c r="BL76" s="5" t="n">
        <f aca="false">VLOOKUP(B76,[61]jan99!$A$33:$XFD$67,3,0)</f>
        <v>4153185</v>
      </c>
      <c r="BM76" s="5" t="n">
        <f aca="false">VLOOKUP(B76,[62]feb99!$A$57:$XFD$91,3,0)</f>
        <v>7665379</v>
      </c>
      <c r="BN76" s="5" t="n">
        <f aca="false">VLOOKUP(B76,[63]mar99!$A$33:$XFD$65,3,0)</f>
        <v>3087146</v>
      </c>
      <c r="BO76" s="5" t="n">
        <f aca="false">VLOOKUP(B76,[64]apr99!$A$33:$XFD$64,3,0)</f>
        <v>5360943</v>
      </c>
      <c r="BP76" s="5" t="n">
        <f aca="false">VLOOKUP(B76,[65]may99!$A$33:$XFD$63,3,0)</f>
        <v>4657042</v>
      </c>
      <c r="BQ76" s="5" t="n">
        <f aca="false">VLOOKUP(B76,[66]jun99!$A$44:$XFD$73,3,0)</f>
        <v>2929505</v>
      </c>
      <c r="BR76" s="5" t="n">
        <f aca="false">VLOOKUP(B76,[67]jul99!$A$33:$XFD$62,3,0)</f>
        <v>5477965</v>
      </c>
      <c r="BS76" s="5" t="n">
        <f aca="false">VLOOKUP(B76,[68]aug99!$A$33:$XFD$61,3,0)</f>
        <v>5272425</v>
      </c>
      <c r="BT76" s="5" t="n">
        <f aca="false">VLOOKUP(B76,[69]sep99!$A$54:$XFD$80,3,0)</f>
        <v>7792820</v>
      </c>
      <c r="BU76" s="5" t="n">
        <f aca="false">VLOOKUP(B76,[70]oct99!$A$59:$XFD$84,3,0)</f>
        <v>9611634</v>
      </c>
      <c r="BV76" s="5" t="n">
        <f aca="false">VLOOKUP(B76,[71]nov99!$A$33:$XFD$57,3,0)</f>
        <v>9490798</v>
      </c>
      <c r="BW76" s="5" t="n">
        <f aca="false">VLOOKUP(B76,[72]dec99!$A$33:$XFD$57,3,0)</f>
        <v>6574182</v>
      </c>
      <c r="BX76" s="5" t="n">
        <f aca="false">VLOOKUP(B76,[73]jan00!$A$50:$XFD$70,3,0)</f>
        <v>9427651</v>
      </c>
      <c r="BY76" s="5" t="n">
        <f aca="false">VLOOKUP(B76,[74]feb00!$A$32:$XFD$50,3,0)</f>
        <v>9629822</v>
      </c>
      <c r="BZ76" s="5" t="n">
        <f aca="false">VLOOKUP(B76,[75]mar00!$A$52:$XFD$69,3,0)</f>
        <v>5747035</v>
      </c>
      <c r="CQ76" s="1" t="s">
        <v>75</v>
      </c>
      <c r="CR76" s="6" t="n">
        <f aca="false">(D169-$D$95)/$D$95</f>
        <v>-0.928863464703684</v>
      </c>
      <c r="CS76" s="6" t="n">
        <f aca="false">(E170-$E$96)/$E$96</f>
        <v>-0.909510806733977</v>
      </c>
      <c r="CT76" s="6" t="n">
        <f aca="false">(F171-$F$97)/$F$97</f>
        <v>-0.917975277612793</v>
      </c>
      <c r="CU76" s="6" t="n">
        <f aca="false">(G172-$G$98)/$G$98</f>
        <v>-0.906236207948092</v>
      </c>
      <c r="CV76" s="6" t="n">
        <f aca="false">(H173-$H$99)/$H$99</f>
        <v>-0.914518492389216</v>
      </c>
      <c r="CW76" s="6" t="n">
        <f aca="false">(I174-$I$100)/$I$100</f>
        <v>-0.922898161971502</v>
      </c>
      <c r="CX76" s="6" t="n">
        <f aca="false">(J175-$J$101)/$J$101</f>
        <v>-0.886568838358831</v>
      </c>
      <c r="CY76" s="6" t="n">
        <f aca="false">(K176-$K$102)/$K$102</f>
        <v>-0.952862067987771</v>
      </c>
      <c r="CZ76" s="6" t="n">
        <f aca="false">(L177-$L$103)/$L$103</f>
        <v>-0.91308901423673</v>
      </c>
      <c r="DA76" s="6" t="n">
        <f aca="false">(M178-$M$104)/$M$104</f>
        <v>-0.909551477631555</v>
      </c>
      <c r="DB76" s="6" t="n">
        <f aca="false">(N179-$N$105)/$N$105</f>
        <v>-0.936186202546271</v>
      </c>
      <c r="DC76" s="6" t="n">
        <f aca="false">(O180-$O$106)/$O$106</f>
        <v>-0.907678155809828</v>
      </c>
      <c r="DD76" s="6" t="n">
        <f aca="false">(P181-$P$107)/$P$107</f>
        <v>-0.9480647540262</v>
      </c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</row>
    <row r="77" customFormat="false" ht="11.25" hidden="false" customHeight="false" outlineLevel="0" collapsed="false">
      <c r="B77" s="4" t="n">
        <v>36617</v>
      </c>
      <c r="C77" s="5" t="n">
        <v>52123804</v>
      </c>
      <c r="D77" s="5" t="n">
        <f aca="false">VLOOKUP(B77,[1]jan94!$A$53:$XFD$163,3,0)</f>
        <v>447065</v>
      </c>
      <c r="E77" s="5" t="n">
        <f aca="false">VLOOKUP(B77,[2]feb94!$A$55:$XFD$164,3,0)</f>
        <v>644232</v>
      </c>
      <c r="F77" s="5" t="n">
        <f aca="false">VLOOKUP(B77,[3]mar94!$A$38:$XFD$146,3,0)</f>
        <v>734921</v>
      </c>
      <c r="G77" s="5" t="n">
        <f aca="false">VLOOKUP(B77,[4]apr94!$A$38:$XFD$145,3,0)</f>
        <v>594904</v>
      </c>
      <c r="H77" s="5" t="n">
        <f aca="false">VLOOKUP(B77,[5]may94!$A$64:$XFD$169,3,0)</f>
        <v>783848</v>
      </c>
      <c r="I77" s="5" t="n">
        <f aca="false">VLOOKUP(B77,[6]jun94!$A$53:$XFD$157,3,0)</f>
        <v>680843</v>
      </c>
      <c r="J77" s="5" t="n">
        <f aca="false">VLOOKUP(B77,[7]jul94!$A$61:$XFD$164,3,0)</f>
        <v>944501</v>
      </c>
      <c r="K77" s="5" t="n">
        <f aca="false">VLOOKUP(B77,[8]aug94!$A$55:$XFD$157,3,0)</f>
        <v>567796</v>
      </c>
      <c r="L77" s="5" t="n">
        <f aca="false">VLOOKUP(B77,[9]sep94!$A$54:$XFD$156,3,0)</f>
        <v>868342</v>
      </c>
      <c r="M77" s="5" t="n">
        <f aca="false">VLOOKUP(B77,[10]oct94!$A$49:$XFD$149,3,0)</f>
        <v>688946</v>
      </c>
      <c r="N77" s="5" t="n">
        <f aca="false">VLOOKUP(B77,[11]nov94!$A$38:$XFD$138,3,0)</f>
        <v>542444</v>
      </c>
      <c r="O77" s="5" t="n">
        <f aca="false">VLOOKUP(B77,[12]dec94!$A$50:$XFD$148,3,0)</f>
        <v>728730</v>
      </c>
      <c r="P77" s="5" t="n">
        <f aca="false">VLOOKUP(B77,[13]jan95!$A$63:$XFD$158,3,0)</f>
        <v>541168</v>
      </c>
      <c r="Q77" s="5" t="n">
        <f aca="false">VLOOKUP(B77,[14]feb95!$A$50:$XFD$143,3,0)</f>
        <v>484680</v>
      </c>
      <c r="R77" s="5" t="n">
        <f aca="false">VLOOKUP(B77,[15]mar95!$A$37:$XFD$129,3,0)</f>
        <v>876599</v>
      </c>
      <c r="S77" s="5" t="n">
        <f aca="false">VLOOKUP(B77,[16]apr95!$A$54:$XFD$146,3,0)</f>
        <v>512244</v>
      </c>
      <c r="T77" s="5" t="n">
        <f aca="false">VLOOKUP(B77,[17]may95!$A$37:$XFD$127,3,0)</f>
        <v>846909</v>
      </c>
      <c r="U77" s="5" t="n">
        <f aca="false">VLOOKUP(B77,[18]jun95!$A$53:$XFD$142,3,0)</f>
        <v>626297</v>
      </c>
      <c r="V77" s="5" t="n">
        <f aca="false">VLOOKUP(B77,[19]jul95!$A$52:$XFD$140,3,0)</f>
        <v>955357</v>
      </c>
      <c r="W77" s="5" t="n">
        <f aca="false">VLOOKUP(B77,[20]aug95!$A$53:$XFD$140,3,0)</f>
        <v>664687</v>
      </c>
      <c r="X77" s="5" t="n">
        <f aca="false">VLOOKUP(B77,[21]sep95!$A$51:$XFD$137,3,0)</f>
        <v>926405</v>
      </c>
      <c r="Y77" s="5" t="n">
        <f aca="false">VLOOKUP(B77,[22]oct95!$A$60:$XFD$145,3,0)</f>
        <v>622814</v>
      </c>
      <c r="Z77" s="5" t="n">
        <f aca="false">VLOOKUP(B77,[23]nov95!$A$54:$XFD$138,3,0)</f>
        <v>520359</v>
      </c>
      <c r="AA77" s="5" t="n">
        <f aca="false">VLOOKUP(B77,[24]dec95!$A$37:$XFD$120,3,0)</f>
        <v>822355</v>
      </c>
      <c r="AB77" s="5" t="n">
        <f aca="false">VLOOKUP(B77,[25]jan96!$A$54:$XFD$134,3,0)</f>
        <v>834207</v>
      </c>
      <c r="AC77" s="5" t="n">
        <f aca="false">VLOOKUP(B77,[26]feb96!$A$36:$XFD$114,3,0)</f>
        <v>759455</v>
      </c>
      <c r="AD77" s="5" t="n">
        <f aca="false">VLOOKUP(B77,[27]mar96!$A$36:$XFD$114,3,0)</f>
        <v>1036693</v>
      </c>
      <c r="AE77" s="5" t="n">
        <f aca="false">VLOOKUP(B77,[28]apr96!$A$56:$XFD$132,3,0)</f>
        <v>802229</v>
      </c>
      <c r="AF77" s="5" t="n">
        <f aca="false">VLOOKUP(B77,[29]may96!$A$36:$XFD$111,3,0)</f>
        <v>1228048</v>
      </c>
      <c r="AG77" s="5" t="n">
        <f aca="false">VLOOKUP(B77,[30]jun96!$A$36:$XFD$110,3,0)</f>
        <v>1025071</v>
      </c>
      <c r="AH77" s="5" t="n">
        <f aca="false">VLOOKUP(B77,[31]jul96!$A$48:$XFD$122,3,0)</f>
        <v>957215</v>
      </c>
      <c r="AI77" s="5" t="n">
        <f aca="false">VLOOKUP(B77,[32]aug96!$A$50:$XFD$122,3,0)</f>
        <v>796094</v>
      </c>
      <c r="AJ77" s="5" t="n">
        <f aca="false">VLOOKUP(B77,[33]sep96!$A$65:$XFD$136,3,0)</f>
        <v>1057247</v>
      </c>
      <c r="AK77" s="5" t="n">
        <f aca="false">VLOOKUP(B77,[34]oct96!$A$51:$XFD$122,3,0)</f>
        <v>1141484</v>
      </c>
      <c r="AL77" s="5" t="n">
        <f aca="false">VLOOKUP(B77,[35]nov96!$A$55:$XFD$124,3,0)</f>
        <v>1549432</v>
      </c>
      <c r="AM77" s="5" t="n">
        <f aca="false">VLOOKUP(B77,[36]dec96!$A$61:$XFD$130,3,0)</f>
        <v>1576518</v>
      </c>
      <c r="AN77" s="5" t="n">
        <f aca="false">VLOOKUP(B77,[37]jan97!$A$57:$XFD$122,3,0)</f>
        <v>1508875</v>
      </c>
      <c r="AO77" s="5" t="n">
        <f aca="false">VLOOKUP(B77,[38]feb97!$A$59:$XFD$123,3,0)</f>
        <v>1074041</v>
      </c>
      <c r="AP77" s="5" t="n">
        <f aca="false">VLOOKUP(B77,[39]mar97!$A$56:$XFD$118,3,0)</f>
        <v>1812353</v>
      </c>
      <c r="AQ77" s="5" t="n">
        <f aca="false">VLOOKUP(B77,[40]apr97!$A$49:$XFD$110,3,0)</f>
        <v>904085</v>
      </c>
      <c r="AR77" s="5" t="n">
        <f aca="false">VLOOKUP(B77,[41]may97!$A$35:$XFD$95,3,0)</f>
        <v>1437231</v>
      </c>
      <c r="AS77" s="5" t="n">
        <f aca="false">VLOOKUP(B77,[42]jun97!$A$49:$XFD$109,3,0)</f>
        <v>1300329</v>
      </c>
      <c r="AT77" s="5" t="n">
        <f aca="false">VLOOKUP(B77,[43]jul97!$A$56:$XFD$115,3,0)</f>
        <v>1541609</v>
      </c>
      <c r="AU77" s="5" t="n">
        <f aca="false">VLOOKUP(B77,[44]aug97!$A$54:$XFD$111,3,0)</f>
        <v>1764270</v>
      </c>
      <c r="AV77" s="5" t="n">
        <f aca="false">VLOOKUP(B77,[45]sep97!$A$47:$XFD$1033,3,0)</f>
        <v>1331721</v>
      </c>
      <c r="AW77" s="5" t="n">
        <f aca="false">VLOOKUP(B77,[46]oct97!$A$48:$XFD$104,3,0)</f>
        <v>2047166</v>
      </c>
      <c r="AX77" s="5" t="n">
        <f aca="false">VLOOKUP(B77,[47]nov97!$A$35:$XFD$90,3,0)</f>
        <v>1814911</v>
      </c>
      <c r="AY77" s="5" t="n">
        <f aca="false">VLOOKUP(B77,[48]dec97!$A$35:$XFD$89,3,0)</f>
        <v>3125631</v>
      </c>
      <c r="AZ77" s="5" t="n">
        <f aca="false">VLOOKUP(B77,[49]jan98!$A$51:$XFD$101,3,0)</f>
        <v>2509457</v>
      </c>
      <c r="BA77" s="5" t="n">
        <f aca="false">VLOOKUP(B77,[50]feb98!$A$34:$XFD$83,3,0)</f>
        <v>2436302</v>
      </c>
      <c r="BB77" s="5" t="n">
        <f aca="false">VLOOKUP(B77,[51]mar98!$A$34:$XFD$81,3,0)</f>
        <v>2764778</v>
      </c>
      <c r="BC77" s="5" t="n">
        <f aca="false">VLOOKUP(B77,[52]apr98!$A$34:$XFD$80,3,0)</f>
        <v>1809281</v>
      </c>
      <c r="BD77" s="5" t="n">
        <f aca="false">VLOOKUP(B77,[53]may98!$A$34:$XFD$79,3,0)</f>
        <v>2491547</v>
      </c>
      <c r="BE77" s="5" t="n">
        <f aca="false">VLOOKUP(B77,[54]jun98!$A$34:$XFD$78,3,0)</f>
        <v>2603618</v>
      </c>
      <c r="BF77" s="5" t="n">
        <f aca="false">VLOOKUP(B77,[55]jul98!$A$47:$XFD$91,3,0)</f>
        <v>2949598</v>
      </c>
      <c r="BG77" s="5" t="n">
        <f aca="false">VLOOKUP(B77,[56]aug98!$A$53:$XFD$95,3,0)</f>
        <v>2839685</v>
      </c>
      <c r="BH77" s="5" t="n">
        <f aca="false">VLOOKUP(B77,[57]sep98!$A$34:$XFD$75,3,0)</f>
        <v>2886618</v>
      </c>
      <c r="BI77" s="5" t="n">
        <f aca="false">VLOOKUP(B77,[58]oct98!$A$34:$XFD$74,3,0)</f>
        <v>2284280</v>
      </c>
      <c r="BJ77" s="5" t="n">
        <f aca="false">VLOOKUP(B77,[59]nov98!$A$34:$XFD$74,3,0)</f>
        <v>3247621</v>
      </c>
      <c r="BK77" s="5" t="n">
        <f aca="false">VLOOKUP(B77,[60]dec98!$A$56:$XFD$94,3,0)</f>
        <v>2702859</v>
      </c>
      <c r="BL77" s="5" t="n">
        <f aca="false">VLOOKUP(B77,[61]jan99!$A$33:$XFD$67,3,0)</f>
        <v>3544839</v>
      </c>
      <c r="BM77" s="5" t="n">
        <f aca="false">VLOOKUP(B77,[62]feb99!$A$57:$XFD$91,3,0)</f>
        <v>7357029</v>
      </c>
      <c r="BN77" s="5" t="n">
        <f aca="false">VLOOKUP(B77,[63]mar99!$A$33:$XFD$65,3,0)</f>
        <v>2740892</v>
      </c>
      <c r="BO77" s="5" t="n">
        <f aca="false">VLOOKUP(B77,[64]apr99!$A$33:$XFD$64,3,0)</f>
        <v>4896737</v>
      </c>
      <c r="BP77" s="5" t="n">
        <f aca="false">VLOOKUP(B77,[65]may99!$A$33:$XFD$63,3,0)</f>
        <v>4203957</v>
      </c>
      <c r="BQ77" s="5" t="n">
        <f aca="false">VLOOKUP(B77,[66]jun99!$A$44:$XFD$73,3,0)</f>
        <v>2429450</v>
      </c>
      <c r="BR77" s="5" t="n">
        <f aca="false">VLOOKUP(B77,[67]jul99!$A$33:$XFD$62,3,0)</f>
        <v>5609636</v>
      </c>
      <c r="BS77" s="5" t="n">
        <f aca="false">VLOOKUP(B77,[68]aug99!$A$33:$XFD$61,3,0)</f>
        <v>4811855</v>
      </c>
      <c r="BT77" s="5" t="n">
        <f aca="false">VLOOKUP(B77,[69]sep99!$A$54:$XFD$80,3,0)</f>
        <v>7052941</v>
      </c>
      <c r="BU77" s="5" t="n">
        <f aca="false">VLOOKUP(B77,[70]oct99!$A$59:$XFD$84,3,0)</f>
        <v>7957428</v>
      </c>
      <c r="BV77" s="5" t="n">
        <f aca="false">VLOOKUP(B77,[71]nov99!$A$33:$XFD$57,3,0)</f>
        <v>8325402</v>
      </c>
      <c r="BW77" s="5" t="n">
        <f aca="false">VLOOKUP(B77,[72]dec99!$A$33:$XFD$57,3,0)</f>
        <v>5540851</v>
      </c>
      <c r="BX77" s="5" t="n">
        <f aca="false">VLOOKUP(B77,[73]jan00!$A$50:$XFD$70,3,0)</f>
        <v>9026413</v>
      </c>
      <c r="BY77" s="5" t="n">
        <f aca="false">VLOOKUP(B77,[74]feb00!$A$32:$XFD$50,3,0)</f>
        <v>8228862</v>
      </c>
      <c r="BZ77" s="5" t="n">
        <f aca="false">VLOOKUP(B77,[75]mar00!$A$52:$XFD$69,3,0)</f>
        <v>12446822</v>
      </c>
      <c r="CA77" s="5" t="n">
        <f aca="false">VLOOKUP(B77,[76]apr00!$A$57:$XFD$74,3,0)</f>
        <v>4958415</v>
      </c>
      <c r="CQ77" s="1" t="s">
        <v>76</v>
      </c>
      <c r="CR77" s="6" t="n">
        <f aca="false">(D170-$D$95)/$D$95</f>
        <v>-0.925551864697493</v>
      </c>
      <c r="CS77" s="6" t="n">
        <f aca="false">(E171-$E$96)/$E$96</f>
        <v>-0.912189451346934</v>
      </c>
      <c r="CT77" s="6" t="n">
        <f aca="false">(F172-$F$97)/$F$97</f>
        <v>-0.916186781465184</v>
      </c>
      <c r="CU77" s="6" t="n">
        <f aca="false">(G173-$G$98)/$G$98</f>
        <v>-0.90987106713885</v>
      </c>
      <c r="CV77" s="6" t="n">
        <f aca="false">(H174-$H$99)/$H$99</f>
        <v>-0.918526013211714</v>
      </c>
      <c r="CW77" s="6" t="n">
        <f aca="false">(I175-$I$100)/$I$100</f>
        <v>-0.926307173606604</v>
      </c>
      <c r="CX77" s="6" t="n">
        <f aca="false">(J176-$J$101)/$J$101</f>
        <v>-0.887292425254462</v>
      </c>
      <c r="CY77" s="6" t="n">
        <f aca="false">(K177-$K$102)/$K$102</f>
        <v>-0.955832526588938</v>
      </c>
      <c r="CZ77" s="6" t="n">
        <f aca="false">(L178-$L$103)/$L$103</f>
        <v>-0.92309856517534</v>
      </c>
      <c r="DA77" s="6" t="n">
        <f aca="false">(M179-$M$104)/$M$104</f>
        <v>-0.911320371575506</v>
      </c>
      <c r="DB77" s="6" t="n">
        <f aca="false">(N180-$N$105)/$N$105</f>
        <v>-0.934413110659722</v>
      </c>
      <c r="DC77" s="6" t="n">
        <f aca="false">(O181-$O$106)/$O$106</f>
        <v>-0.909759921708908</v>
      </c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</row>
    <row r="78" customFormat="false" ht="11.25" hidden="false" customHeight="false" outlineLevel="0" collapsed="false">
      <c r="B78" s="4" t="n">
        <v>36647</v>
      </c>
      <c r="C78" s="5" t="n">
        <v>52764843</v>
      </c>
      <c r="D78" s="5" t="n">
        <f aca="false">VLOOKUP(B78,[1]jan94!$A$53:$XFD$163,3,0)</f>
        <v>483473</v>
      </c>
      <c r="E78" s="5" t="n">
        <f aca="false">VLOOKUP(B78,[2]feb94!$A$55:$XFD$164,3,0)</f>
        <v>690354</v>
      </c>
      <c r="F78" s="5" t="n">
        <f aca="false">VLOOKUP(B78,[3]mar94!$A$38:$XFD$146,3,0)</f>
        <v>778861</v>
      </c>
      <c r="G78" s="5" t="n">
        <f aca="false">VLOOKUP(B78,[4]apr94!$A$38:$XFD$145,3,0)</f>
        <v>643253</v>
      </c>
      <c r="H78" s="5" t="n">
        <f aca="false">VLOOKUP(B78,[5]may94!$A$64:$XFD$169,3,0)</f>
        <v>787854</v>
      </c>
      <c r="I78" s="5" t="n">
        <f aca="false">VLOOKUP(B78,[6]jun94!$A$53:$XFD$157,3,0)</f>
        <v>636440</v>
      </c>
      <c r="J78" s="5" t="n">
        <f aca="false">VLOOKUP(B78,[7]jul94!$A$61:$XFD$164,3,0)</f>
        <v>910925</v>
      </c>
      <c r="K78" s="5" t="n">
        <f aca="false">VLOOKUP(B78,[8]aug94!$A$55:$XFD$157,3,0)</f>
        <v>563200</v>
      </c>
      <c r="L78" s="5" t="n">
        <f aca="false">VLOOKUP(B78,[9]sep94!$A$54:$XFD$156,3,0)</f>
        <v>856793</v>
      </c>
      <c r="M78" s="5" t="n">
        <f aca="false">VLOOKUP(B78,[10]oct94!$A$49:$XFD$149,3,0)</f>
        <v>737116</v>
      </c>
      <c r="N78" s="5" t="n">
        <f aca="false">VLOOKUP(B78,[11]nov94!$A$38:$XFD$138,3,0)</f>
        <v>575392</v>
      </c>
      <c r="O78" s="5" t="n">
        <f aca="false">VLOOKUP(B78,[12]dec94!$A$50:$XFD$148,3,0)</f>
        <v>710322</v>
      </c>
      <c r="P78" s="5" t="n">
        <f aca="false">VLOOKUP(B78,[13]jan95!$A$63:$XFD$158,3,0)</f>
        <v>525496</v>
      </c>
      <c r="Q78" s="5" t="n">
        <f aca="false">VLOOKUP(B78,[14]feb95!$A$50:$XFD$143,3,0)</f>
        <v>512379</v>
      </c>
      <c r="R78" s="5" t="n">
        <f aca="false">VLOOKUP(B78,[15]mar95!$A$37:$XFD$129,3,0)</f>
        <v>867899</v>
      </c>
      <c r="S78" s="5" t="n">
        <f aca="false">VLOOKUP(B78,[16]apr95!$A$54:$XFD$146,3,0)</f>
        <v>488508</v>
      </c>
      <c r="T78" s="5" t="n">
        <f aca="false">VLOOKUP(B78,[17]may95!$A$37:$XFD$127,3,0)</f>
        <v>821807</v>
      </c>
      <c r="U78" s="5" t="n">
        <f aca="false">VLOOKUP(B78,[18]jun95!$A$53:$XFD$142,3,0)</f>
        <v>629909</v>
      </c>
      <c r="V78" s="5" t="n">
        <f aca="false">VLOOKUP(B78,[19]jul95!$A$52:$XFD$140,3,0)</f>
        <v>960847</v>
      </c>
      <c r="W78" s="5" t="n">
        <f aca="false">VLOOKUP(B78,[20]aug95!$A$53:$XFD$140,3,0)</f>
        <v>653166</v>
      </c>
      <c r="X78" s="5" t="n">
        <f aca="false">VLOOKUP(B78,[21]sep95!$A$51:$XFD$137,3,0)</f>
        <v>884969</v>
      </c>
      <c r="Y78" s="5" t="n">
        <f aca="false">VLOOKUP(B78,[22]oct95!$A$60:$XFD$145,3,0)</f>
        <v>597535</v>
      </c>
      <c r="Z78" s="5" t="n">
        <f aca="false">VLOOKUP(B78,[23]nov95!$A$54:$XFD$138,3,0)</f>
        <v>507825</v>
      </c>
      <c r="AA78" s="5" t="n">
        <f aca="false">VLOOKUP(B78,[24]dec95!$A$37:$XFD$120,3,0)</f>
        <v>835243</v>
      </c>
      <c r="AB78" s="5" t="n">
        <f aca="false">VLOOKUP(B78,[25]jan96!$A$54:$XFD$134,3,0)</f>
        <v>786232</v>
      </c>
      <c r="AC78" s="5" t="n">
        <f aca="false">VLOOKUP(B78,[26]feb96!$A$36:$XFD$114,3,0)</f>
        <v>758610</v>
      </c>
      <c r="AD78" s="5" t="n">
        <f aca="false">VLOOKUP(B78,[27]mar96!$A$36:$XFD$114,3,0)</f>
        <v>1026000</v>
      </c>
      <c r="AE78" s="5" t="n">
        <f aca="false">VLOOKUP(B78,[28]apr96!$A$56:$XFD$132,3,0)</f>
        <v>782849</v>
      </c>
      <c r="AF78" s="5" t="n">
        <f aca="false">VLOOKUP(B78,[29]may96!$A$36:$XFD$111,3,0)</f>
        <v>1250126</v>
      </c>
      <c r="AG78" s="5" t="n">
        <f aca="false">VLOOKUP(B78,[30]jun96!$A$36:$XFD$110,3,0)</f>
        <v>1007223</v>
      </c>
      <c r="AH78" s="5" t="n">
        <f aca="false">VLOOKUP(B78,[31]jul96!$A$48:$XFD$122,3,0)</f>
        <v>1007195</v>
      </c>
      <c r="AI78" s="5" t="n">
        <f aca="false">VLOOKUP(B78,[32]aug96!$A$50:$XFD$122,3,0)</f>
        <v>824630</v>
      </c>
      <c r="AJ78" s="5" t="n">
        <f aca="false">VLOOKUP(B78,[33]sep96!$A$65:$XFD$136,3,0)</f>
        <v>1103775</v>
      </c>
      <c r="AK78" s="5" t="n">
        <f aca="false">VLOOKUP(B78,[34]oct96!$A$51:$XFD$122,3,0)</f>
        <v>1156011</v>
      </c>
      <c r="AL78" s="5" t="n">
        <f aca="false">VLOOKUP(B78,[35]nov96!$A$55:$XFD$124,3,0)</f>
        <v>1634159</v>
      </c>
      <c r="AM78" s="5" t="n">
        <f aca="false">VLOOKUP(B78,[36]dec96!$A$61:$XFD$130,3,0)</f>
        <v>1674239</v>
      </c>
      <c r="AN78" s="5" t="n">
        <f aca="false">VLOOKUP(B78,[37]jan97!$A$57:$XFD$122,3,0)</f>
        <v>1485109</v>
      </c>
      <c r="AO78" s="5" t="n">
        <f aca="false">VLOOKUP(B78,[38]feb97!$A$59:$XFD$123,3,0)</f>
        <v>1097134</v>
      </c>
      <c r="AP78" s="5" t="n">
        <f aca="false">VLOOKUP(B78,[39]mar97!$A$56:$XFD$118,3,0)</f>
        <v>1788359</v>
      </c>
      <c r="AQ78" s="5" t="n">
        <f aca="false">VLOOKUP(B78,[40]apr97!$A$49:$XFD$110,3,0)</f>
        <v>937658</v>
      </c>
      <c r="AR78" s="5" t="n">
        <f aca="false">VLOOKUP(B78,[41]may97!$A$35:$XFD$95,3,0)</f>
        <v>1501259</v>
      </c>
      <c r="AS78" s="5" t="n">
        <f aca="false">VLOOKUP(B78,[42]jun97!$A$49:$XFD$109,3,0)</f>
        <v>1241652</v>
      </c>
      <c r="AT78" s="5" t="n">
        <f aca="false">VLOOKUP(B78,[43]jul97!$A$56:$XFD$115,3,0)</f>
        <v>1610135</v>
      </c>
      <c r="AU78" s="5" t="n">
        <f aca="false">VLOOKUP(B78,[44]aug97!$A$54:$XFD$111,3,0)</f>
        <v>1735198</v>
      </c>
      <c r="AV78" s="5" t="n">
        <f aca="false">VLOOKUP(B78,[45]sep97!$A$47:$XFD$1033,3,0)</f>
        <v>1328528</v>
      </c>
      <c r="AW78" s="5" t="n">
        <f aca="false">VLOOKUP(B78,[46]oct97!$A$48:$XFD$104,3,0)</f>
        <v>2054747</v>
      </c>
      <c r="AX78" s="5" t="n">
        <f aca="false">VLOOKUP(B78,[47]nov97!$A$35:$XFD$90,3,0)</f>
        <v>1973447</v>
      </c>
      <c r="AY78" s="5" t="n">
        <f aca="false">VLOOKUP(B78,[48]dec97!$A$35:$XFD$89,3,0)</f>
        <v>3231956</v>
      </c>
      <c r="AZ78" s="5" t="n">
        <f aca="false">VLOOKUP(B78,[49]jan98!$A$51:$XFD$101,3,0)</f>
        <v>2459118</v>
      </c>
      <c r="BA78" s="5" t="n">
        <f aca="false">VLOOKUP(B78,[50]feb98!$A$34:$XFD$83,3,0)</f>
        <v>2551129</v>
      </c>
      <c r="BB78" s="5" t="n">
        <f aca="false">VLOOKUP(B78,[51]mar98!$A$34:$XFD$81,3,0)</f>
        <v>2895388</v>
      </c>
      <c r="BC78" s="5" t="n">
        <f aca="false">VLOOKUP(B78,[52]apr98!$A$34:$XFD$80,3,0)</f>
        <v>1798239</v>
      </c>
      <c r="BD78" s="5" t="n">
        <f aca="false">VLOOKUP(B78,[53]may98!$A$34:$XFD$79,3,0)</f>
        <v>2482690</v>
      </c>
      <c r="BE78" s="5" t="n">
        <f aca="false">VLOOKUP(B78,[54]jun98!$A$34:$XFD$78,3,0)</f>
        <v>2391450</v>
      </c>
      <c r="BF78" s="5" t="n">
        <f aca="false">VLOOKUP(B78,[55]jul98!$A$47:$XFD$91,3,0)</f>
        <v>2912308</v>
      </c>
      <c r="BG78" s="5" t="n">
        <f aca="false">VLOOKUP(B78,[56]aug98!$A$53:$XFD$95,3,0)</f>
        <v>2696365</v>
      </c>
      <c r="BH78" s="5" t="n">
        <f aca="false">VLOOKUP(B78,[57]sep98!$A$34:$XFD$75,3,0)</f>
        <v>2817256</v>
      </c>
      <c r="BI78" s="5" t="n">
        <f aca="false">VLOOKUP(B78,[58]oct98!$A$34:$XFD$74,3,0)</f>
        <v>2300882</v>
      </c>
      <c r="BJ78" s="5" t="n">
        <f aca="false">VLOOKUP(B78,[59]nov98!$A$34:$XFD$74,3,0)</f>
        <v>3287892</v>
      </c>
      <c r="BK78" s="5" t="n">
        <f aca="false">VLOOKUP(B78,[60]dec98!$A$56:$XFD$94,3,0)</f>
        <v>2631524</v>
      </c>
      <c r="BL78" s="5" t="n">
        <f aca="false">VLOOKUP(B78,[61]jan99!$A$33:$XFD$67,3,0)</f>
        <v>3553383</v>
      </c>
      <c r="BM78" s="5" t="n">
        <f aca="false">VLOOKUP(B78,[62]feb99!$A$57:$XFD$91,3,0)</f>
        <v>7136756</v>
      </c>
      <c r="BN78" s="5" t="n">
        <f aca="false">VLOOKUP(B78,[63]mar99!$A$33:$XFD$65,3,0)</f>
        <v>3188026</v>
      </c>
      <c r="BO78" s="5" t="n">
        <f aca="false">VLOOKUP(B78,[64]apr99!$A$33:$XFD$64,3,0)</f>
        <v>4935335</v>
      </c>
      <c r="BP78" s="5" t="n">
        <f aca="false">VLOOKUP(B78,[65]may99!$A$33:$XFD$63,3,0)</f>
        <v>4078234</v>
      </c>
      <c r="BQ78" s="5" t="n">
        <f aca="false">VLOOKUP(B78,[66]jun99!$A$44:$XFD$73,3,0)</f>
        <v>2201372</v>
      </c>
      <c r="BR78" s="5" t="n">
        <f aca="false">VLOOKUP(B78,[67]jul99!$A$33:$XFD$62,3,0)</f>
        <v>5160349</v>
      </c>
      <c r="BS78" s="5" t="n">
        <f aca="false">VLOOKUP(B78,[68]aug99!$A$33:$XFD$61,3,0)</f>
        <v>4923752</v>
      </c>
      <c r="BT78" s="5" t="n">
        <f aca="false">VLOOKUP(B78,[69]sep99!$A$54:$XFD$80,3,0)</f>
        <v>7219126</v>
      </c>
      <c r="BU78" s="5" t="n">
        <f aca="false">VLOOKUP(B78,[70]oct99!$A$59:$XFD$84,3,0)</f>
        <v>7353648</v>
      </c>
      <c r="BV78" s="5" t="n">
        <f aca="false">VLOOKUP(B78,[71]nov99!$A$33:$XFD$57,3,0)</f>
        <v>7465334</v>
      </c>
      <c r="BW78" s="5" t="n">
        <f aca="false">VLOOKUP(B78,[72]dec99!$A$33:$XFD$57,3,0)</f>
        <v>5143246</v>
      </c>
      <c r="BX78" s="5" t="n">
        <f aca="false">VLOOKUP(B78,[73]jan00!$A$50:$XFD$70,3,0)</f>
        <v>8589324</v>
      </c>
      <c r="BY78" s="5" t="n">
        <f aca="false">VLOOKUP(B78,[74]feb00!$A$32:$XFD$50,3,0)</f>
        <v>7404347</v>
      </c>
      <c r="BZ78" s="5" t="n">
        <f aca="false">VLOOKUP(B78,[75]mar00!$A$52:$XFD$69,3,0)</f>
        <v>12941099</v>
      </c>
      <c r="CA78" s="5" t="n">
        <f aca="false">VLOOKUP(B78,[76]apr00!$A$57:$XFD$74,3,0)</f>
        <v>9316605</v>
      </c>
      <c r="CB78" s="5" t="n">
        <f aca="false">VLOOKUP(B78,[77]may00!$A$53:$XFD$68,3,0)</f>
        <v>5492666</v>
      </c>
      <c r="CQ78" s="1" t="s">
        <v>77</v>
      </c>
      <c r="CR78" s="6" t="n">
        <f aca="false">(D171-$D$95)/$D$95</f>
        <v>-0.933093325054599</v>
      </c>
      <c r="CS78" s="6" t="n">
        <f aca="false">(E172-$E$96)/$E$96</f>
        <v>-0.918492562456646</v>
      </c>
      <c r="CT78" s="6" t="n">
        <f aca="false">(F173-$F$97)/$F$97</f>
        <v>-0.921618813424802</v>
      </c>
      <c r="CU78" s="6" t="n">
        <f aca="false">(G174-$G$98)/$G$98</f>
        <v>-0.909071744576349</v>
      </c>
      <c r="CV78" s="6" t="n">
        <f aca="false">(H175-$H$99)/$H$99</f>
        <v>-0.917084099794508</v>
      </c>
      <c r="CW78" s="6" t="n">
        <f aca="false">(I176-$I$100)/$I$100</f>
        <v>-0.915971310506015</v>
      </c>
      <c r="CX78" s="6" t="n">
        <f aca="false">(J177-$J$101)/$J$101</f>
        <v>-0.883369288368242</v>
      </c>
      <c r="CY78" s="6" t="n">
        <f aca="false">(K178-$K$102)/$K$102</f>
        <v>-0.956303747725643</v>
      </c>
      <c r="CZ78" s="6" t="n">
        <f aca="false">(L179-$L$103)/$L$103</f>
        <v>-0.92822317128666</v>
      </c>
      <c r="DA78" s="6" t="n">
        <f aca="false">(M180-$M$104)/$M$104</f>
        <v>-0.918216509615337</v>
      </c>
      <c r="DB78" s="6" t="n">
        <f aca="false">(N181-$N$105)/$N$105</f>
        <v>-0.938244987516543</v>
      </c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</row>
    <row r="79" customFormat="false" ht="11.25" hidden="false" customHeight="false" outlineLevel="0" collapsed="false">
      <c r="B79" s="4" t="n">
        <v>36678</v>
      </c>
      <c r="C79" s="5" t="n">
        <v>51304338</v>
      </c>
      <c r="D79" s="5" t="n">
        <f aca="false">VLOOKUP(B79,[1]jan94!$A$53:$XFD$163,3,0)</f>
        <v>420482</v>
      </c>
      <c r="E79" s="5" t="n">
        <f aca="false">VLOOKUP(B79,[2]feb94!$A$55:$XFD$164,3,0)</f>
        <v>648308</v>
      </c>
      <c r="F79" s="5" t="n">
        <f aca="false">VLOOKUP(B79,[3]mar94!$A$38:$XFD$146,3,0)</f>
        <v>758317</v>
      </c>
      <c r="G79" s="5" t="n">
        <f aca="false">VLOOKUP(B79,[4]apr94!$A$38:$XFD$145,3,0)</f>
        <v>598300</v>
      </c>
      <c r="H79" s="5" t="n">
        <f aca="false">VLOOKUP(B79,[5]may94!$A$64:$XFD$169,3,0)</f>
        <v>769347</v>
      </c>
      <c r="I79" s="5" t="n">
        <f aca="false">VLOOKUP(B79,[6]jun94!$A$53:$XFD$157,3,0)</f>
        <v>598548</v>
      </c>
      <c r="J79" s="5" t="n">
        <f aca="false">VLOOKUP(B79,[7]jul94!$A$61:$XFD$164,3,0)</f>
        <v>867329</v>
      </c>
      <c r="K79" s="5" t="n">
        <f aca="false">VLOOKUP(B79,[8]aug94!$A$55:$XFD$157,3,0)</f>
        <v>531346</v>
      </c>
      <c r="L79" s="5" t="n">
        <f aca="false">VLOOKUP(B79,[9]sep94!$A$54:$XFD$156,3,0)</f>
        <v>740879</v>
      </c>
      <c r="M79" s="5" t="n">
        <f aca="false">VLOOKUP(B79,[10]oct94!$A$49:$XFD$149,3,0)</f>
        <v>639517</v>
      </c>
      <c r="N79" s="5" t="n">
        <f aca="false">VLOOKUP(B79,[11]nov94!$A$38:$XFD$138,3,0)</f>
        <v>535088</v>
      </c>
      <c r="O79" s="5" t="n">
        <f aca="false">VLOOKUP(B79,[12]dec94!$A$50:$XFD$148,3,0)</f>
        <v>669578</v>
      </c>
      <c r="P79" s="5" t="n">
        <f aca="false">VLOOKUP(B79,[13]jan95!$A$63:$XFD$158,3,0)</f>
        <v>499995</v>
      </c>
      <c r="Q79" s="5" t="n">
        <f aca="false">VLOOKUP(B79,[14]feb95!$A$50:$XFD$143,3,0)</f>
        <v>481230</v>
      </c>
      <c r="R79" s="5" t="n">
        <f aca="false">VLOOKUP(B79,[15]mar95!$A$37:$XFD$129,3,0)</f>
        <v>820296</v>
      </c>
      <c r="S79" s="5" t="n">
        <f aca="false">VLOOKUP(B79,[16]apr95!$A$54:$XFD$146,3,0)</f>
        <v>451707</v>
      </c>
      <c r="T79" s="5" t="n">
        <f aca="false">VLOOKUP(B79,[17]may95!$A$37:$XFD$127,3,0)</f>
        <v>745068</v>
      </c>
      <c r="U79" s="5" t="n">
        <f aca="false">VLOOKUP(B79,[18]jun95!$A$53:$XFD$142,3,0)</f>
        <v>592407</v>
      </c>
      <c r="V79" s="5" t="n">
        <f aca="false">VLOOKUP(B79,[19]jul95!$A$52:$XFD$140,3,0)</f>
        <v>913503</v>
      </c>
      <c r="W79" s="5" t="n">
        <f aca="false">VLOOKUP(B79,[20]aug95!$A$53:$XFD$140,3,0)</f>
        <v>612938</v>
      </c>
      <c r="X79" s="5" t="n">
        <f aca="false">VLOOKUP(B79,[21]sep95!$A$51:$XFD$137,3,0)</f>
        <v>813784</v>
      </c>
      <c r="Y79" s="5" t="n">
        <f aca="false">VLOOKUP(B79,[22]oct95!$A$60:$XFD$145,3,0)</f>
        <v>576177</v>
      </c>
      <c r="Z79" s="5" t="n">
        <f aca="false">VLOOKUP(B79,[23]nov95!$A$54:$XFD$138,3,0)</f>
        <v>475639</v>
      </c>
      <c r="AA79" s="5" t="n">
        <f aca="false">VLOOKUP(B79,[24]dec95!$A$37:$XFD$120,3,0)</f>
        <v>776636</v>
      </c>
      <c r="AB79" s="5" t="n">
        <f aca="false">VLOOKUP(B79,[25]jan96!$A$54:$XFD$134,3,0)</f>
        <v>763976</v>
      </c>
      <c r="AC79" s="5" t="n">
        <f aca="false">VLOOKUP(B79,[26]feb96!$A$36:$XFD$114,3,0)</f>
        <v>731209</v>
      </c>
      <c r="AD79" s="5" t="n">
        <f aca="false">VLOOKUP(B79,[27]mar96!$A$36:$XFD$114,3,0)</f>
        <v>978011</v>
      </c>
      <c r="AE79" s="5" t="n">
        <f aca="false">VLOOKUP(B79,[28]apr96!$A$56:$XFD$132,3,0)</f>
        <v>765002</v>
      </c>
      <c r="AF79" s="5" t="n">
        <f aca="false">VLOOKUP(B79,[29]may96!$A$36:$XFD$111,3,0)</f>
        <v>1108851</v>
      </c>
      <c r="AG79" s="5" t="n">
        <f aca="false">VLOOKUP(B79,[30]jun96!$A$36:$XFD$110,3,0)</f>
        <v>966798</v>
      </c>
      <c r="AH79" s="5" t="n">
        <f aca="false">VLOOKUP(B79,[31]jul96!$A$48:$XFD$122,3,0)</f>
        <v>963681</v>
      </c>
      <c r="AI79" s="5" t="n">
        <f aca="false">VLOOKUP(B79,[32]aug96!$A$50:$XFD$122,3,0)</f>
        <v>775524</v>
      </c>
      <c r="AJ79" s="5" t="n">
        <f aca="false">VLOOKUP(B79,[33]sep96!$A$65:$XFD$136,3,0)</f>
        <v>1034124</v>
      </c>
      <c r="AK79" s="5" t="n">
        <f aca="false">VLOOKUP(B79,[34]oct96!$A$51:$XFD$122,3,0)</f>
        <v>1058111</v>
      </c>
      <c r="AL79" s="5" t="n">
        <f aca="false">VLOOKUP(B79,[35]nov96!$A$55:$XFD$124,3,0)</f>
        <v>1479210</v>
      </c>
      <c r="AM79" s="5" t="n">
        <f aca="false">VLOOKUP(B79,[36]dec96!$A$61:$XFD$130,3,0)</f>
        <v>1619337</v>
      </c>
      <c r="AN79" s="5" t="n">
        <f aca="false">VLOOKUP(B79,[37]jan97!$A$57:$XFD$122,3,0)</f>
        <v>1316439</v>
      </c>
      <c r="AO79" s="5" t="n">
        <f aca="false">VLOOKUP(B79,[38]feb97!$A$59:$XFD$123,3,0)</f>
        <v>1055839</v>
      </c>
      <c r="AP79" s="5" t="n">
        <f aca="false">VLOOKUP(B79,[39]mar97!$A$56:$XFD$118,3,0)</f>
        <v>1740043</v>
      </c>
      <c r="AQ79" s="5" t="n">
        <f aca="false">VLOOKUP(B79,[40]apr97!$A$49:$XFD$110,3,0)</f>
        <v>897086</v>
      </c>
      <c r="AR79" s="5" t="n">
        <f aca="false">VLOOKUP(B79,[41]may97!$A$35:$XFD$95,3,0)</f>
        <v>1435566</v>
      </c>
      <c r="AS79" s="5" t="n">
        <f aca="false">VLOOKUP(B79,[42]jun97!$A$49:$XFD$109,3,0)</f>
        <v>1170679</v>
      </c>
      <c r="AT79" s="5" t="n">
        <f aca="false">VLOOKUP(B79,[43]jul97!$A$56:$XFD$115,3,0)</f>
        <v>1573592</v>
      </c>
      <c r="AU79" s="5" t="n">
        <f aca="false">VLOOKUP(B79,[44]aug97!$A$54:$XFD$111,3,0)</f>
        <v>1565561</v>
      </c>
      <c r="AV79" s="5" t="n">
        <f aca="false">VLOOKUP(B79,[45]sep97!$A$47:$XFD$1033,3,0)</f>
        <v>1266158</v>
      </c>
      <c r="AW79" s="5" t="n">
        <f aca="false">VLOOKUP(B79,[46]oct97!$A$48:$XFD$104,3,0)</f>
        <v>1887092</v>
      </c>
      <c r="AX79" s="5" t="n">
        <f aca="false">VLOOKUP(B79,[47]nov97!$A$35:$XFD$90,3,0)</f>
        <v>1908598</v>
      </c>
      <c r="AY79" s="5" t="n">
        <f aca="false">VLOOKUP(B79,[48]dec97!$A$35:$XFD$89,3,0)</f>
        <v>3075956</v>
      </c>
      <c r="AZ79" s="5" t="n">
        <f aca="false">VLOOKUP(B79,[49]jan98!$A$51:$XFD$101,3,0)</f>
        <v>2244264</v>
      </c>
      <c r="BA79" s="5" t="n">
        <f aca="false">VLOOKUP(B79,[50]feb98!$A$34:$XFD$83,3,0)</f>
        <v>2334418</v>
      </c>
      <c r="BB79" s="5" t="n">
        <f aca="false">VLOOKUP(B79,[51]mar98!$A$34:$XFD$81,3,0)</f>
        <v>2782247</v>
      </c>
      <c r="BC79" s="5" t="n">
        <f aca="false">VLOOKUP(B79,[52]apr98!$A$34:$XFD$80,3,0)</f>
        <v>1646982</v>
      </c>
      <c r="BD79" s="5" t="n">
        <f aca="false">VLOOKUP(B79,[53]may98!$A$34:$XFD$79,3,0)</f>
        <v>2290801</v>
      </c>
      <c r="BE79" s="5" t="n">
        <f aca="false">VLOOKUP(B79,[54]jun98!$A$34:$XFD$78,3,0)</f>
        <v>2119603</v>
      </c>
      <c r="BF79" s="5" t="n">
        <f aca="false">VLOOKUP(B79,[55]jul98!$A$47:$XFD$91,3,0)</f>
        <v>2625217</v>
      </c>
      <c r="BG79" s="5" t="n">
        <f aca="false">VLOOKUP(B79,[56]aug98!$A$53:$XFD$95,3,0)</f>
        <v>2473014</v>
      </c>
      <c r="BH79" s="5" t="n">
        <f aca="false">VLOOKUP(B79,[57]sep98!$A$34:$XFD$75,3,0)</f>
        <v>2662837</v>
      </c>
      <c r="BI79" s="5" t="n">
        <f aca="false">VLOOKUP(B79,[58]oct98!$A$34:$XFD$74,3,0)</f>
        <v>2180326</v>
      </c>
      <c r="BJ79" s="5" t="n">
        <f aca="false">VLOOKUP(B79,[59]nov98!$A$34:$XFD$74,3,0)</f>
        <v>3030336</v>
      </c>
      <c r="BK79" s="5" t="n">
        <f aca="false">VLOOKUP(B79,[60]dec98!$A$56:$XFD$94,3,0)</f>
        <v>2342698</v>
      </c>
      <c r="BL79" s="5" t="n">
        <f aca="false">VLOOKUP(B79,[61]jan99!$A$33:$XFD$67,3,0)</f>
        <v>3219483</v>
      </c>
      <c r="BM79" s="5" t="n">
        <f aca="false">VLOOKUP(B79,[62]feb99!$A$57:$XFD$91,3,0)</f>
        <v>6365399</v>
      </c>
      <c r="BN79" s="5" t="n">
        <f aca="false">VLOOKUP(B79,[63]mar99!$A$33:$XFD$65,3,0)</f>
        <v>3006125</v>
      </c>
      <c r="BO79" s="5" t="n">
        <f aca="false">VLOOKUP(B79,[64]apr99!$A$33:$XFD$64,3,0)</f>
        <v>4465302</v>
      </c>
      <c r="BP79" s="5" t="n">
        <f aca="false">VLOOKUP(B79,[65]may99!$A$33:$XFD$63,3,0)</f>
        <v>3790506</v>
      </c>
      <c r="BQ79" s="5" t="n">
        <f aca="false">VLOOKUP(B79,[66]jun99!$A$44:$XFD$73,3,0)</f>
        <v>2008132</v>
      </c>
      <c r="BR79" s="5" t="n">
        <f aca="false">VLOOKUP(B79,[67]jul99!$A$33:$XFD$62,3,0)</f>
        <v>4732538</v>
      </c>
      <c r="BS79" s="5" t="n">
        <f aca="false">VLOOKUP(B79,[68]aug99!$A$33:$XFD$61,3,0)</f>
        <v>4536507</v>
      </c>
      <c r="BT79" s="5" t="n">
        <f aca="false">VLOOKUP(B79,[69]sep99!$A$54:$XFD$80,3,0)</f>
        <v>6700890</v>
      </c>
      <c r="BU79" s="5" t="n">
        <f aca="false">VLOOKUP(B79,[70]oct99!$A$59:$XFD$84,3,0)</f>
        <v>6304332</v>
      </c>
      <c r="BV79" s="5" t="n">
        <f aca="false">VLOOKUP(B79,[71]nov99!$A$33:$XFD$57,3,0)</f>
        <v>6682030</v>
      </c>
      <c r="BW79" s="5" t="n">
        <f aca="false">VLOOKUP(B79,[72]dec99!$A$33:$XFD$57,3,0)</f>
        <v>4454663</v>
      </c>
      <c r="BX79" s="5" t="n">
        <f aca="false">VLOOKUP(B79,[73]jan00!$A$50:$XFD$70,3,0)</f>
        <v>7783512</v>
      </c>
      <c r="BY79" s="5" t="n">
        <f aca="false">VLOOKUP(B79,[74]feb00!$A$32:$XFD$50,3,0)</f>
        <v>6467498</v>
      </c>
      <c r="BZ79" s="5" t="n">
        <f aca="false">VLOOKUP(B79,[75]mar00!$A$52:$XFD$69,3,0)</f>
        <v>10796466</v>
      </c>
      <c r="CA79" s="5" t="n">
        <f aca="false">VLOOKUP(B79,[76]apr00!$A$57:$XFD$74,3,0)</f>
        <v>7799973</v>
      </c>
      <c r="CB79" s="5" t="n">
        <f aca="false">VLOOKUP(B79,[77]may00!$A$53:$XFD$68,3,0)</f>
        <v>11133054</v>
      </c>
      <c r="CC79" s="5" t="n">
        <f aca="false">VLOOKUP(B79,[78]jun00!$A$54:$XFD$69,3,0)</f>
        <v>7321476</v>
      </c>
      <c r="CQ79" s="1" t="s">
        <v>78</v>
      </c>
      <c r="CR79" s="6" t="n">
        <f aca="false">(D172-$D$95)/$D$95</f>
        <v>-0.928490227993566</v>
      </c>
      <c r="CS79" s="6" t="n">
        <f aca="false">(E173-$E$96)/$E$96</f>
        <v>-0.922146713413793</v>
      </c>
      <c r="CT79" s="6" t="n">
        <f aca="false">(F174-$F$97)/$F$97</f>
        <v>-0.920146726099275</v>
      </c>
      <c r="CU79" s="6" t="n">
        <f aca="false">(G175-$G$98)/$G$98</f>
        <v>-0.911276256789513</v>
      </c>
      <c r="CV79" s="6" t="n">
        <f aca="false">(H176-$H$99)/$H$99</f>
        <v>-0.919408943624811</v>
      </c>
      <c r="CW79" s="6" t="n">
        <f aca="false">(I177-$I$100)/$I$100</f>
        <v>-0.92436438271894</v>
      </c>
      <c r="CX79" s="6" t="n">
        <f aca="false">(J178-$J$101)/$J$101</f>
        <v>-0.88759779381799</v>
      </c>
      <c r="CY79" s="6" t="n">
        <f aca="false">(K179-$K$102)/$K$102</f>
        <v>-0.954428915377583</v>
      </c>
      <c r="CZ79" s="6" t="n">
        <f aca="false">(L180-$L$103)/$L$103</f>
        <v>-0.921465194367757</v>
      </c>
      <c r="DA79" s="6" t="n">
        <f aca="false">(M181-$M$104)/$M$104</f>
        <v>-0.922587099842263</v>
      </c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</row>
    <row r="80" customFormat="false" ht="11.25" hidden="false" customHeight="false" outlineLevel="0" collapsed="false">
      <c r="B80" s="4" t="n">
        <v>36708</v>
      </c>
      <c r="C80" s="5" t="n">
        <v>52599042</v>
      </c>
      <c r="D80" s="5" t="n">
        <f aca="false">VLOOKUP(B80,[1]jan94!$A$53:$XFD$163,3,0)</f>
        <v>464391</v>
      </c>
      <c r="E80" s="5" t="n">
        <f aca="false">VLOOKUP(B80,[2]feb94!$A$55:$XFD$164,3,0)</f>
        <v>621831</v>
      </c>
      <c r="F80" s="5" t="n">
        <f aca="false">VLOOKUP(B80,[3]mar94!$A$38:$XFD$146,3,0)</f>
        <v>800680</v>
      </c>
      <c r="G80" s="5" t="n">
        <f aca="false">VLOOKUP(B80,[4]apr94!$A$38:$XFD$145,3,0)</f>
        <v>600808</v>
      </c>
      <c r="H80" s="5" t="n">
        <f aca="false">VLOOKUP(B80,[5]may94!$A$64:$XFD$169,3,0)</f>
        <v>800752</v>
      </c>
      <c r="I80" s="5" t="n">
        <f aca="false">VLOOKUP(B80,[6]jun94!$A$53:$XFD$157,3,0)</f>
        <v>614728</v>
      </c>
      <c r="J80" s="5" t="n">
        <f aca="false">VLOOKUP(B80,[7]jul94!$A$61:$XFD$164,3,0)</f>
        <v>839271</v>
      </c>
      <c r="K80" s="5" t="n">
        <f aca="false">VLOOKUP(B80,[8]aug94!$A$55:$XFD$157,3,0)</f>
        <v>531378</v>
      </c>
      <c r="L80" s="5" t="n">
        <f aca="false">VLOOKUP(B80,[9]sep94!$A$54:$XFD$156,3,0)</f>
        <v>729632</v>
      </c>
      <c r="M80" s="5" t="n">
        <f aca="false">VLOOKUP(B80,[10]oct94!$A$49:$XFD$149,3,0)</f>
        <v>650492</v>
      </c>
      <c r="N80" s="5" t="n">
        <f aca="false">VLOOKUP(B80,[11]nov94!$A$38:$XFD$138,3,0)</f>
        <v>557857</v>
      </c>
      <c r="O80" s="5" t="n">
        <f aca="false">VLOOKUP(B80,[12]dec94!$A$50:$XFD$148,3,0)</f>
        <v>672161</v>
      </c>
      <c r="P80" s="5" t="n">
        <f aca="false">VLOOKUP(B80,[13]jan95!$A$63:$XFD$158,3,0)</f>
        <v>505413</v>
      </c>
      <c r="Q80" s="5" t="n">
        <f aca="false">VLOOKUP(B80,[14]feb95!$A$50:$XFD$143,3,0)</f>
        <v>507738</v>
      </c>
      <c r="R80" s="5" t="n">
        <f aca="false">VLOOKUP(B80,[15]mar95!$A$37:$XFD$129,3,0)</f>
        <v>824960</v>
      </c>
      <c r="S80" s="5" t="n">
        <f aca="false">VLOOKUP(B80,[16]apr95!$A$54:$XFD$146,3,0)</f>
        <v>438656</v>
      </c>
      <c r="T80" s="5" t="n">
        <f aca="false">VLOOKUP(B80,[17]may95!$A$37:$XFD$127,3,0)</f>
        <v>789357</v>
      </c>
      <c r="U80" s="5" t="n">
        <f aca="false">VLOOKUP(B80,[18]jun95!$A$53:$XFD$142,3,0)</f>
        <v>620364</v>
      </c>
      <c r="V80" s="5" t="n">
        <f aca="false">VLOOKUP(B80,[19]jul95!$A$52:$XFD$140,3,0)</f>
        <v>839353</v>
      </c>
      <c r="W80" s="5" t="n">
        <f aca="false">VLOOKUP(B80,[20]aug95!$A$53:$XFD$140,3,0)</f>
        <v>639584</v>
      </c>
      <c r="X80" s="5" t="n">
        <f aca="false">VLOOKUP(B80,[21]sep95!$A$51:$XFD$137,3,0)</f>
        <v>856015</v>
      </c>
      <c r="Y80" s="5" t="n">
        <f aca="false">VLOOKUP(B80,[22]oct95!$A$60:$XFD$145,3,0)</f>
        <v>637195</v>
      </c>
      <c r="Z80" s="5" t="n">
        <f aca="false">VLOOKUP(B80,[23]nov95!$A$54:$XFD$138,3,0)</f>
        <v>477766</v>
      </c>
      <c r="AA80" s="5" t="n">
        <f aca="false">VLOOKUP(B80,[24]dec95!$A$37:$XFD$120,3,0)</f>
        <v>783855</v>
      </c>
      <c r="AB80" s="5" t="n">
        <f aca="false">VLOOKUP(B80,[25]jan96!$A$54:$XFD$134,3,0)</f>
        <v>750846</v>
      </c>
      <c r="AC80" s="5" t="n">
        <f aca="false">VLOOKUP(B80,[26]feb96!$A$36:$XFD$114,3,0)</f>
        <v>766438</v>
      </c>
      <c r="AD80" s="5" t="n">
        <f aca="false">VLOOKUP(B80,[27]mar96!$A$36:$XFD$114,3,0)</f>
        <v>970638</v>
      </c>
      <c r="AE80" s="5" t="n">
        <f aca="false">VLOOKUP(B80,[28]apr96!$A$56:$XFD$132,3,0)</f>
        <v>783033</v>
      </c>
      <c r="AF80" s="5" t="n">
        <f aca="false">VLOOKUP(B80,[29]may96!$A$36:$XFD$111,3,0)</f>
        <v>1079762</v>
      </c>
      <c r="AG80" s="5" t="n">
        <f aca="false">VLOOKUP(B80,[30]jun96!$A$36:$XFD$110,3,0)</f>
        <v>975772</v>
      </c>
      <c r="AH80" s="5" t="n">
        <f aca="false">VLOOKUP(B80,[31]jul96!$A$48:$XFD$122,3,0)</f>
        <v>985165</v>
      </c>
      <c r="AI80" s="5" t="n">
        <f aca="false">VLOOKUP(B80,[32]aug96!$A$50:$XFD$122,3,0)</f>
        <v>772717</v>
      </c>
      <c r="AJ80" s="5" t="n">
        <f aca="false">VLOOKUP(B80,[33]sep96!$A$65:$XFD$136,3,0)</f>
        <v>1012760</v>
      </c>
      <c r="AK80" s="5" t="n">
        <f aca="false">VLOOKUP(B80,[34]oct96!$A$51:$XFD$122,3,0)</f>
        <v>1127460</v>
      </c>
      <c r="AL80" s="5" t="n">
        <f aca="false">VLOOKUP(B80,[35]nov96!$A$55:$XFD$124,3,0)</f>
        <v>1486209</v>
      </c>
      <c r="AM80" s="5" t="n">
        <f aca="false">VLOOKUP(B80,[36]dec96!$A$61:$XFD$130,3,0)</f>
        <v>1592282</v>
      </c>
      <c r="AN80" s="5" t="n">
        <f aca="false">VLOOKUP(B80,[37]jan97!$A$57:$XFD$122,3,0)</f>
        <v>1346170</v>
      </c>
      <c r="AO80" s="5" t="n">
        <f aca="false">VLOOKUP(B80,[38]feb97!$A$59:$XFD$123,3,0)</f>
        <v>1013999</v>
      </c>
      <c r="AP80" s="5" t="n">
        <f aca="false">VLOOKUP(B80,[39]mar97!$A$56:$XFD$118,3,0)</f>
        <v>1649185</v>
      </c>
      <c r="AQ80" s="5" t="n">
        <f aca="false">VLOOKUP(B80,[40]apr97!$A$49:$XFD$110,3,0)</f>
        <v>875547</v>
      </c>
      <c r="AR80" s="5" t="n">
        <f aca="false">VLOOKUP(B80,[41]may97!$A$35:$XFD$95,3,0)</f>
        <v>1351423</v>
      </c>
      <c r="AS80" s="5" t="n">
        <f aca="false">VLOOKUP(B80,[42]jun97!$A$49:$XFD$109,3,0)</f>
        <v>1115433</v>
      </c>
      <c r="AT80" s="5" t="n">
        <f aca="false">VLOOKUP(B80,[43]jul97!$A$56:$XFD$115,3,0)</f>
        <v>1672170</v>
      </c>
      <c r="AU80" s="5" t="n">
        <f aca="false">VLOOKUP(B80,[44]aug97!$A$54:$XFD$111,3,0)</f>
        <v>1567212</v>
      </c>
      <c r="AV80" s="5" t="n">
        <f aca="false">VLOOKUP(B80,[45]sep97!$A$47:$XFD$1033,3,0)</f>
        <v>1231896</v>
      </c>
      <c r="AW80" s="5" t="n">
        <f aca="false">VLOOKUP(B80,[46]oct97!$A$48:$XFD$104,3,0)</f>
        <v>1783248</v>
      </c>
      <c r="AX80" s="5" t="n">
        <f aca="false">VLOOKUP(B80,[47]nov97!$A$35:$XFD$90,3,0)</f>
        <v>1788573</v>
      </c>
      <c r="AY80" s="5" t="n">
        <f aca="false">VLOOKUP(B80,[48]dec97!$A$35:$XFD$89,3,0)</f>
        <v>3332705</v>
      </c>
      <c r="AZ80" s="5" t="n">
        <f aca="false">VLOOKUP(B80,[49]jan98!$A$51:$XFD$101,3,0)</f>
        <v>2166391</v>
      </c>
      <c r="BA80" s="5" t="n">
        <f aca="false">VLOOKUP(B80,[50]feb98!$A$34:$XFD$83,3,0)</f>
        <v>2406188</v>
      </c>
      <c r="BB80" s="5" t="n">
        <f aca="false">VLOOKUP(B80,[51]mar98!$A$34:$XFD$81,3,0)</f>
        <v>2823956</v>
      </c>
      <c r="BC80" s="5" t="n">
        <f aca="false">VLOOKUP(B80,[52]apr98!$A$34:$XFD$80,3,0)</f>
        <v>1644499</v>
      </c>
      <c r="BD80" s="5" t="n">
        <f aca="false">VLOOKUP(B80,[53]may98!$A$34:$XFD$79,3,0)</f>
        <v>2273939</v>
      </c>
      <c r="BE80" s="5" t="n">
        <f aca="false">VLOOKUP(B80,[54]jun98!$A$34:$XFD$78,3,0)</f>
        <v>2239404</v>
      </c>
      <c r="BF80" s="5" t="n">
        <f aca="false">VLOOKUP(B80,[55]jul98!$A$47:$XFD$91,3,0)</f>
        <v>2583918</v>
      </c>
      <c r="BG80" s="5" t="n">
        <f aca="false">VLOOKUP(B80,[56]aug98!$A$53:$XFD$95,3,0)</f>
        <v>2527966</v>
      </c>
      <c r="BH80" s="5" t="n">
        <f aca="false">VLOOKUP(B80,[57]sep98!$A$34:$XFD$75,3,0)</f>
        <v>2687192</v>
      </c>
      <c r="BI80" s="5" t="n">
        <f aca="false">VLOOKUP(B80,[58]oct98!$A$34:$XFD$74,3,0)</f>
        <v>2190744</v>
      </c>
      <c r="BJ80" s="5" t="n">
        <f aca="false">VLOOKUP(B80,[59]nov98!$A$34:$XFD$74,3,0)</f>
        <v>2924252</v>
      </c>
      <c r="BK80" s="5" t="n">
        <f aca="false">VLOOKUP(B80,[60]dec98!$A$56:$XFD$94,3,0)</f>
        <v>2396508</v>
      </c>
      <c r="BL80" s="5" t="n">
        <f aca="false">VLOOKUP(B80,[61]jan99!$A$33:$XFD$67,3,0)</f>
        <v>3057428</v>
      </c>
      <c r="BM80" s="5" t="n">
        <f aca="false">VLOOKUP(B80,[62]feb99!$A$57:$XFD$91,3,0)</f>
        <v>5855161</v>
      </c>
      <c r="BN80" s="5" t="n">
        <f aca="false">VLOOKUP(B80,[63]mar99!$A$33:$XFD$65,3,0)</f>
        <v>2973038</v>
      </c>
      <c r="BO80" s="5" t="n">
        <f aca="false">VLOOKUP(B80,[64]apr99!$A$33:$XFD$64,3,0)</f>
        <v>4221771</v>
      </c>
      <c r="BP80" s="5" t="n">
        <f aca="false">VLOOKUP(B80,[65]may99!$A$33:$XFD$63,3,0)</f>
        <v>3474868</v>
      </c>
      <c r="BQ80" s="5" t="n">
        <f aca="false">VLOOKUP(B80,[66]jun99!$A$44:$XFD$73,3,0)</f>
        <v>1947622</v>
      </c>
      <c r="BR80" s="5" t="n">
        <f aca="false">VLOOKUP(B80,[67]jul99!$A$33:$XFD$62,3,0)</f>
        <v>4268857</v>
      </c>
      <c r="BS80" s="5" t="n">
        <f aca="false">VLOOKUP(B80,[68]aug99!$A$33:$XFD$61,3,0)</f>
        <v>4575674</v>
      </c>
      <c r="BT80" s="5" t="n">
        <f aca="false">VLOOKUP(B80,[69]sep99!$A$54:$XFD$80,3,0)</f>
        <v>6808725</v>
      </c>
      <c r="BU80" s="5" t="n">
        <f aca="false">VLOOKUP(B80,[70]oct99!$A$59:$XFD$84,3,0)</f>
        <v>6025639</v>
      </c>
      <c r="BV80" s="5" t="n">
        <f aca="false">VLOOKUP(B80,[71]nov99!$A$33:$XFD$57,3,0)</f>
        <v>6309061</v>
      </c>
      <c r="BW80" s="5" t="n">
        <f aca="false">VLOOKUP(B80,[72]dec99!$A$33:$XFD$57,3,0)</f>
        <v>4141438</v>
      </c>
      <c r="BX80" s="5" t="n">
        <f aca="false">VLOOKUP(B80,[73]jan00!$A$50:$XFD$70,3,0)</f>
        <v>7334767</v>
      </c>
      <c r="BY80" s="5" t="n">
        <f aca="false">VLOOKUP(B80,[74]feb00!$A$32:$XFD$50,3,0)</f>
        <v>6005080</v>
      </c>
      <c r="BZ80" s="5" t="n">
        <f aca="false">VLOOKUP(B80,[75]mar00!$A$52:$XFD$69,3,0)</f>
        <v>9979827</v>
      </c>
      <c r="CA80" s="5" t="n">
        <f aca="false">VLOOKUP(B80,[76]apr00!$A$57:$XFD$74,3,0)</f>
        <v>8118943</v>
      </c>
      <c r="CB80" s="5" t="n">
        <f aca="false">VLOOKUP(B80,[77]may00!$A$53:$XFD$68,3,0)</f>
        <v>10244559</v>
      </c>
      <c r="CC80" s="5" t="n">
        <f aca="false">VLOOKUP(B80,[78]jun00!$A$54:$XFD$69,3,0)</f>
        <v>11694087</v>
      </c>
      <c r="CD80" s="5" t="n">
        <f aca="false">VLOOKUP(B80,[79]jul00!$A$49:$XFD$62,3,0)</f>
        <v>4133480</v>
      </c>
      <c r="CE80" s="5"/>
      <c r="CQ80" s="1" t="s">
        <v>79</v>
      </c>
      <c r="CR80" s="6" t="n">
        <f aca="false">(D173-$D$95)/$D$95</f>
        <v>-0.926626995843766</v>
      </c>
      <c r="CS80" s="6" t="n">
        <f aca="false">(E174-$E$96)/$E$96</f>
        <v>-0.926810682176338</v>
      </c>
      <c r="CT80" s="6" t="n">
        <f aca="false">(F175-$F$97)/$F$97</f>
        <v>-0.927293278583859</v>
      </c>
      <c r="CU80" s="6" t="n">
        <f aca="false">(G176-$G$98)/$G$98</f>
        <v>-0.908820816366703</v>
      </c>
      <c r="CV80" s="6" t="n">
        <f aca="false">(H177-$H$99)/$H$99</f>
        <v>-0.921801543427541</v>
      </c>
      <c r="CW80" s="6" t="n">
        <f aca="false">(I178-$I$100)/$I$100</f>
        <v>-0.93069358669465</v>
      </c>
      <c r="CX80" s="6" t="n">
        <f aca="false">(J179-$J$101)/$J$101</f>
        <v>-0.888403820436267</v>
      </c>
      <c r="CY80" s="6" t="n">
        <f aca="false">(K180-$K$102)/$K$102</f>
        <v>-0.95595630914829</v>
      </c>
      <c r="CZ80" s="6" t="n">
        <f aca="false">(L181-$L$103)/$L$103</f>
        <v>-0.931359968316873</v>
      </c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</row>
    <row r="81" customFormat="false" ht="11.25" hidden="false" customHeight="false" outlineLevel="0" collapsed="false">
      <c r="B81" s="4" t="n">
        <v>36739</v>
      </c>
      <c r="C81" s="5" t="n">
        <v>51872921</v>
      </c>
      <c r="D81" s="5" t="n">
        <f aca="false">VLOOKUP(B81,[1]jan94!$A$53:$XFD$163,3,0)</f>
        <v>476491</v>
      </c>
      <c r="E81" s="5" t="n">
        <f aca="false">VLOOKUP(B81,[2]feb94!$A$55:$XFD$164,3,0)</f>
        <v>593953</v>
      </c>
      <c r="F81" s="5" t="n">
        <f aca="false">VLOOKUP(B81,[3]mar94!$A$38:$XFD$146,3,0)</f>
        <v>748787</v>
      </c>
      <c r="G81" s="5" t="n">
        <f aca="false">VLOOKUP(B81,[4]apr94!$A$38:$XFD$145,3,0)</f>
        <v>577517</v>
      </c>
      <c r="H81" s="5" t="n">
        <f aca="false">VLOOKUP(B81,[5]may94!$A$64:$XFD$169,3,0)</f>
        <v>756124</v>
      </c>
      <c r="I81" s="5" t="n">
        <f aca="false">VLOOKUP(B81,[6]jun94!$A$53:$XFD$157,3,0)</f>
        <v>624607</v>
      </c>
      <c r="J81" s="5" t="n">
        <f aca="false">VLOOKUP(B81,[7]jul94!$A$61:$XFD$164,3,0)</f>
        <v>798640</v>
      </c>
      <c r="K81" s="5" t="n">
        <f aca="false">VLOOKUP(B81,[8]aug94!$A$55:$XFD$157,3,0)</f>
        <v>523663</v>
      </c>
      <c r="L81" s="5" t="n">
        <f aca="false">VLOOKUP(B81,[9]sep94!$A$54:$XFD$156,3,0)</f>
        <v>716755</v>
      </c>
      <c r="M81" s="5" t="n">
        <f aca="false">VLOOKUP(B81,[10]oct94!$A$49:$XFD$149,3,0)</f>
        <v>626104</v>
      </c>
      <c r="N81" s="5" t="n">
        <f aca="false">VLOOKUP(B81,[11]nov94!$A$38:$XFD$138,3,0)</f>
        <v>489751</v>
      </c>
      <c r="O81" s="5" t="n">
        <f aca="false">VLOOKUP(B81,[12]dec94!$A$50:$XFD$148,3,0)</f>
        <v>696394</v>
      </c>
      <c r="P81" s="5" t="n">
        <f aca="false">VLOOKUP(B81,[13]jan95!$A$63:$XFD$158,3,0)</f>
        <v>520432</v>
      </c>
      <c r="Q81" s="5" t="n">
        <f aca="false">VLOOKUP(B81,[14]feb95!$A$50:$XFD$143,3,0)</f>
        <v>734586</v>
      </c>
      <c r="R81" s="5" t="n">
        <f aca="false">VLOOKUP(B81,[15]mar95!$A$37:$XFD$129,3,0)</f>
        <v>815509</v>
      </c>
      <c r="S81" s="5" t="n">
        <f aca="false">VLOOKUP(B81,[16]apr95!$A$54:$XFD$146,3,0)</f>
        <v>441263</v>
      </c>
      <c r="T81" s="5" t="n">
        <f aca="false">VLOOKUP(B81,[17]may95!$A$37:$XFD$127,3,0)</f>
        <v>781574</v>
      </c>
      <c r="U81" s="5" t="n">
        <f aca="false">VLOOKUP(B81,[18]jun95!$A$53:$XFD$142,3,0)</f>
        <v>615325</v>
      </c>
      <c r="V81" s="5" t="n">
        <f aca="false">VLOOKUP(B81,[19]jul95!$A$52:$XFD$140,3,0)</f>
        <v>911163</v>
      </c>
      <c r="W81" s="5" t="n">
        <f aca="false">VLOOKUP(B81,[20]aug95!$A$53:$XFD$140,3,0)</f>
        <v>616311</v>
      </c>
      <c r="X81" s="5" t="n">
        <f aca="false">VLOOKUP(B81,[21]sep95!$A$51:$XFD$137,3,0)</f>
        <v>847914</v>
      </c>
      <c r="Y81" s="5" t="n">
        <f aca="false">VLOOKUP(B81,[22]oct95!$A$60:$XFD$145,3,0)</f>
        <v>563680</v>
      </c>
      <c r="Z81" s="5" t="n">
        <f aca="false">VLOOKUP(B81,[23]nov95!$A$54:$XFD$138,3,0)</f>
        <v>463400</v>
      </c>
      <c r="AA81" s="5" t="n">
        <f aca="false">VLOOKUP(B81,[24]dec95!$A$37:$XFD$120,3,0)</f>
        <v>745570</v>
      </c>
      <c r="AB81" s="5" t="n">
        <f aca="false">VLOOKUP(B81,[25]jan96!$A$54:$XFD$134,3,0)</f>
        <v>736017</v>
      </c>
      <c r="AC81" s="5" t="n">
        <f aca="false">VLOOKUP(B81,[26]feb96!$A$36:$XFD$114,3,0)</f>
        <v>741881</v>
      </c>
      <c r="AD81" s="5" t="n">
        <f aca="false">VLOOKUP(B81,[27]mar96!$A$36:$XFD$114,3,0)</f>
        <v>965873</v>
      </c>
      <c r="AE81" s="5" t="n">
        <f aca="false">VLOOKUP(B81,[28]apr96!$A$56:$XFD$132,3,0)</f>
        <v>755490</v>
      </c>
      <c r="AF81" s="5" t="n">
        <f aca="false">VLOOKUP(B81,[29]may96!$A$36:$XFD$111,3,0)</f>
        <v>1090883</v>
      </c>
      <c r="AG81" s="5" t="n">
        <f aca="false">VLOOKUP(B81,[30]jun96!$A$36:$XFD$110,3,0)</f>
        <v>969061</v>
      </c>
      <c r="AH81" s="5" t="n">
        <f aca="false">VLOOKUP(B81,[31]jul96!$A$48:$XFD$122,3,0)</f>
        <v>883204</v>
      </c>
      <c r="AI81" s="5" t="n">
        <f aca="false">VLOOKUP(B81,[32]aug96!$A$50:$XFD$122,3,0)</f>
        <v>752276</v>
      </c>
      <c r="AJ81" s="5" t="n">
        <f aca="false">VLOOKUP(B81,[33]sep96!$A$65:$XFD$136,3,0)</f>
        <v>978267</v>
      </c>
      <c r="AK81" s="5" t="n">
        <f aca="false">VLOOKUP(B81,[34]oct96!$A$51:$XFD$122,3,0)</f>
        <v>1159482</v>
      </c>
      <c r="AL81" s="5" t="n">
        <f aca="false">VLOOKUP(B81,[35]nov96!$A$55:$XFD$124,3,0)</f>
        <v>1460854</v>
      </c>
      <c r="AM81" s="5" t="n">
        <f aca="false">VLOOKUP(B81,[36]dec96!$A$61:$XFD$130,3,0)</f>
        <v>1456490</v>
      </c>
      <c r="AN81" s="5" t="n">
        <f aca="false">VLOOKUP(B81,[37]jan97!$A$57:$XFD$122,3,0)</f>
        <v>1239518</v>
      </c>
      <c r="AO81" s="5" t="n">
        <f aca="false">VLOOKUP(B81,[38]feb97!$A$59:$XFD$123,3,0)</f>
        <v>1051234</v>
      </c>
      <c r="AP81" s="5" t="n">
        <f aca="false">VLOOKUP(B81,[39]mar97!$A$56:$XFD$118,3,0)</f>
        <v>1635040</v>
      </c>
      <c r="AQ81" s="5" t="n">
        <f aca="false">VLOOKUP(B81,[40]apr97!$A$49:$XFD$110,3,0)</f>
        <v>808756</v>
      </c>
      <c r="AR81" s="5" t="n">
        <f aca="false">VLOOKUP(B81,[41]may97!$A$35:$XFD$95,3,0)</f>
        <v>1324292</v>
      </c>
      <c r="AS81" s="5" t="n">
        <f aca="false">VLOOKUP(B81,[42]jun97!$A$49:$XFD$109,3,0)</f>
        <v>1051447</v>
      </c>
      <c r="AT81" s="5" t="n">
        <f aca="false">VLOOKUP(B81,[43]jul97!$A$56:$XFD$115,3,0)</f>
        <v>1778682</v>
      </c>
      <c r="AU81" s="5" t="n">
        <f aca="false">VLOOKUP(B81,[44]aug97!$A$54:$XFD$111,3,0)</f>
        <v>1532008</v>
      </c>
      <c r="AV81" s="5" t="n">
        <f aca="false">VLOOKUP(B81,[45]sep97!$A$47:$XFD$1033,3,0)</f>
        <v>1145977</v>
      </c>
      <c r="AW81" s="5" t="n">
        <f aca="false">VLOOKUP(B81,[46]oct97!$A$48:$XFD$104,3,0)</f>
        <v>1819228</v>
      </c>
      <c r="AX81" s="5" t="n">
        <f aca="false">VLOOKUP(B81,[47]nov97!$A$35:$XFD$90,3,0)</f>
        <v>1703387</v>
      </c>
      <c r="AY81" s="5" t="n">
        <f aca="false">VLOOKUP(B81,[48]dec97!$A$35:$XFD$89,3,0)</f>
        <v>3206983</v>
      </c>
      <c r="AZ81" s="5" t="n">
        <f aca="false">VLOOKUP(B81,[49]jan98!$A$51:$XFD$101,3,0)</f>
        <v>2119080</v>
      </c>
      <c r="BA81" s="5" t="n">
        <f aca="false">VLOOKUP(B81,[50]feb98!$A$34:$XFD$83,3,0)</f>
        <v>2263192</v>
      </c>
      <c r="BB81" s="5" t="n">
        <f aca="false">VLOOKUP(B81,[51]mar98!$A$34:$XFD$81,3,0)</f>
        <v>2615674</v>
      </c>
      <c r="BC81" s="5" t="n">
        <f aca="false">VLOOKUP(B81,[52]apr98!$A$34:$XFD$80,3,0)</f>
        <v>1605367</v>
      </c>
      <c r="BD81" s="5" t="n">
        <f aca="false">VLOOKUP(B81,[53]may98!$A$34:$XFD$79,3,0)</f>
        <v>2229415</v>
      </c>
      <c r="BE81" s="5" t="n">
        <f aca="false">VLOOKUP(B81,[54]jun98!$A$34:$XFD$78,3,0)</f>
        <v>2224153</v>
      </c>
      <c r="BF81" s="5" t="n">
        <f aca="false">VLOOKUP(B81,[55]jul98!$A$47:$XFD$91,3,0)</f>
        <v>2380502</v>
      </c>
      <c r="BG81" s="5" t="n">
        <f aca="false">VLOOKUP(B81,[56]aug98!$A$53:$XFD$95,3,0)</f>
        <v>2452504</v>
      </c>
      <c r="BH81" s="5" t="n">
        <f aca="false">VLOOKUP(B81,[57]sep98!$A$34:$XFD$75,3,0)</f>
        <v>2600363</v>
      </c>
      <c r="BI81" s="5" t="n">
        <f aca="false">VLOOKUP(B81,[58]oct98!$A$34:$XFD$74,3,0)</f>
        <v>2085539</v>
      </c>
      <c r="BJ81" s="5" t="n">
        <f aca="false">VLOOKUP(B81,[59]nov98!$A$34:$XFD$74,3,0)</f>
        <v>2792897</v>
      </c>
      <c r="BK81" s="5" t="n">
        <f aca="false">VLOOKUP(B81,[60]dec98!$A$56:$XFD$94,3,0)</f>
        <v>2327799</v>
      </c>
      <c r="BL81" s="5" t="n">
        <f aca="false">VLOOKUP(B81,[61]jan99!$A$33:$XFD$67,3,0)</f>
        <v>2851077</v>
      </c>
      <c r="BM81" s="5" t="n">
        <f aca="false">VLOOKUP(B81,[62]feb99!$A$57:$XFD$91,3,0)</f>
        <v>5814704</v>
      </c>
      <c r="BN81" s="5" t="n">
        <f aca="false">VLOOKUP(B81,[63]mar99!$A$33:$XFD$65,3,0)</f>
        <v>2696915</v>
      </c>
      <c r="BO81" s="5" t="n">
        <f aca="false">VLOOKUP(B81,[64]apr99!$A$33:$XFD$64,3,0)</f>
        <v>3932284</v>
      </c>
      <c r="BP81" s="5" t="n">
        <f aca="false">VLOOKUP(B81,[65]may99!$A$33:$XFD$63,3,0)</f>
        <v>3432284</v>
      </c>
      <c r="BQ81" s="5" t="n">
        <f aca="false">VLOOKUP(B81,[66]jun99!$A$44:$XFD$73,3,0)</f>
        <v>1746871</v>
      </c>
      <c r="BR81" s="5" t="n">
        <f aca="false">VLOOKUP(B81,[67]jul99!$A$33:$XFD$62,3,0)</f>
        <v>3946405</v>
      </c>
      <c r="BS81" s="5" t="n">
        <f aca="false">VLOOKUP(B81,[68]aug99!$A$33:$XFD$61,3,0)</f>
        <v>4472581</v>
      </c>
      <c r="BT81" s="5" t="n">
        <f aca="false">VLOOKUP(B81,[69]sep99!$A$54:$XFD$80,3,0)</f>
        <v>6329891</v>
      </c>
      <c r="BU81" s="5" t="n">
        <f aca="false">VLOOKUP(B81,[70]oct99!$A$59:$XFD$84,3,0)</f>
        <v>5260225</v>
      </c>
      <c r="BV81" s="5" t="n">
        <f aca="false">VLOOKUP(B81,[71]nov99!$A$33:$XFD$57,3,0)</f>
        <v>5976142</v>
      </c>
      <c r="BW81" s="5" t="n">
        <f aca="false">VLOOKUP(B81,[72]dec99!$A$33:$XFD$57,3,0)</f>
        <v>3777804</v>
      </c>
      <c r="BX81" s="5" t="n">
        <f aca="false">VLOOKUP(B81,[73]jan00!$A$50:$XFD$70,3,0)</f>
        <v>6804197</v>
      </c>
      <c r="BY81" s="5" t="n">
        <f aca="false">VLOOKUP(B81,[74]feb00!$A$32:$XFD$50,3,0)</f>
        <v>5599308</v>
      </c>
      <c r="BZ81" s="5" t="n">
        <f aca="false">VLOOKUP(B81,[75]mar00!$A$52:$XFD$69,3,0)</f>
        <v>9515788</v>
      </c>
      <c r="CA81" s="5" t="n">
        <f aca="false">VLOOKUP(B81,[76]apr00!$A$57:$XFD$74,3,0)</f>
        <v>6621709</v>
      </c>
      <c r="CB81" s="5" t="n">
        <f aca="false">VLOOKUP(B81,[77]may00!$A$53:$XFD$68,3,0)</f>
        <v>8779992</v>
      </c>
      <c r="CC81" s="5" t="n">
        <f aca="false">VLOOKUP(B81,[78]jun00!$A$54:$XFD$69,3,0)</f>
        <v>10280831</v>
      </c>
      <c r="CD81" s="5" t="n">
        <f aca="false">VLOOKUP(B81,[79]jul00!$A$49:$XFD$62,3,0)</f>
        <v>8510533</v>
      </c>
      <c r="CE81" s="5" t="n">
        <f aca="false">VLOOKUP(B81,[80]aug00!$A$32:$XFD$45,3,0)</f>
        <v>5013586</v>
      </c>
      <c r="CQ81" s="1" t="s">
        <v>80</v>
      </c>
      <c r="CR81" s="6" t="n">
        <f aca="false">(D174-$D$95)/$D$95</f>
        <v>-0.930591337914028</v>
      </c>
      <c r="CS81" s="6" t="n">
        <f aca="false">(E175-$E$96)/$E$96</f>
        <v>-0.929261284245705</v>
      </c>
      <c r="CT81" s="6" t="n">
        <f aca="false">(F176-$F$97)/$F$97</f>
        <v>-0.929376599043308</v>
      </c>
      <c r="CU81" s="6" t="n">
        <f aca="false">(G177-$G$98)/$G$98</f>
        <v>-0.909805832879191</v>
      </c>
      <c r="CV81" s="6" t="n">
        <f aca="false">(H178-$H$99)/$H$99</f>
        <v>-0.912374682870112</v>
      </c>
      <c r="CW81" s="6" t="n">
        <f aca="false">(I179-$I$100)/$I$100</f>
        <v>-0.932682517480037</v>
      </c>
      <c r="CX81" s="6" t="n">
        <f aca="false">(J180-$J$101)/$J$101</f>
        <v>-0.883254338998832</v>
      </c>
      <c r="CY81" s="6" t="n">
        <f aca="false">(K181-$K$102)/$K$102</f>
        <v>-0.958125399258443</v>
      </c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</row>
    <row r="82" customFormat="false" ht="11.25" hidden="false" customHeight="false" outlineLevel="0" collapsed="false">
      <c r="B82" s="4" t="n">
        <v>36770</v>
      </c>
      <c r="C82" s="5" t="n">
        <v>48881743</v>
      </c>
      <c r="D82" s="5" t="n">
        <f aca="false">VLOOKUP(B82,[1]jan94!$A$53:$XFD$163,3,0)</f>
        <v>436206</v>
      </c>
      <c r="E82" s="5" t="n">
        <f aca="false">VLOOKUP(B82,[2]feb94!$A$55:$XFD$164,3,0)</f>
        <v>540359</v>
      </c>
      <c r="F82" s="5" t="n">
        <f aca="false">VLOOKUP(B82,[3]mar94!$A$38:$XFD$146,3,0)</f>
        <v>738242</v>
      </c>
      <c r="G82" s="5" t="n">
        <f aca="false">VLOOKUP(B82,[4]apr94!$A$38:$XFD$145,3,0)</f>
        <v>563844</v>
      </c>
      <c r="H82" s="5" t="n">
        <f aca="false">VLOOKUP(B82,[5]may94!$A$64:$XFD$169,3,0)</f>
        <v>697428</v>
      </c>
      <c r="I82" s="5" t="n">
        <f aca="false">VLOOKUP(B82,[6]jun94!$A$53:$XFD$157,3,0)</f>
        <v>576857</v>
      </c>
      <c r="J82" s="5" t="n">
        <f aca="false">VLOOKUP(B82,[7]jul94!$A$61:$XFD$164,3,0)</f>
        <v>776844</v>
      </c>
      <c r="K82" s="5" t="n">
        <f aca="false">VLOOKUP(B82,[8]aug94!$A$55:$XFD$157,3,0)</f>
        <v>474310</v>
      </c>
      <c r="L82" s="5" t="n">
        <f aca="false">VLOOKUP(B82,[9]sep94!$A$54:$XFD$156,3,0)</f>
        <v>695693</v>
      </c>
      <c r="M82" s="5" t="n">
        <f aca="false">VLOOKUP(B82,[10]oct94!$A$49:$XFD$149,3,0)</f>
        <v>601020</v>
      </c>
      <c r="N82" s="5" t="n">
        <f aca="false">VLOOKUP(B82,[11]nov94!$A$38:$XFD$138,3,0)</f>
        <v>503348</v>
      </c>
      <c r="O82" s="5" t="n">
        <f aca="false">VLOOKUP(B82,[12]dec94!$A$50:$XFD$148,3,0)</f>
        <v>679845</v>
      </c>
      <c r="P82" s="5" t="n">
        <f aca="false">VLOOKUP(B82,[13]jan95!$A$63:$XFD$158,3,0)</f>
        <v>459137</v>
      </c>
      <c r="Q82" s="5" t="n">
        <f aca="false">VLOOKUP(B82,[14]feb95!$A$50:$XFD$143,3,0)</f>
        <v>441087</v>
      </c>
      <c r="R82" s="5" t="n">
        <f aca="false">VLOOKUP(B82,[15]mar95!$A$37:$XFD$129,3,0)</f>
        <v>743321</v>
      </c>
      <c r="S82" s="5" t="n">
        <f aca="false">VLOOKUP(B82,[16]apr95!$A$54:$XFD$146,3,0)</f>
        <v>456868</v>
      </c>
      <c r="T82" s="5" t="n">
        <f aca="false">VLOOKUP(B82,[17]may95!$A$37:$XFD$127,3,0)</f>
        <v>764121</v>
      </c>
      <c r="U82" s="5" t="n">
        <f aca="false">VLOOKUP(B82,[18]jun95!$A$53:$XFD$142,3,0)</f>
        <v>643720</v>
      </c>
      <c r="V82" s="5" t="n">
        <f aca="false">VLOOKUP(B82,[19]jul95!$A$52:$XFD$140,3,0)</f>
        <v>826171</v>
      </c>
      <c r="W82" s="5" t="n">
        <f aca="false">VLOOKUP(B82,[20]aug95!$A$53:$XFD$140,3,0)</f>
        <v>571031</v>
      </c>
      <c r="X82" s="5" t="n">
        <f aca="false">VLOOKUP(B82,[21]sep95!$A$51:$XFD$137,3,0)</f>
        <v>797302</v>
      </c>
      <c r="Y82" s="5" t="n">
        <f aca="false">VLOOKUP(B82,[22]oct95!$A$60:$XFD$145,3,0)</f>
        <v>533631</v>
      </c>
      <c r="Z82" s="5" t="n">
        <f aca="false">VLOOKUP(B82,[23]nov95!$A$54:$XFD$138,3,0)</f>
        <v>426892</v>
      </c>
      <c r="AA82" s="5" t="n">
        <f aca="false">VLOOKUP(B82,[24]dec95!$A$37:$XFD$120,3,0)</f>
        <v>701780</v>
      </c>
      <c r="AB82" s="5" t="n">
        <f aca="false">VLOOKUP(B82,[25]jan96!$A$54:$XFD$134,3,0)</f>
        <v>674937</v>
      </c>
      <c r="AC82" s="5" t="n">
        <f aca="false">VLOOKUP(B82,[26]feb96!$A$36:$XFD$114,3,0)</f>
        <v>701873</v>
      </c>
      <c r="AD82" s="5" t="n">
        <f aca="false">VLOOKUP(B82,[27]mar96!$A$36:$XFD$114,3,0)</f>
        <v>876269</v>
      </c>
      <c r="AE82" s="5" t="n">
        <f aca="false">VLOOKUP(B82,[28]apr96!$A$56:$XFD$132,3,0)</f>
        <v>723073</v>
      </c>
      <c r="AF82" s="5" t="n">
        <f aca="false">VLOOKUP(B82,[29]may96!$A$36:$XFD$111,3,0)</f>
        <v>971592</v>
      </c>
      <c r="AG82" s="5" t="n">
        <f aca="false">VLOOKUP(B82,[30]jun96!$A$36:$XFD$110,3,0)</f>
        <v>885752</v>
      </c>
      <c r="AH82" s="5" t="n">
        <f aca="false">VLOOKUP(B82,[31]jul96!$A$48:$XFD$122,3,0)</f>
        <v>855491</v>
      </c>
      <c r="AI82" s="5" t="n">
        <f aca="false">VLOOKUP(B82,[32]aug96!$A$50:$XFD$122,3,0)</f>
        <v>707076</v>
      </c>
      <c r="AJ82" s="5" t="n">
        <f aca="false">VLOOKUP(B82,[33]sep96!$A$65:$XFD$136,3,0)</f>
        <v>907171</v>
      </c>
      <c r="AK82" s="5" t="n">
        <f aca="false">VLOOKUP(B82,[34]oct96!$A$51:$XFD$122,3,0)</f>
        <v>1100731</v>
      </c>
      <c r="AL82" s="5" t="n">
        <f aca="false">VLOOKUP(B82,[35]nov96!$A$55:$XFD$124,3,0)</f>
        <v>1402941</v>
      </c>
      <c r="AM82" s="5" t="n">
        <f aca="false">VLOOKUP(B82,[36]dec96!$A$61:$XFD$130,3,0)</f>
        <v>1337611</v>
      </c>
      <c r="AN82" s="5" t="n">
        <f aca="false">VLOOKUP(B82,[37]jan97!$A$57:$XFD$122,3,0)</f>
        <v>1226441</v>
      </c>
      <c r="AO82" s="5" t="n">
        <f aca="false">VLOOKUP(B82,[38]feb97!$A$59:$XFD$123,3,0)</f>
        <v>1074604</v>
      </c>
      <c r="AP82" s="5" t="n">
        <f aca="false">VLOOKUP(B82,[39]mar97!$A$56:$XFD$118,3,0)</f>
        <v>1553990</v>
      </c>
      <c r="AQ82" s="5" t="n">
        <f aca="false">VLOOKUP(B82,[40]apr97!$A$49:$XFD$110,3,0)</f>
        <v>748801</v>
      </c>
      <c r="AR82" s="5" t="n">
        <f aca="false">VLOOKUP(B82,[41]may97!$A$35:$XFD$95,3,0)</f>
        <v>1136625</v>
      </c>
      <c r="AS82" s="5" t="n">
        <f aca="false">VLOOKUP(B82,[42]jun97!$A$49:$XFD$109,3,0)</f>
        <v>1055050</v>
      </c>
      <c r="AT82" s="5" t="n">
        <f aca="false">VLOOKUP(B82,[43]jul97!$A$56:$XFD$115,3,0)</f>
        <v>1617861</v>
      </c>
      <c r="AU82" s="5" t="n">
        <f aca="false">VLOOKUP(B82,[44]aug97!$A$54:$XFD$111,3,0)</f>
        <v>1464764</v>
      </c>
      <c r="AV82" s="5" t="n">
        <f aca="false">VLOOKUP(B82,[45]sep97!$A$47:$XFD$1033,3,0)</f>
        <v>1222726</v>
      </c>
      <c r="AW82" s="5" t="n">
        <f aca="false">VLOOKUP(B82,[46]oct97!$A$48:$XFD$104,3,0)</f>
        <v>1773342</v>
      </c>
      <c r="AX82" s="5" t="n">
        <f aca="false">VLOOKUP(B82,[47]nov97!$A$35:$XFD$90,3,0)</f>
        <v>1595045</v>
      </c>
      <c r="AY82" s="5" t="n">
        <f aca="false">VLOOKUP(B82,[48]dec97!$A$35:$XFD$89,3,0)</f>
        <v>2984650</v>
      </c>
      <c r="AZ82" s="5" t="n">
        <f aca="false">VLOOKUP(B82,[49]jan98!$A$51:$XFD$101,3,0)</f>
        <v>1892081</v>
      </c>
      <c r="BA82" s="5" t="n">
        <f aca="false">VLOOKUP(B82,[50]feb98!$A$34:$XFD$83,3,0)</f>
        <v>2094845</v>
      </c>
      <c r="BB82" s="5" t="n">
        <f aca="false">VLOOKUP(B82,[51]mar98!$A$34:$XFD$81,3,0)</f>
        <v>2341318</v>
      </c>
      <c r="BC82" s="5" t="n">
        <f aca="false">VLOOKUP(B82,[52]apr98!$A$34:$XFD$80,3,0)</f>
        <v>1499595</v>
      </c>
      <c r="BD82" s="5" t="n">
        <f aca="false">VLOOKUP(B82,[53]may98!$A$34:$XFD$79,3,0)</f>
        <v>1998075</v>
      </c>
      <c r="BE82" s="5" t="n">
        <f aca="false">VLOOKUP(B82,[54]jun98!$A$34:$XFD$78,3,0)</f>
        <v>2088632</v>
      </c>
      <c r="BF82" s="5" t="n">
        <f aca="false">VLOOKUP(B82,[55]jul98!$A$47:$XFD$91,3,0)</f>
        <v>2160674</v>
      </c>
      <c r="BG82" s="5" t="n">
        <f aca="false">VLOOKUP(B82,[56]aug98!$A$53:$XFD$95,3,0)</f>
        <v>2291334</v>
      </c>
      <c r="BH82" s="5" t="n">
        <f aca="false">VLOOKUP(B82,[57]sep98!$A$34:$XFD$75,3,0)</f>
        <v>2261647</v>
      </c>
      <c r="BI82" s="5" t="n">
        <f aca="false">VLOOKUP(B82,[58]oct98!$A$34:$XFD$74,3,0)</f>
        <v>1885687</v>
      </c>
      <c r="BJ82" s="5" t="n">
        <f aca="false">VLOOKUP(B82,[59]nov98!$A$34:$XFD$74,3,0)</f>
        <v>2697211</v>
      </c>
      <c r="BK82" s="5" t="n">
        <f aca="false">VLOOKUP(B82,[60]dec98!$A$56:$XFD$94,3,0)</f>
        <v>2108720</v>
      </c>
      <c r="BL82" s="5" t="n">
        <f aca="false">VLOOKUP(B82,[61]jan99!$A$33:$XFD$67,3,0)</f>
        <v>2660525</v>
      </c>
      <c r="BM82" s="5" t="n">
        <f aca="false">VLOOKUP(B82,[62]feb99!$A$57:$XFD$91,3,0)</f>
        <v>5013618</v>
      </c>
      <c r="BN82" s="5" t="n">
        <f aca="false">VLOOKUP(B82,[63]mar99!$A$33:$XFD$65,3,0)</f>
        <v>2710428</v>
      </c>
      <c r="BO82" s="5" t="n">
        <f aca="false">VLOOKUP(B82,[64]apr99!$A$33:$XFD$64,3,0)</f>
        <v>3538297</v>
      </c>
      <c r="BP82" s="5" t="n">
        <f aca="false">VLOOKUP(B82,[65]may99!$A$33:$XFD$63,3,0)</f>
        <v>3174069</v>
      </c>
      <c r="BQ82" s="5" t="n">
        <f aca="false">VLOOKUP(B82,[66]jun99!$A$44:$XFD$73,3,0)</f>
        <v>1595517</v>
      </c>
      <c r="BR82" s="5" t="n">
        <f aca="false">VLOOKUP(B82,[67]jul99!$A$33:$XFD$62,3,0)</f>
        <v>3638604</v>
      </c>
      <c r="BS82" s="5" t="n">
        <f aca="false">VLOOKUP(B82,[68]aug99!$A$33:$XFD$61,3,0)</f>
        <v>4220198</v>
      </c>
      <c r="BT82" s="5" t="n">
        <f aca="false">VLOOKUP(B82,[69]sep99!$A$54:$XFD$80,3,0)</f>
        <v>5541033</v>
      </c>
      <c r="BU82" s="5" t="n">
        <f aca="false">VLOOKUP(B82,[70]oct99!$A$59:$XFD$84,3,0)</f>
        <v>4725030</v>
      </c>
      <c r="BV82" s="5" t="n">
        <f aca="false">VLOOKUP(B82,[71]nov99!$A$33:$XFD$57,3,0)</f>
        <v>5215094</v>
      </c>
      <c r="BW82" s="5" t="n">
        <f aca="false">VLOOKUP(B82,[72]dec99!$A$33:$XFD$57,3,0)</f>
        <v>3420769</v>
      </c>
      <c r="BX82" s="5" t="n">
        <f aca="false">VLOOKUP(B82,[73]jan00!$A$50:$XFD$70,3,0)</f>
        <v>6182216</v>
      </c>
      <c r="BY82" s="5" t="n">
        <f aca="false">VLOOKUP(B82,[74]feb00!$A$32:$XFD$50,3,0)</f>
        <v>4726070</v>
      </c>
      <c r="BZ82" s="5" t="n">
        <f aca="false">VLOOKUP(B82,[75]mar00!$A$52:$XFD$69,3,0)</f>
        <v>8550808</v>
      </c>
      <c r="CA82" s="5" t="n">
        <f aca="false">VLOOKUP(B82,[76]apr00!$A$57:$XFD$74,3,0)</f>
        <v>5680881</v>
      </c>
      <c r="CB82" s="5" t="n">
        <f aca="false">VLOOKUP(B82,[77]may00!$A$53:$XFD$68,3,0)</f>
        <v>7450538</v>
      </c>
      <c r="CC82" s="5" t="n">
        <f aca="false">VLOOKUP(B82,[78]jun00!$A$54:$XFD$69,3,0)</f>
        <v>8199054</v>
      </c>
      <c r="CD82" s="5" t="n">
        <f aca="false">VLOOKUP(B82,[79]jul00!$A$49:$XFD$62,3,0)</f>
        <v>8057631</v>
      </c>
      <c r="CE82" s="5" t="n">
        <f aca="false">VLOOKUP(B82,[80]aug00!$A$32:$XFD$45,3,0)</f>
        <v>8309284</v>
      </c>
      <c r="CF82" s="5" t="n">
        <f aca="false">VLOOKUP(B82,[81]sep00!$A$47:$XFD$59,3,0)</f>
        <v>4751978</v>
      </c>
      <c r="CQ82" s="1" t="s">
        <v>81</v>
      </c>
      <c r="CR82" s="6" t="n">
        <f aca="false">(D175-$D$95)/$D$95</f>
        <v>-0.936388484475182</v>
      </c>
      <c r="CS82" s="6" t="n">
        <f aca="false">(E176-$E$96)/$E$96</f>
        <v>-0.932834766349129</v>
      </c>
      <c r="CT82" s="6" t="n">
        <f aca="false">(F177-$F$97)/$F$97</f>
        <v>-0.931058843991204</v>
      </c>
      <c r="CU82" s="6" t="n">
        <f aca="false">(G178-$G$98)/$G$98</f>
        <v>-0.918228855516415</v>
      </c>
      <c r="CV82" s="6" t="n">
        <f aca="false">(H179-$H$99)/$H$99</f>
        <v>-0.905015680918234</v>
      </c>
      <c r="CW82" s="6" t="n">
        <f aca="false">(I180-$I$100)/$I$100</f>
        <v>-0.930734977712231</v>
      </c>
      <c r="CX82" s="6" t="n">
        <f aca="false">(J181-$J$101)/$J$101</f>
        <v>-0.885868613928118</v>
      </c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</row>
    <row r="83" customFormat="false" ht="11.25" hidden="false" customHeight="false" outlineLevel="0" collapsed="false">
      <c r="B83" s="4" t="n">
        <v>36800</v>
      </c>
      <c r="C83" s="5" t="n">
        <v>50353036</v>
      </c>
      <c r="D83" s="5" t="n">
        <f aca="false">VLOOKUP(B83,[1]jan94!$A$53:$XFD$163,3,0)</f>
        <v>413099</v>
      </c>
      <c r="E83" s="5" t="n">
        <f aca="false">VLOOKUP(B83,[2]feb94!$A$55:$XFD$164,3,0)</f>
        <v>539675</v>
      </c>
      <c r="F83" s="5" t="n">
        <f aca="false">VLOOKUP(B83,[3]mar94!$A$38:$XFD$146,3,0)</f>
        <v>694578</v>
      </c>
      <c r="G83" s="5" t="n">
        <f aca="false">VLOOKUP(B83,[4]apr94!$A$38:$XFD$145,3,0)</f>
        <v>568513</v>
      </c>
      <c r="H83" s="5" t="n">
        <f aca="false">VLOOKUP(B83,[5]may94!$A$64:$XFD$169,3,0)</f>
        <v>733430</v>
      </c>
      <c r="I83" s="5" t="n">
        <f aca="false">VLOOKUP(B83,[6]jun94!$A$53:$XFD$157,3,0)</f>
        <v>569730</v>
      </c>
      <c r="J83" s="5" t="n">
        <f aca="false">VLOOKUP(B83,[7]jul94!$A$61:$XFD$164,3,0)</f>
        <v>750949</v>
      </c>
      <c r="K83" s="5" t="n">
        <f aca="false">VLOOKUP(B83,[8]aug94!$A$55:$XFD$157,3,0)</f>
        <v>479282</v>
      </c>
      <c r="L83" s="5" t="n">
        <f aca="false">VLOOKUP(B83,[9]sep94!$A$54:$XFD$156,3,0)</f>
        <v>726640</v>
      </c>
      <c r="M83" s="5" t="n">
        <f aca="false">VLOOKUP(B83,[10]oct94!$A$49:$XFD$149,3,0)</f>
        <v>613610</v>
      </c>
      <c r="N83" s="5" t="n">
        <f aca="false">VLOOKUP(B83,[11]nov94!$A$38:$XFD$138,3,0)</f>
        <v>513791</v>
      </c>
      <c r="O83" s="5" t="n">
        <f aca="false">VLOOKUP(B83,[12]dec94!$A$50:$XFD$148,3,0)</f>
        <v>674040</v>
      </c>
      <c r="P83" s="5" t="n">
        <f aca="false">VLOOKUP(B83,[13]jan95!$A$63:$XFD$158,3,0)</f>
        <v>483646</v>
      </c>
      <c r="Q83" s="5" t="n">
        <f aca="false">VLOOKUP(B83,[14]feb95!$A$50:$XFD$143,3,0)</f>
        <v>600915</v>
      </c>
      <c r="R83" s="5" t="n">
        <f aca="false">VLOOKUP(B83,[15]mar95!$A$37:$XFD$129,3,0)</f>
        <v>759655</v>
      </c>
      <c r="S83" s="5" t="n">
        <f aca="false">VLOOKUP(B83,[16]apr95!$A$54:$XFD$146,3,0)</f>
        <v>456553</v>
      </c>
      <c r="T83" s="5" t="n">
        <f aca="false">VLOOKUP(B83,[17]may95!$A$37:$XFD$127,3,0)</f>
        <v>795868</v>
      </c>
      <c r="U83" s="5" t="n">
        <f aca="false">VLOOKUP(B83,[18]jun95!$A$53:$XFD$142,3,0)</f>
        <v>679207</v>
      </c>
      <c r="V83" s="5" t="n">
        <f aca="false">VLOOKUP(B83,[19]jul95!$A$52:$XFD$140,3,0)</f>
        <v>859146</v>
      </c>
      <c r="W83" s="5" t="n">
        <f aca="false">VLOOKUP(B83,[20]aug95!$A$53:$XFD$140,3,0)</f>
        <v>575972</v>
      </c>
      <c r="X83" s="5" t="n">
        <f aca="false">VLOOKUP(B83,[21]sep95!$A$51:$XFD$137,3,0)</f>
        <v>830461</v>
      </c>
      <c r="Y83" s="5" t="n">
        <f aca="false">VLOOKUP(B83,[22]oct95!$A$60:$XFD$145,3,0)</f>
        <v>570371</v>
      </c>
      <c r="Z83" s="5" t="n">
        <f aca="false">VLOOKUP(B83,[23]nov95!$A$54:$XFD$138,3,0)</f>
        <v>413681</v>
      </c>
      <c r="AA83" s="5" t="n">
        <f aca="false">VLOOKUP(B83,[24]dec95!$A$37:$XFD$120,3,0)</f>
        <v>702241</v>
      </c>
      <c r="AB83" s="5" t="n">
        <f aca="false">VLOOKUP(B83,[25]jan96!$A$54:$XFD$134,3,0)</f>
        <v>652087</v>
      </c>
      <c r="AC83" s="5" t="n">
        <f aca="false">VLOOKUP(B83,[26]feb96!$A$36:$XFD$114,3,0)</f>
        <v>675918</v>
      </c>
      <c r="AD83" s="5" t="n">
        <f aca="false">VLOOKUP(B83,[27]mar96!$A$36:$XFD$114,3,0)</f>
        <v>854098</v>
      </c>
      <c r="AE83" s="5" t="n">
        <f aca="false">VLOOKUP(B83,[28]apr96!$A$56:$XFD$132,3,0)</f>
        <v>676714</v>
      </c>
      <c r="AF83" s="5" t="n">
        <f aca="false">VLOOKUP(B83,[29]may96!$A$36:$XFD$111,3,0)</f>
        <v>959548</v>
      </c>
      <c r="AG83" s="5" t="n">
        <f aca="false">VLOOKUP(B83,[30]jun96!$A$36:$XFD$110,3,0)</f>
        <v>893151</v>
      </c>
      <c r="AH83" s="5" t="n">
        <f aca="false">VLOOKUP(B83,[31]jul96!$A$48:$XFD$122,3,0)</f>
        <v>855018</v>
      </c>
      <c r="AI83" s="5" t="n">
        <f aca="false">VLOOKUP(B83,[32]aug96!$A$50:$XFD$122,3,0)</f>
        <v>701848</v>
      </c>
      <c r="AJ83" s="5" t="n">
        <f aca="false">VLOOKUP(B83,[33]sep96!$A$65:$XFD$136,3,0)</f>
        <v>924858</v>
      </c>
      <c r="AK83" s="5" t="n">
        <f aca="false">VLOOKUP(B83,[34]oct96!$A$51:$XFD$122,3,0)</f>
        <v>1082768</v>
      </c>
      <c r="AL83" s="5" t="n">
        <f aca="false">VLOOKUP(B83,[35]nov96!$A$55:$XFD$124,3,0)</f>
        <v>1401130</v>
      </c>
      <c r="AM83" s="5" t="n">
        <f aca="false">VLOOKUP(B83,[36]dec96!$A$61:$XFD$130,3,0)</f>
        <v>1674613</v>
      </c>
      <c r="AN83" s="5" t="n">
        <f aca="false">VLOOKUP(B83,[37]jan97!$A$57:$XFD$122,3,0)</f>
        <v>1200395</v>
      </c>
      <c r="AO83" s="5" t="n">
        <f aca="false">VLOOKUP(B83,[38]feb97!$A$59:$XFD$123,3,0)</f>
        <v>981097</v>
      </c>
      <c r="AP83" s="5" t="n">
        <f aca="false">VLOOKUP(B83,[39]mar97!$A$56:$XFD$118,3,0)</f>
        <v>1537944</v>
      </c>
      <c r="AQ83" s="5" t="n">
        <f aca="false">VLOOKUP(B83,[40]apr97!$A$49:$XFD$110,3,0)</f>
        <v>730552</v>
      </c>
      <c r="AR83" s="5" t="n">
        <f aca="false">VLOOKUP(B83,[41]may97!$A$35:$XFD$95,3,0)</f>
        <v>1236839</v>
      </c>
      <c r="AS83" s="5" t="n">
        <f aca="false">VLOOKUP(B83,[42]jun97!$A$49:$XFD$109,3,0)</f>
        <v>1036261</v>
      </c>
      <c r="AT83" s="5" t="n">
        <f aca="false">VLOOKUP(B83,[43]jul97!$A$56:$XFD$115,3,0)</f>
        <v>1556644</v>
      </c>
      <c r="AU83" s="5" t="n">
        <f aca="false">VLOOKUP(B83,[44]aug97!$A$54:$XFD$111,3,0)</f>
        <v>1451377</v>
      </c>
      <c r="AV83" s="5" t="n">
        <f aca="false">VLOOKUP(B83,[45]sep97!$A$47:$XFD$1033,3,0)</f>
        <v>1106584</v>
      </c>
      <c r="AW83" s="5" t="n">
        <f aca="false">VLOOKUP(B83,[46]oct97!$A$48:$XFD$104,3,0)</f>
        <v>1763329</v>
      </c>
      <c r="AX83" s="5" t="n">
        <f aca="false">VLOOKUP(B83,[47]nov97!$A$35:$XFD$90,3,0)</f>
        <v>1582342</v>
      </c>
      <c r="AY83" s="5" t="n">
        <f aca="false">VLOOKUP(B83,[48]dec97!$A$35:$XFD$89,3,0)</f>
        <v>2930225</v>
      </c>
      <c r="AZ83" s="5" t="n">
        <f aca="false">VLOOKUP(B83,[49]jan98!$A$51:$XFD$101,3,0)</f>
        <v>1895918</v>
      </c>
      <c r="BA83" s="5" t="n">
        <f aca="false">VLOOKUP(B83,[50]feb98!$A$34:$XFD$83,3,0)</f>
        <v>2152411</v>
      </c>
      <c r="BB83" s="5" t="n">
        <f aca="false">VLOOKUP(B83,[51]mar98!$A$34:$XFD$81,3,0)</f>
        <v>2481929</v>
      </c>
      <c r="BC83" s="5" t="n">
        <f aca="false">VLOOKUP(B83,[52]apr98!$A$34:$XFD$80,3,0)</f>
        <v>1495331</v>
      </c>
      <c r="BD83" s="5" t="n">
        <f aca="false">VLOOKUP(B83,[53]may98!$A$34:$XFD$79,3,0)</f>
        <v>1945230</v>
      </c>
      <c r="BE83" s="5" t="n">
        <f aca="false">VLOOKUP(B83,[54]jun98!$A$34:$XFD$78,3,0)</f>
        <v>2027772</v>
      </c>
      <c r="BF83" s="5" t="n">
        <f aca="false">VLOOKUP(B83,[55]jul98!$A$47:$XFD$91,3,0)</f>
        <v>2197806</v>
      </c>
      <c r="BG83" s="5" t="n">
        <f aca="false">VLOOKUP(B83,[56]aug98!$A$53:$XFD$95,3,0)</f>
        <v>2222121</v>
      </c>
      <c r="BH83" s="5" t="n">
        <f aca="false">VLOOKUP(B83,[57]sep98!$A$34:$XFD$75,3,0)</f>
        <v>2401051</v>
      </c>
      <c r="BI83" s="5" t="n">
        <f aca="false">VLOOKUP(B83,[58]oct98!$A$34:$XFD$74,3,0)</f>
        <v>1860950</v>
      </c>
      <c r="BJ83" s="5" t="n">
        <f aca="false">VLOOKUP(B83,[59]nov98!$A$34:$XFD$74,3,0)</f>
        <v>3023365</v>
      </c>
      <c r="BK83" s="5" t="n">
        <f aca="false">VLOOKUP(B83,[60]dec98!$A$56:$XFD$94,3,0)</f>
        <v>2058095</v>
      </c>
      <c r="BL83" s="5" t="n">
        <f aca="false">VLOOKUP(B83,[61]jan99!$A$33:$XFD$67,3,0)</f>
        <v>2652416</v>
      </c>
      <c r="BM83" s="5" t="n">
        <f aca="false">VLOOKUP(B83,[62]feb99!$A$57:$XFD$91,3,0)</f>
        <v>5267223</v>
      </c>
      <c r="BN83" s="5" t="n">
        <f aca="false">VLOOKUP(B83,[63]mar99!$A$33:$XFD$65,3,0)</f>
        <v>2660090</v>
      </c>
      <c r="BO83" s="5" t="n">
        <f aca="false">VLOOKUP(B83,[64]apr99!$A$33:$XFD$64,3,0)</f>
        <v>3398648</v>
      </c>
      <c r="BP83" s="5" t="n">
        <f aca="false">VLOOKUP(B83,[65]may99!$A$33:$XFD$63,3,0)</f>
        <v>3058161</v>
      </c>
      <c r="BQ83" s="5" t="n">
        <f aca="false">VLOOKUP(B83,[66]jun99!$A$44:$XFD$73,3,0)</f>
        <v>1614396</v>
      </c>
      <c r="BR83" s="5" t="n">
        <f aca="false">VLOOKUP(B83,[67]jul99!$A$33:$XFD$62,3,0)</f>
        <v>3409827</v>
      </c>
      <c r="BS83" s="5" t="n">
        <f aca="false">VLOOKUP(B83,[68]aug99!$A$33:$XFD$61,3,0)</f>
        <v>3796970</v>
      </c>
      <c r="BT83" s="5" t="n">
        <f aca="false">VLOOKUP(B83,[69]sep99!$A$54:$XFD$80,3,0)</f>
        <v>5572693</v>
      </c>
      <c r="BU83" s="5" t="n">
        <f aca="false">VLOOKUP(B83,[70]oct99!$A$59:$XFD$84,3,0)</f>
        <v>4454866</v>
      </c>
      <c r="BV83" s="5" t="n">
        <f aca="false">VLOOKUP(B83,[71]nov99!$A$33:$XFD$57,3,0)</f>
        <v>5124646</v>
      </c>
      <c r="BW83" s="5" t="n">
        <f aca="false">VLOOKUP(B83,[72]dec99!$A$33:$XFD$57,3,0)</f>
        <v>3289662</v>
      </c>
      <c r="BX83" s="5" t="n">
        <f aca="false">VLOOKUP(B83,[73]jan00!$A$50:$XFD$70,3,0)</f>
        <v>6117166</v>
      </c>
      <c r="BY83" s="5" t="n">
        <f aca="false">VLOOKUP(B83,[74]feb00!$A$32:$XFD$50,3,0)</f>
        <v>4973253</v>
      </c>
      <c r="BZ83" s="5" t="n">
        <f aca="false">VLOOKUP(B83,[75]mar00!$A$52:$XFD$69,3,0)</f>
        <v>8167120</v>
      </c>
      <c r="CA83" s="5" t="n">
        <f aca="false">VLOOKUP(B83,[76]apr00!$A$57:$XFD$74,3,0)</f>
        <v>5614707</v>
      </c>
      <c r="CB83" s="5" t="n">
        <f aca="false">VLOOKUP(B83,[77]may00!$A$53:$XFD$68,3,0)</f>
        <v>7281212</v>
      </c>
      <c r="CC83" s="5" t="n">
        <f aca="false">VLOOKUP(B83,[78]jun00!$A$54:$XFD$69,3,0)</f>
        <v>7965930</v>
      </c>
      <c r="CD83" s="5" t="n">
        <f aca="false">VLOOKUP(B83,[79]jul00!$A$49:$XFD$62,3,0)</f>
        <v>7401457</v>
      </c>
      <c r="CE83" s="5" t="n">
        <f aca="false">VLOOKUP(B83,[80]aug00!$A$32:$XFD$45,3,0)</f>
        <v>7962166</v>
      </c>
      <c r="CF83" s="5" t="n">
        <f aca="false">VLOOKUP(B83,[81]sep00!$A$47:$XFD$59,3,0)</f>
        <v>9812402</v>
      </c>
      <c r="CG83" s="5" t="n">
        <f aca="false">VLOOKUP(B83,[82]oct00!$A$53:$XFD$64,3,0)</f>
        <v>5810796</v>
      </c>
      <c r="CQ83" s="1" t="s">
        <v>82</v>
      </c>
      <c r="CR83" s="6" t="n">
        <f aca="false">(D176-$D$95)/$D$95</f>
        <v>-0.933617303918368</v>
      </c>
      <c r="CS83" s="6" t="n">
        <f aca="false">(E177-$E$96)/$E$96</f>
        <v>-0.935324490387635</v>
      </c>
      <c r="CT83" s="6" t="n">
        <f aca="false">(F178-$F$97)/$F$97</f>
        <v>-0.935433318690922</v>
      </c>
      <c r="CU83" s="6" t="n">
        <f aca="false">(G179-$G$98)/$G$98</f>
        <v>-0.922388609714795</v>
      </c>
      <c r="CV83" s="6" t="n">
        <f aca="false">(H180-$H$99)/$H$99</f>
        <v>-0.90053664425945</v>
      </c>
      <c r="CW83" s="6" t="n">
        <f aca="false">(I181-$I$100)/$I$100</f>
        <v>-0.931433860732505</v>
      </c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</row>
    <row r="84" customFormat="false" ht="11.25" hidden="false" customHeight="false" outlineLevel="0" collapsed="false">
      <c r="B84" s="4" t="n">
        <v>36831</v>
      </c>
      <c r="C84" s="5" t="n">
        <v>48061272</v>
      </c>
      <c r="D84" s="5" t="n">
        <f aca="false">VLOOKUP(B84,[1]jan94!$A$53:$XFD$163,3,0)</f>
        <v>417189</v>
      </c>
      <c r="E84" s="5" t="n">
        <f aca="false">VLOOKUP(B84,[2]feb94!$A$55:$XFD$164,3,0)</f>
        <v>495883</v>
      </c>
      <c r="F84" s="5" t="n">
        <f aca="false">VLOOKUP(B84,[3]mar94!$A$38:$XFD$146,3,0)</f>
        <v>652912</v>
      </c>
      <c r="G84" s="5" t="n">
        <f aca="false">VLOOKUP(B84,[4]apr94!$A$38:$XFD$145,3,0)</f>
        <v>565400</v>
      </c>
      <c r="H84" s="5" t="n">
        <f aca="false">VLOOKUP(B84,[5]may94!$A$64:$XFD$169,3,0)</f>
        <v>689870</v>
      </c>
      <c r="I84" s="5" t="n">
        <f aca="false">VLOOKUP(B84,[6]jun94!$A$53:$XFD$157,3,0)</f>
        <v>628682</v>
      </c>
      <c r="J84" s="5" t="n">
        <f aca="false">VLOOKUP(B84,[7]jul94!$A$61:$XFD$164,3,0)</f>
        <v>722089</v>
      </c>
      <c r="K84" s="5" t="n">
        <f aca="false">VLOOKUP(B84,[8]aug94!$A$55:$XFD$157,3,0)</f>
        <v>452184</v>
      </c>
      <c r="L84" s="5" t="n">
        <f aca="false">VLOOKUP(B84,[9]sep94!$A$54:$XFD$156,3,0)</f>
        <v>743305</v>
      </c>
      <c r="M84" s="5" t="n">
        <f aca="false">VLOOKUP(B84,[10]oct94!$A$49:$XFD$149,3,0)</f>
        <v>582781</v>
      </c>
      <c r="N84" s="5" t="n">
        <f aca="false">VLOOKUP(B84,[11]nov94!$A$38:$XFD$138,3,0)</f>
        <v>484712</v>
      </c>
      <c r="O84" s="5" t="n">
        <f aca="false">VLOOKUP(B84,[12]dec94!$A$50:$XFD$148,3,0)</f>
        <v>659115</v>
      </c>
      <c r="P84" s="5" t="n">
        <f aca="false">VLOOKUP(B84,[13]jan95!$A$63:$XFD$158,3,0)</f>
        <v>445983</v>
      </c>
      <c r="Q84" s="5" t="n">
        <f aca="false">VLOOKUP(B84,[14]feb95!$A$50:$XFD$143,3,0)</f>
        <v>568913</v>
      </c>
      <c r="R84" s="5" t="n">
        <f aca="false">VLOOKUP(B84,[15]mar95!$A$37:$XFD$129,3,0)</f>
        <v>727867</v>
      </c>
      <c r="S84" s="5" t="n">
        <f aca="false">VLOOKUP(B84,[16]apr95!$A$54:$XFD$146,3,0)</f>
        <v>383158</v>
      </c>
      <c r="T84" s="5" t="n">
        <f aca="false">VLOOKUP(B84,[17]may95!$A$37:$XFD$127,3,0)</f>
        <v>733085</v>
      </c>
      <c r="U84" s="5" t="n">
        <f aca="false">VLOOKUP(B84,[18]jun95!$A$53:$XFD$142,3,0)</f>
        <v>602277</v>
      </c>
      <c r="V84" s="5" t="n">
        <f aca="false">VLOOKUP(B84,[19]jul95!$A$52:$XFD$140,3,0)</f>
        <v>789595</v>
      </c>
      <c r="W84" s="5" t="n">
        <f aca="false">VLOOKUP(B84,[20]aug95!$A$53:$XFD$140,3,0)</f>
        <v>518694</v>
      </c>
      <c r="X84" s="5" t="n">
        <f aca="false">VLOOKUP(B84,[21]sep95!$A$51:$XFD$137,3,0)</f>
        <v>800840</v>
      </c>
      <c r="Y84" s="5" t="n">
        <f aca="false">VLOOKUP(B84,[22]oct95!$A$60:$XFD$145,3,0)</f>
        <v>567203</v>
      </c>
      <c r="Z84" s="5" t="n">
        <f aca="false">VLOOKUP(B84,[23]nov95!$A$54:$XFD$138,3,0)</f>
        <v>380046</v>
      </c>
      <c r="AA84" s="5" t="n">
        <f aca="false">VLOOKUP(B84,[24]dec95!$A$37:$XFD$120,3,0)</f>
        <v>654038</v>
      </c>
      <c r="AB84" s="5" t="n">
        <f aca="false">VLOOKUP(B84,[25]jan96!$A$54:$XFD$134,3,0)</f>
        <v>676007</v>
      </c>
      <c r="AC84" s="5" t="n">
        <f aca="false">VLOOKUP(B84,[26]feb96!$A$36:$XFD$114,3,0)</f>
        <v>646727</v>
      </c>
      <c r="AD84" s="5" t="n">
        <f aca="false">VLOOKUP(B84,[27]mar96!$A$36:$XFD$114,3,0)</f>
        <v>805214</v>
      </c>
      <c r="AE84" s="5" t="n">
        <f aca="false">VLOOKUP(B84,[28]apr96!$A$56:$XFD$132,3,0)</f>
        <v>665973</v>
      </c>
      <c r="AF84" s="5" t="n">
        <f aca="false">VLOOKUP(B84,[29]may96!$A$36:$XFD$111,3,0)</f>
        <v>957701</v>
      </c>
      <c r="AG84" s="5" t="n">
        <f aca="false">VLOOKUP(B84,[30]jun96!$A$36:$XFD$110,3,0)</f>
        <v>800465</v>
      </c>
      <c r="AH84" s="5" t="n">
        <f aca="false">VLOOKUP(B84,[31]jul96!$A$48:$XFD$122,3,0)</f>
        <v>788844</v>
      </c>
      <c r="AI84" s="5" t="n">
        <f aca="false">VLOOKUP(B84,[32]aug96!$A$50:$XFD$122,3,0)</f>
        <v>561980</v>
      </c>
      <c r="AJ84" s="5" t="n">
        <f aca="false">VLOOKUP(B84,[33]sep96!$A$65:$XFD$136,3,0)</f>
        <v>825817</v>
      </c>
      <c r="AK84" s="5" t="n">
        <f aca="false">VLOOKUP(B84,[34]oct96!$A$51:$XFD$122,3,0)</f>
        <v>982046</v>
      </c>
      <c r="AL84" s="5" t="n">
        <f aca="false">VLOOKUP(B84,[35]nov96!$A$55:$XFD$124,3,0)</f>
        <v>1291634</v>
      </c>
      <c r="AM84" s="5" t="n">
        <f aca="false">VLOOKUP(B84,[36]dec96!$A$61:$XFD$130,3,0)</f>
        <v>1578968</v>
      </c>
      <c r="AN84" s="5" t="n">
        <f aca="false">VLOOKUP(B84,[37]jan97!$A$57:$XFD$122,3,0)</f>
        <v>1106363</v>
      </c>
      <c r="AO84" s="5" t="n">
        <f aca="false">VLOOKUP(B84,[38]feb97!$A$59:$XFD$123,3,0)</f>
        <v>923183</v>
      </c>
      <c r="AP84" s="5" t="n">
        <f aca="false">VLOOKUP(B84,[39]mar97!$A$56:$XFD$118,3,0)</f>
        <v>1401447</v>
      </c>
      <c r="AQ84" s="5" t="n">
        <f aca="false">VLOOKUP(B84,[40]apr97!$A$49:$XFD$110,3,0)</f>
        <v>678726</v>
      </c>
      <c r="AR84" s="5" t="n">
        <f aca="false">VLOOKUP(B84,[41]may97!$A$35:$XFD$95,3,0)</f>
        <v>1173220</v>
      </c>
      <c r="AS84" s="5" t="n">
        <f aca="false">VLOOKUP(B84,[42]jun97!$A$49:$XFD$109,3,0)</f>
        <v>966047</v>
      </c>
      <c r="AT84" s="5" t="n">
        <f aca="false">VLOOKUP(B84,[43]jul97!$A$56:$XFD$115,3,0)</f>
        <v>1419963</v>
      </c>
      <c r="AU84" s="5" t="n">
        <f aca="false">VLOOKUP(B84,[44]aug97!$A$54:$XFD$111,3,0)</f>
        <v>1424470</v>
      </c>
      <c r="AV84" s="5" t="n">
        <f aca="false">VLOOKUP(B84,[45]sep97!$A$47:$XFD$1033,3,0)</f>
        <v>997108</v>
      </c>
      <c r="AW84" s="5" t="n">
        <f aca="false">VLOOKUP(B84,[46]oct97!$A$48:$XFD$104,3,0)</f>
        <v>1699771</v>
      </c>
      <c r="AX84" s="5" t="n">
        <f aca="false">VLOOKUP(B84,[47]nov97!$A$35:$XFD$90,3,0)</f>
        <v>1405845</v>
      </c>
      <c r="AY84" s="5" t="n">
        <f aca="false">VLOOKUP(B84,[48]dec97!$A$35:$XFD$89,3,0)</f>
        <v>2672090</v>
      </c>
      <c r="AZ84" s="5" t="n">
        <f aca="false">VLOOKUP(B84,[49]jan98!$A$51:$XFD$101,3,0)</f>
        <v>1760915</v>
      </c>
      <c r="BA84" s="5" t="n">
        <f aca="false">VLOOKUP(B84,[50]feb98!$A$34:$XFD$83,3,0)</f>
        <v>2015054</v>
      </c>
      <c r="BB84" s="5" t="n">
        <f aca="false">VLOOKUP(B84,[51]mar98!$A$34:$XFD$81,3,0)</f>
        <v>2272490</v>
      </c>
      <c r="BC84" s="5" t="n">
        <f aca="false">VLOOKUP(B84,[52]apr98!$A$34:$XFD$80,3,0)</f>
        <v>1435995</v>
      </c>
      <c r="BD84" s="5" t="n">
        <f aca="false">VLOOKUP(B84,[53]may98!$A$34:$XFD$79,3,0)</f>
        <v>1862552</v>
      </c>
      <c r="BE84" s="5" t="n">
        <f aca="false">VLOOKUP(B84,[54]jun98!$A$34:$XFD$78,3,0)</f>
        <v>1827749</v>
      </c>
      <c r="BF84" s="5" t="n">
        <f aca="false">VLOOKUP(B84,[55]jul98!$A$47:$XFD$91,3,0)</f>
        <v>2033397</v>
      </c>
      <c r="BG84" s="5" t="n">
        <f aca="false">VLOOKUP(B84,[56]aug98!$A$53:$XFD$95,3,0)</f>
        <v>2105269</v>
      </c>
      <c r="BH84" s="5" t="n">
        <f aca="false">VLOOKUP(B84,[57]sep98!$A$34:$XFD$75,3,0)</f>
        <v>2154716</v>
      </c>
      <c r="BI84" s="5" t="n">
        <f aca="false">VLOOKUP(B84,[58]oct98!$A$34:$XFD$74,3,0)</f>
        <v>1568221</v>
      </c>
      <c r="BJ84" s="5" t="n">
        <f aca="false">VLOOKUP(B84,[59]nov98!$A$34:$XFD$74,3,0)</f>
        <v>2937426</v>
      </c>
      <c r="BK84" s="5" t="n">
        <f aca="false">VLOOKUP(B84,[60]dec98!$A$56:$XFD$94,3,0)</f>
        <v>2020869</v>
      </c>
      <c r="BL84" s="5" t="n">
        <f aca="false">VLOOKUP(B84,[61]jan99!$A$33:$XFD$67,3,0)</f>
        <v>2416563</v>
      </c>
      <c r="BM84" s="5" t="n">
        <f aca="false">VLOOKUP(B84,[62]feb99!$A$57:$XFD$91,3,0)</f>
        <v>5144958</v>
      </c>
      <c r="BN84" s="5" t="n">
        <f aca="false">VLOOKUP(B84,[63]mar99!$A$33:$XFD$65,3,0)</f>
        <v>2564131</v>
      </c>
      <c r="BO84" s="5" t="n">
        <f aca="false">VLOOKUP(B84,[64]apr99!$A$33:$XFD$64,3,0)</f>
        <v>2969437</v>
      </c>
      <c r="BP84" s="5" t="n">
        <f aca="false">VLOOKUP(B84,[65]may99!$A$33:$XFD$63,3,0)</f>
        <v>2647431</v>
      </c>
      <c r="BQ84" s="5" t="n">
        <f aca="false">VLOOKUP(B84,[66]jun99!$A$44:$XFD$73,3,0)</f>
        <v>1589289</v>
      </c>
      <c r="BR84" s="5" t="n">
        <f aca="false">VLOOKUP(B84,[67]jul99!$A$33:$XFD$62,3,0)</f>
        <v>2964071</v>
      </c>
      <c r="BS84" s="5" t="n">
        <f aca="false">VLOOKUP(B84,[68]aug99!$A$33:$XFD$61,3,0)</f>
        <v>3551254</v>
      </c>
      <c r="BT84" s="5" t="n">
        <f aca="false">VLOOKUP(B84,[69]sep99!$A$54:$XFD$80,3,0)</f>
        <v>4487574</v>
      </c>
      <c r="BU84" s="5" t="n">
        <f aca="false">VLOOKUP(B84,[70]oct99!$A$59:$XFD$84,3,0)</f>
        <v>3841387</v>
      </c>
      <c r="BV84" s="5" t="n">
        <f aca="false">VLOOKUP(B84,[71]nov99!$A$33:$XFD$57,3,0)</f>
        <v>4412837</v>
      </c>
      <c r="BW84" s="5" t="n">
        <f aca="false">VLOOKUP(B84,[72]dec99!$A$33:$XFD$57,3,0)</f>
        <v>2971153</v>
      </c>
      <c r="BX84" s="5" t="n">
        <f aca="false">VLOOKUP(B84,[73]jan00!$A$50:$XFD$70,3,0)</f>
        <v>5497368</v>
      </c>
      <c r="BY84" s="5" t="n">
        <f aca="false">VLOOKUP(B84,[74]feb00!$A$32:$XFD$50,3,0)</f>
        <v>4395134</v>
      </c>
      <c r="BZ84" s="5" t="n">
        <f aca="false">VLOOKUP(B84,[75]mar00!$A$52:$XFD$69,3,0)</f>
        <v>7308008</v>
      </c>
      <c r="CA84" s="5" t="n">
        <f aca="false">VLOOKUP(B84,[76]apr00!$A$57:$XFD$74,3,0)</f>
        <v>4762785</v>
      </c>
      <c r="CB84" s="5" t="n">
        <f aca="false">VLOOKUP(B84,[77]may00!$A$53:$XFD$68,3,0)</f>
        <v>5962818</v>
      </c>
      <c r="CC84" s="5" t="n">
        <f aca="false">VLOOKUP(B84,[78]jun00!$A$54:$XFD$69,3,0)</f>
        <v>6860334</v>
      </c>
      <c r="CD84" s="5" t="n">
        <f aca="false">VLOOKUP(B84,[79]jul00!$A$49:$XFD$62,3,0)</f>
        <v>5995659</v>
      </c>
      <c r="CE84" s="5" t="n">
        <f aca="false">VLOOKUP(B84,[80]aug00!$A$32:$XFD$45,3,0)</f>
        <v>6976952</v>
      </c>
      <c r="CF84" s="5" t="n">
        <f aca="false">VLOOKUP(B84,[81]sep00!$A$47:$XFD$59,3,0)</f>
        <v>9364903</v>
      </c>
      <c r="CG84" s="5" t="n">
        <f aca="false">VLOOKUP(B84,[82]oct00!$A$53:$XFD$64,3,0)</f>
        <v>9408970</v>
      </c>
      <c r="CH84" s="5" t="n">
        <f aca="false">VLOOKUP(B84,[83]nov00!$A$60:$XFD$69,3,0)</f>
        <v>7371883</v>
      </c>
      <c r="CQ84" s="1" t="s">
        <v>83</v>
      </c>
      <c r="CR84" s="6" t="n">
        <f aca="false">(D177-$D$95)/$D$95</f>
        <v>-0.917551977371343</v>
      </c>
      <c r="CS84" s="6" t="n">
        <f aca="false">(E178-$E$96)/$E$96</f>
        <v>-0.93502052396</v>
      </c>
      <c r="CT84" s="6" t="n">
        <f aca="false">(F179-$F$97)/$F$97</f>
        <v>-0.931970577950813</v>
      </c>
      <c r="CU84" s="6" t="n">
        <f aca="false">(G180-$G$98)/$G$98</f>
        <v>-0.926836968660713</v>
      </c>
      <c r="CV84" s="6" t="n">
        <f aca="false">(H181-$H$99)/$H$99</f>
        <v>-0.905482053954548</v>
      </c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</row>
    <row r="85" customFormat="false" ht="11.25" hidden="false" customHeight="false" outlineLevel="0" collapsed="false">
      <c r="B85" s="4" t="n">
        <v>36861</v>
      </c>
      <c r="C85" s="5" t="n">
        <v>49098553</v>
      </c>
      <c r="D85" s="5" t="n">
        <f aca="false">VLOOKUP(B85,[1]jan94!$A$53:$XFD$163,3,0)</f>
        <v>535425</v>
      </c>
      <c r="E85" s="5" t="n">
        <f aca="false">VLOOKUP(B85,[2]feb94!$A$55:$XFD$164,3,0)</f>
        <v>493418</v>
      </c>
      <c r="F85" s="5" t="n">
        <f aca="false">VLOOKUP(B85,[3]mar94!$A$38:$XFD$146,3,0)</f>
        <v>658605</v>
      </c>
      <c r="G85" s="5" t="n">
        <f aca="false">VLOOKUP(B85,[4]apr94!$A$38:$XFD$145,3,0)</f>
        <v>577935</v>
      </c>
      <c r="H85" s="5" t="n">
        <f aca="false">VLOOKUP(B85,[5]may94!$A$64:$XFD$169,3,0)</f>
        <v>691702</v>
      </c>
      <c r="I85" s="5" t="n">
        <f aca="false">VLOOKUP(B85,[6]jun94!$A$53:$XFD$157,3,0)</f>
        <v>584750</v>
      </c>
      <c r="J85" s="5" t="n">
        <f aca="false">VLOOKUP(B85,[7]jul94!$A$61:$XFD$164,3,0)</f>
        <v>772131</v>
      </c>
      <c r="K85" s="5" t="n">
        <f aca="false">VLOOKUP(B85,[8]aug94!$A$55:$XFD$157,3,0)</f>
        <v>437812</v>
      </c>
      <c r="L85" s="5" t="n">
        <f aca="false">VLOOKUP(B85,[9]sep94!$A$54:$XFD$156,3,0)</f>
        <v>748180</v>
      </c>
      <c r="M85" s="5" t="n">
        <f aca="false">VLOOKUP(B85,[10]oct94!$A$49:$XFD$149,3,0)</f>
        <v>577194</v>
      </c>
      <c r="N85" s="5" t="n">
        <f aca="false">VLOOKUP(B85,[11]nov94!$A$38:$XFD$138,3,0)</f>
        <v>517150</v>
      </c>
      <c r="O85" s="5" t="n">
        <f aca="false">VLOOKUP(B85,[12]dec94!$A$50:$XFD$148,3,0)</f>
        <v>684484</v>
      </c>
      <c r="P85" s="5" t="n">
        <f aca="false">VLOOKUP(B85,[13]jan95!$A$63:$XFD$158,3,0)</f>
        <v>424795</v>
      </c>
      <c r="Q85" s="5" t="n">
        <f aca="false">VLOOKUP(B85,[14]feb95!$A$50:$XFD$143,3,0)</f>
        <v>507982</v>
      </c>
      <c r="R85" s="5" t="n">
        <f aca="false">VLOOKUP(B85,[15]mar95!$A$37:$XFD$129,3,0)</f>
        <v>726783</v>
      </c>
      <c r="S85" s="5" t="n">
        <f aca="false">VLOOKUP(B85,[16]apr95!$A$54:$XFD$146,3,0)</f>
        <v>421708</v>
      </c>
      <c r="T85" s="5" t="n">
        <f aca="false">VLOOKUP(B85,[17]may95!$A$37:$XFD$127,3,0)</f>
        <v>693632</v>
      </c>
      <c r="U85" s="5" t="n">
        <f aca="false">VLOOKUP(B85,[18]jun95!$A$53:$XFD$142,3,0)</f>
        <v>592679</v>
      </c>
      <c r="V85" s="5" t="n">
        <f aca="false">VLOOKUP(B85,[19]jul95!$A$52:$XFD$140,3,0)</f>
        <v>824081</v>
      </c>
      <c r="W85" s="5" t="n">
        <f aca="false">VLOOKUP(B85,[20]aug95!$A$53:$XFD$140,3,0)</f>
        <v>498502</v>
      </c>
      <c r="X85" s="5" t="n">
        <f aca="false">VLOOKUP(B85,[21]sep95!$A$51:$XFD$137,3,0)</f>
        <v>838810</v>
      </c>
      <c r="Y85" s="5" t="n">
        <f aca="false">VLOOKUP(B85,[22]oct95!$A$60:$XFD$145,3,0)</f>
        <v>552612</v>
      </c>
      <c r="Z85" s="5" t="n">
        <f aca="false">VLOOKUP(B85,[23]nov95!$A$54:$XFD$138,3,0)</f>
        <v>493457</v>
      </c>
      <c r="AA85" s="5" t="n">
        <f aca="false">VLOOKUP(B85,[24]dec95!$A$37:$XFD$120,3,0)</f>
        <v>645897</v>
      </c>
      <c r="AB85" s="5" t="n">
        <f aca="false">VLOOKUP(B85,[25]jan96!$A$54:$XFD$134,3,0)</f>
        <v>729326</v>
      </c>
      <c r="AC85" s="5" t="n">
        <f aca="false">VLOOKUP(B85,[26]feb96!$A$36:$XFD$114,3,0)</f>
        <v>747271</v>
      </c>
      <c r="AD85" s="5" t="n">
        <f aca="false">VLOOKUP(B85,[27]mar96!$A$36:$XFD$114,3,0)</f>
        <v>806932</v>
      </c>
      <c r="AE85" s="5" t="n">
        <f aca="false">VLOOKUP(B85,[28]apr96!$A$56:$XFD$132,3,0)</f>
        <v>667187</v>
      </c>
      <c r="AF85" s="5" t="n">
        <f aca="false">VLOOKUP(B85,[29]may96!$A$36:$XFD$111,3,0)</f>
        <v>964902</v>
      </c>
      <c r="AG85" s="5" t="n">
        <f aca="false">VLOOKUP(B85,[30]jun96!$A$36:$XFD$110,3,0)</f>
        <v>840928</v>
      </c>
      <c r="AH85" s="5" t="n">
        <f aca="false">VLOOKUP(B85,[31]jul96!$A$48:$XFD$122,3,0)</f>
        <v>783825</v>
      </c>
      <c r="AI85" s="5" t="n">
        <f aca="false">VLOOKUP(B85,[32]aug96!$A$50:$XFD$122,3,0)</f>
        <v>636973</v>
      </c>
      <c r="AJ85" s="5" t="n">
        <f aca="false">VLOOKUP(B85,[33]sep96!$A$65:$XFD$136,3,0)</f>
        <v>885807</v>
      </c>
      <c r="AK85" s="5" t="n">
        <f aca="false">VLOOKUP(B85,[34]oct96!$A$51:$XFD$122,3,0)</f>
        <v>985283</v>
      </c>
      <c r="AL85" s="5" t="n">
        <f aca="false">VLOOKUP(B85,[35]nov96!$A$55:$XFD$124,3,0)</f>
        <v>1376884</v>
      </c>
      <c r="AM85" s="5" t="n">
        <f aca="false">VLOOKUP(B85,[36]dec96!$A$61:$XFD$130,3,0)</f>
        <v>1515350</v>
      </c>
      <c r="AN85" s="5" t="n">
        <f aca="false">VLOOKUP(B85,[37]jan97!$A$57:$XFD$122,3,0)</f>
        <v>1128930</v>
      </c>
      <c r="AO85" s="5" t="n">
        <f aca="false">VLOOKUP(B85,[38]feb97!$A$59:$XFD$123,3,0)</f>
        <v>946301</v>
      </c>
      <c r="AP85" s="5" t="n">
        <f aca="false">VLOOKUP(B85,[39]mar97!$A$56:$XFD$118,3,0)</f>
        <v>1389921</v>
      </c>
      <c r="AQ85" s="5" t="n">
        <f aca="false">VLOOKUP(B85,[40]apr97!$A$49:$XFD$110,3,0)</f>
        <v>704091</v>
      </c>
      <c r="AR85" s="5" t="n">
        <f aca="false">VLOOKUP(B85,[41]may97!$A$35:$XFD$95,3,0)</f>
        <v>1188668</v>
      </c>
      <c r="AS85" s="5" t="n">
        <f aca="false">VLOOKUP(B85,[42]jun97!$A$49:$XFD$109,3,0)</f>
        <v>943396</v>
      </c>
      <c r="AT85" s="5" t="n">
        <f aca="false">VLOOKUP(B85,[43]jul97!$A$56:$XFD$115,3,0)</f>
        <v>1412510</v>
      </c>
      <c r="AU85" s="5" t="n">
        <f aca="false">VLOOKUP(B85,[44]aug97!$A$54:$XFD$111,3,0)</f>
        <v>1443050</v>
      </c>
      <c r="AV85" s="5" t="n">
        <f aca="false">VLOOKUP(B85,[45]sep97!$A$47:$XFD$1033,3,0)</f>
        <v>1086353</v>
      </c>
      <c r="AW85" s="5" t="n">
        <f aca="false">VLOOKUP(B85,[46]oct97!$A$48:$XFD$104,3,0)</f>
        <v>1661373</v>
      </c>
      <c r="AX85" s="5" t="n">
        <f aca="false">VLOOKUP(B85,[47]nov97!$A$35:$XFD$90,3,0)</f>
        <v>1461719</v>
      </c>
      <c r="AY85" s="5" t="n">
        <f aca="false">VLOOKUP(B85,[48]dec97!$A$35:$XFD$89,3,0)</f>
        <v>2491322</v>
      </c>
      <c r="AZ85" s="5" t="n">
        <f aca="false">VLOOKUP(B85,[49]jan98!$A$51:$XFD$101,3,0)</f>
        <v>1695985</v>
      </c>
      <c r="BA85" s="5" t="n">
        <f aca="false">VLOOKUP(B85,[50]feb98!$A$34:$XFD$83,3,0)</f>
        <v>2013463</v>
      </c>
      <c r="BB85" s="5" t="n">
        <f aca="false">VLOOKUP(B85,[51]mar98!$A$34:$XFD$81,3,0)</f>
        <v>2309860</v>
      </c>
      <c r="BC85" s="5" t="n">
        <f aca="false">VLOOKUP(B85,[52]apr98!$A$34:$XFD$80,3,0)</f>
        <v>1445095</v>
      </c>
      <c r="BD85" s="5" t="n">
        <f aca="false">VLOOKUP(B85,[53]may98!$A$34:$XFD$79,3,0)</f>
        <v>1995259</v>
      </c>
      <c r="BE85" s="5" t="n">
        <f aca="false">VLOOKUP(B85,[54]jun98!$A$34:$XFD$78,3,0)</f>
        <v>1778078</v>
      </c>
      <c r="BF85" s="5" t="n">
        <f aca="false">VLOOKUP(B85,[55]jul98!$A$47:$XFD$91,3,0)</f>
        <v>2056421</v>
      </c>
      <c r="BG85" s="5" t="n">
        <f aca="false">VLOOKUP(B85,[56]aug98!$A$53:$XFD$95,3,0)</f>
        <v>2035743</v>
      </c>
      <c r="BH85" s="5" t="n">
        <f aca="false">VLOOKUP(B85,[57]sep98!$A$34:$XFD$75,3,0)</f>
        <v>2212373</v>
      </c>
      <c r="BI85" s="5" t="n">
        <f aca="false">VLOOKUP(B85,[58]oct98!$A$34:$XFD$74,3,0)</f>
        <v>1553722</v>
      </c>
      <c r="BJ85" s="5" t="n">
        <f aca="false">VLOOKUP(B85,[59]nov98!$A$34:$XFD$74,3,0)</f>
        <v>2503725</v>
      </c>
      <c r="BK85" s="5" t="n">
        <f aca="false">VLOOKUP(B85,[60]dec98!$A$56:$XFD$94,3,0)</f>
        <v>1927027</v>
      </c>
      <c r="BL85" s="5" t="n">
        <f aca="false">VLOOKUP(B85,[61]jan99!$A$33:$XFD$67,3,0)</f>
        <v>2740698</v>
      </c>
      <c r="BM85" s="5" t="n">
        <f aca="false">VLOOKUP(B85,[62]feb99!$A$57:$XFD$91,3,0)</f>
        <v>4955529</v>
      </c>
      <c r="BN85" s="5" t="n">
        <f aca="false">VLOOKUP(B85,[63]mar99!$A$33:$XFD$65,3,0)</f>
        <v>2553989</v>
      </c>
      <c r="BO85" s="5" t="n">
        <f aca="false">VLOOKUP(B85,[64]apr99!$A$33:$XFD$64,3,0)</f>
        <v>3036207</v>
      </c>
      <c r="BP85" s="5" t="n">
        <f aca="false">VLOOKUP(B85,[65]may99!$A$33:$XFD$63,3,0)</f>
        <v>2508908</v>
      </c>
      <c r="BQ85" s="5" t="n">
        <f aca="false">VLOOKUP(B85,[66]jun99!$A$44:$XFD$73,3,0)</f>
        <v>1654487</v>
      </c>
      <c r="BR85" s="5" t="n">
        <f aca="false">VLOOKUP(B85,[67]jul99!$A$33:$XFD$62,3,0)</f>
        <v>2896150</v>
      </c>
      <c r="BS85" s="5" t="n">
        <f aca="false">VLOOKUP(B85,[68]aug99!$A$33:$XFD$61,3,0)</f>
        <v>3533289</v>
      </c>
      <c r="BT85" s="5" t="n">
        <f aca="false">VLOOKUP(B85,[69]sep99!$A$54:$XFD$80,3,0)</f>
        <v>4302882</v>
      </c>
      <c r="BU85" s="5" t="n">
        <f aca="false">VLOOKUP(B85,[70]oct99!$A$59:$XFD$84,3,0)</f>
        <v>3592602</v>
      </c>
      <c r="BV85" s="5" t="n">
        <f aca="false">VLOOKUP(B85,[71]nov99!$A$33:$XFD$57,3,0)</f>
        <v>4212936</v>
      </c>
      <c r="BW85" s="5" t="n">
        <f aca="false">VLOOKUP(B85,[72]dec99!$A$33:$XFD$57,3,0)</f>
        <v>3038264</v>
      </c>
      <c r="BX85" s="5" t="n">
        <f aca="false">VLOOKUP(B85,[73]jan00!$A$50:$XFD$70,3,0)</f>
        <v>5223325</v>
      </c>
      <c r="BY85" s="5" t="n">
        <f aca="false">VLOOKUP(B85,[74]feb00!$A$32:$XFD$50,3,0)</f>
        <v>4117783</v>
      </c>
      <c r="BZ85" s="5" t="n">
        <f aca="false">VLOOKUP(B85,[75]mar00!$A$52:$XFD$69,3,0)</f>
        <v>7044134</v>
      </c>
      <c r="CA85" s="5" t="n">
        <f aca="false">VLOOKUP(B85,[76]apr00!$A$57:$XFD$74,3,0)</f>
        <v>4833817</v>
      </c>
      <c r="CB85" s="5" t="n">
        <f aca="false">VLOOKUP(B85,[77]may00!$A$53:$XFD$68,3,0)</f>
        <v>5699441</v>
      </c>
      <c r="CC85" s="5" t="n">
        <f aca="false">VLOOKUP(B85,[78]jun00!$A$54:$XFD$69,3,0)</f>
        <v>6677548</v>
      </c>
      <c r="CD85" s="5" t="n">
        <f aca="false">VLOOKUP(B85,[79]jul00!$A$49:$XFD$62,3,0)</f>
        <v>5985209</v>
      </c>
      <c r="CE85" s="5" t="n">
        <f aca="false">VLOOKUP(B85,[80]aug00!$A$32:$XFD$45,3,0)</f>
        <v>7486794</v>
      </c>
      <c r="CF85" s="5" t="n">
        <f aca="false">VLOOKUP(B85,[81]sep00!$A$47:$XFD$59,3,0)</f>
        <v>8922892</v>
      </c>
      <c r="CG85" s="5" t="n">
        <f aca="false">VLOOKUP(B85,[82]oct00!$A$53:$XFD$64,3,0)</f>
        <v>8970513</v>
      </c>
      <c r="CH85" s="5" t="n">
        <f aca="false">VLOOKUP(B85,[83]nov00!$A$60:$XFD$69,3,0)</f>
        <v>12100579</v>
      </c>
      <c r="CI85" s="5" t="n">
        <f aca="false">VLOOKUP(B85,[84]dec00!$A$53:$XFD$62,3,0)</f>
        <v>9585654</v>
      </c>
      <c r="CQ85" s="1" t="s">
        <v>84</v>
      </c>
      <c r="CR85" s="6" t="n">
        <f aca="false">(D178-$D$95)/$D$95</f>
        <v>-0.913633646356151</v>
      </c>
      <c r="CS85" s="6" t="n">
        <f aca="false">(E179-$E$96)/$E$96</f>
        <v>-0.935494117436015</v>
      </c>
      <c r="CT85" s="6" t="n">
        <f aca="false">(F180-$F$97)/$F$97</f>
        <v>-0.932604198621305</v>
      </c>
      <c r="CU85" s="6" t="n">
        <f aca="false">(G181-$G$98)/$G$98</f>
        <v>-0.931029253039636</v>
      </c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</row>
    <row r="86" customFormat="false" ht="11.25" hidden="false" customHeight="false" outlineLevel="0" collapsed="false">
      <c r="B86" s="4" t="n">
        <v>36892</v>
      </c>
      <c r="C86" s="5" t="n">
        <v>47478430</v>
      </c>
      <c r="D86" s="5" t="n">
        <f aca="false">VLOOKUP(B86,[1]jan94!$A$53:$XFD$163,3,0)</f>
        <v>560871</v>
      </c>
      <c r="E86" s="5" t="n">
        <f aca="false">VLOOKUP(B86,[2]feb94!$A$55:$XFD$164,3,0)</f>
        <v>495737</v>
      </c>
      <c r="F86" s="5" t="n">
        <f aca="false">VLOOKUP(B86,[3]mar94!$A$38:$XFD$146,3,0)</f>
        <v>616815</v>
      </c>
      <c r="G86" s="5" t="n">
        <f aca="false">VLOOKUP(B86,[4]apr94!$A$38:$XFD$145,3,0)</f>
        <v>523963</v>
      </c>
      <c r="H86" s="5" t="n">
        <f aca="false">VLOOKUP(B86,[5]may94!$A$64:$XFD$169,3,0)</f>
        <v>775087</v>
      </c>
      <c r="I86" s="5" t="n">
        <f aca="false">VLOOKUP(B86,[6]jun94!$A$53:$XFD$157,3,0)</f>
        <v>535818</v>
      </c>
      <c r="J86" s="5" t="n">
        <f aca="false">VLOOKUP(B86,[7]jul94!$A$61:$XFD$164,3,0)</f>
        <v>744137</v>
      </c>
      <c r="K86" s="5" t="n">
        <f aca="false">VLOOKUP(B86,[8]aug94!$A$55:$XFD$157,3,0)</f>
        <v>433141</v>
      </c>
      <c r="L86" s="5" t="n">
        <f aca="false">VLOOKUP(B86,[9]sep94!$A$54:$XFD$156,3,0)</f>
        <v>662012</v>
      </c>
      <c r="M86" s="5" t="n">
        <f aca="false">VLOOKUP(B86,[10]oct94!$A$49:$XFD$149,3,0)</f>
        <v>539495</v>
      </c>
      <c r="N86" s="5" t="n">
        <f aca="false">VLOOKUP(B86,[11]nov94!$A$38:$XFD$138,3,0)</f>
        <v>474146</v>
      </c>
      <c r="O86" s="5" t="n">
        <f aca="false">VLOOKUP(B86,[12]dec94!$A$50:$XFD$148,3,0)</f>
        <v>684550</v>
      </c>
      <c r="P86" s="5" t="n">
        <f aca="false">VLOOKUP(B86,[13]jan95!$A$63:$XFD$158,3,0)</f>
        <v>458041</v>
      </c>
      <c r="Q86" s="5" t="n">
        <f aca="false">VLOOKUP(B86,[14]feb95!$A$50:$XFD$143,3,0)</f>
        <v>478039</v>
      </c>
      <c r="R86" s="5" t="n">
        <f aca="false">VLOOKUP(B86,[15]mar95!$A$37:$XFD$129,3,0)</f>
        <v>710964</v>
      </c>
      <c r="S86" s="5" t="n">
        <f aca="false">VLOOKUP(B86,[16]apr95!$A$54:$XFD$146,3,0)</f>
        <v>384029</v>
      </c>
      <c r="T86" s="5" t="n">
        <f aca="false">VLOOKUP(B86,[17]may95!$A$37:$XFD$127,3,0)</f>
        <v>667828</v>
      </c>
      <c r="U86" s="5" t="n">
        <f aca="false">VLOOKUP(B86,[18]jun95!$A$53:$XFD$142,3,0)</f>
        <v>663252</v>
      </c>
      <c r="V86" s="5" t="n">
        <f aca="false">VLOOKUP(B86,[19]jul95!$A$52:$XFD$140,3,0)</f>
        <v>760553</v>
      </c>
      <c r="W86" s="5" t="n">
        <f aca="false">VLOOKUP(B86,[20]aug95!$A$53:$XFD$140,3,0)</f>
        <v>501527</v>
      </c>
      <c r="X86" s="5" t="n">
        <f aca="false">VLOOKUP(B86,[21]sep95!$A$51:$XFD$137,3,0)</f>
        <v>810033</v>
      </c>
      <c r="Y86" s="5" t="n">
        <f aca="false">VLOOKUP(B86,[22]oct95!$A$60:$XFD$145,3,0)</f>
        <v>510703</v>
      </c>
      <c r="Z86" s="5" t="n">
        <f aca="false">VLOOKUP(B86,[23]nov95!$A$54:$XFD$138,3,0)</f>
        <v>459461</v>
      </c>
      <c r="AA86" s="5" t="n">
        <f aca="false">VLOOKUP(B86,[24]dec95!$A$37:$XFD$120,3,0)</f>
        <v>625314</v>
      </c>
      <c r="AB86" s="5" t="n">
        <f aca="false">VLOOKUP(B86,[25]jan96!$A$54:$XFD$134,3,0)</f>
        <v>707171</v>
      </c>
      <c r="AC86" s="5" t="n">
        <f aca="false">VLOOKUP(B86,[26]feb96!$A$36:$XFD$114,3,0)</f>
        <v>734714</v>
      </c>
      <c r="AD86" s="5" t="n">
        <f aca="false">VLOOKUP(B86,[27]mar96!$A$36:$XFD$114,3,0)</f>
        <v>792526</v>
      </c>
      <c r="AE86" s="5" t="n">
        <f aca="false">VLOOKUP(B86,[28]apr96!$A$56:$XFD$132,3,0)</f>
        <v>666368</v>
      </c>
      <c r="AF86" s="5" t="n">
        <f aca="false">VLOOKUP(B86,[29]may96!$A$36:$XFD$111,3,0)</f>
        <v>894747</v>
      </c>
      <c r="AG86" s="5" t="n">
        <f aca="false">VLOOKUP(B86,[30]jun96!$A$36:$XFD$110,3,0)</f>
        <v>825479</v>
      </c>
      <c r="AH86" s="5" t="n">
        <f aca="false">VLOOKUP(B86,[31]jul96!$A$48:$XFD$122,3,0)</f>
        <v>788003</v>
      </c>
      <c r="AI86" s="5" t="n">
        <f aca="false">VLOOKUP(B86,[32]aug96!$A$50:$XFD$122,3,0)</f>
        <v>650724</v>
      </c>
      <c r="AJ86" s="5" t="n">
        <f aca="false">VLOOKUP(B86,[33]sep96!$A$65:$XFD$136,3,0)</f>
        <v>786526</v>
      </c>
      <c r="AK86" s="5" t="n">
        <f aca="false">VLOOKUP(B86,[34]oct96!$A$51:$XFD$122,3,0)</f>
        <v>941431</v>
      </c>
      <c r="AL86" s="5" t="n">
        <f aca="false">VLOOKUP(B86,[35]nov96!$A$55:$XFD$124,3,0)</f>
        <v>1312998</v>
      </c>
      <c r="AM86" s="5" t="n">
        <f aca="false">VLOOKUP(B86,[36]dec96!$A$61:$XFD$130,3,0)</f>
        <v>1450121</v>
      </c>
      <c r="AN86" s="5" t="n">
        <f aca="false">VLOOKUP(B86,[37]jan97!$A$57:$XFD$122,3,0)</f>
        <v>1097831</v>
      </c>
      <c r="AO86" s="5" t="n">
        <f aca="false">VLOOKUP(B86,[38]feb97!$A$59:$XFD$123,3,0)</f>
        <v>951989</v>
      </c>
      <c r="AP86" s="5" t="n">
        <f aca="false">VLOOKUP(B86,[39]mar97!$A$56:$XFD$118,3,0)</f>
        <v>1344307</v>
      </c>
      <c r="AQ86" s="5" t="n">
        <f aca="false">VLOOKUP(B86,[40]apr97!$A$49:$XFD$110,3,0)</f>
        <v>796272</v>
      </c>
      <c r="AR86" s="5" t="n">
        <f aca="false">VLOOKUP(B86,[41]may97!$A$35:$XFD$95,3,0)</f>
        <v>1133848</v>
      </c>
      <c r="AS86" s="5" t="n">
        <f aca="false">VLOOKUP(B86,[42]jun97!$A$49:$XFD$109,3,0)</f>
        <v>905781</v>
      </c>
      <c r="AT86" s="5" t="n">
        <f aca="false">VLOOKUP(B86,[43]jul97!$A$56:$XFD$115,3,0)</f>
        <v>1374080</v>
      </c>
      <c r="AU86" s="5" t="n">
        <f aca="false">VLOOKUP(B86,[44]aug97!$A$54:$XFD$111,3,0)</f>
        <v>1320564</v>
      </c>
      <c r="AV86" s="5" t="n">
        <f aca="false">VLOOKUP(B86,[45]sep97!$A$47:$XFD$1033,3,0)</f>
        <v>987424</v>
      </c>
      <c r="AW86" s="5" t="n">
        <f aca="false">VLOOKUP(B86,[46]oct97!$A$48:$XFD$104,3,0)</f>
        <v>1622059</v>
      </c>
      <c r="AX86" s="5" t="n">
        <f aca="false">VLOOKUP(B86,[47]nov97!$A$35:$XFD$90,3,0)</f>
        <v>1327409</v>
      </c>
      <c r="AY86" s="5" t="n">
        <f aca="false">VLOOKUP(B86,[48]dec97!$A$35:$XFD$89,3,0)</f>
        <v>2493944</v>
      </c>
      <c r="AZ86" s="5" t="n">
        <f aca="false">VLOOKUP(B86,[49]jan98!$A$51:$XFD$101,3,0)</f>
        <v>1601937</v>
      </c>
      <c r="BA86" s="5" t="n">
        <f aca="false">VLOOKUP(B86,[50]feb98!$A$34:$XFD$83,3,0)</f>
        <v>1931239</v>
      </c>
      <c r="BB86" s="5" t="n">
        <f aca="false">VLOOKUP(B86,[51]mar98!$A$34:$XFD$81,3,0)</f>
        <v>2087142</v>
      </c>
      <c r="BC86" s="5" t="n">
        <f aca="false">VLOOKUP(B86,[52]apr98!$A$34:$XFD$80,3,0)</f>
        <v>1435893</v>
      </c>
      <c r="BD86" s="5" t="n">
        <f aca="false">VLOOKUP(B86,[53]may98!$A$34:$XFD$79,3,0)</f>
        <v>1987636</v>
      </c>
      <c r="BE86" s="5" t="n">
        <f aca="false">VLOOKUP(B86,[54]jun98!$A$34:$XFD$78,3,0)</f>
        <v>1720820</v>
      </c>
      <c r="BF86" s="5" t="n">
        <f aca="false">VLOOKUP(B86,[55]jul98!$A$47:$XFD$91,3,0)</f>
        <v>1937892</v>
      </c>
      <c r="BG86" s="5" t="n">
        <f aca="false">VLOOKUP(B86,[56]aug98!$A$53:$XFD$95,3,0)</f>
        <v>1871225</v>
      </c>
      <c r="BH86" s="5" t="n">
        <f aca="false">VLOOKUP(B86,[57]sep98!$A$34:$XFD$75,3,0)</f>
        <v>2083794</v>
      </c>
      <c r="BI86" s="5" t="n">
        <f aca="false">VLOOKUP(B86,[58]oct98!$A$34:$XFD$74,3,0)</f>
        <v>1440004</v>
      </c>
      <c r="BJ86" s="5" t="n">
        <f aca="false">VLOOKUP(B86,[59]nov98!$A$34:$XFD$74,3,0)</f>
        <v>2177972</v>
      </c>
      <c r="BK86" s="5" t="n">
        <f aca="false">VLOOKUP(B86,[60]dec98!$A$56:$XFD$94,3,0)</f>
        <v>1681317</v>
      </c>
      <c r="BL86" s="5" t="n">
        <f aca="false">VLOOKUP(B86,[61]jan99!$A$33:$XFD$67,3,0)</f>
        <v>2614923</v>
      </c>
      <c r="BM86" s="5" t="n">
        <f aca="false">VLOOKUP(B86,[62]feb99!$A$57:$XFD$91,3,0)</f>
        <v>4721435</v>
      </c>
      <c r="BN86" s="5" t="n">
        <f aca="false">VLOOKUP(B86,[63]mar99!$A$33:$XFD$65,3,0)</f>
        <v>2333298</v>
      </c>
      <c r="BO86" s="5" t="n">
        <f aca="false">VLOOKUP(B86,[64]apr99!$A$33:$XFD$64,3,0)</f>
        <v>2868737</v>
      </c>
      <c r="BP86" s="5" t="n">
        <f aca="false">VLOOKUP(B86,[65]may99!$A$33:$XFD$63,3,0)</f>
        <v>2434401</v>
      </c>
      <c r="BQ86" s="5" t="n">
        <f aca="false">VLOOKUP(B86,[66]jun99!$A$44:$XFD$73,3,0)</f>
        <v>1623748</v>
      </c>
      <c r="BR86" s="5" t="n">
        <f aca="false">VLOOKUP(B86,[67]jul99!$A$33:$XFD$62,3,0)</f>
        <v>2681808</v>
      </c>
      <c r="BS86" s="5" t="n">
        <f aca="false">VLOOKUP(B86,[68]aug99!$A$33:$XFD$61,3,0)</f>
        <v>3321561</v>
      </c>
      <c r="BT86" s="5" t="n">
        <f aca="false">VLOOKUP(B86,[69]sep99!$A$54:$XFD$80,3,0)</f>
        <v>4208547</v>
      </c>
      <c r="BU86" s="5" t="n">
        <f aca="false">VLOOKUP(B86,[70]oct99!$A$59:$XFD$84,3,0)</f>
        <v>3400360</v>
      </c>
      <c r="BV86" s="5" t="n">
        <f aca="false">VLOOKUP(B86,[71]nov99!$A$33:$XFD$57,3,0)</f>
        <v>3988342</v>
      </c>
      <c r="BW86" s="5" t="n">
        <f aca="false">VLOOKUP(B86,[72]dec99!$A$33:$XFD$57,3,0)</f>
        <v>2767281</v>
      </c>
      <c r="BX86" s="5" t="n">
        <f aca="false">VLOOKUP(B86,[73]jan00!$A$50:$XFD$70,3,0)</f>
        <v>4346587</v>
      </c>
      <c r="BY86" s="5" t="n">
        <f aca="false">VLOOKUP(B86,[74]feb00!$A$32:$XFD$50,3,0)</f>
        <v>3845354</v>
      </c>
      <c r="BZ86" s="5" t="n">
        <f aca="false">VLOOKUP(B86,[75]mar00!$A$52:$XFD$69,3,0)</f>
        <v>6447221</v>
      </c>
      <c r="CA86" s="5" t="n">
        <f aca="false">VLOOKUP(B86,[76]apr00!$A$57:$XFD$74,3,0)</f>
        <v>4461778</v>
      </c>
      <c r="CB86" s="5" t="n">
        <f aca="false">VLOOKUP(B86,[77]may00!$A$53:$XFD$68,3,0)</f>
        <v>4942768</v>
      </c>
      <c r="CC86" s="5" t="n">
        <f aca="false">VLOOKUP(B86,[78]jun00!$A$54:$XFD$69,3,0)</f>
        <v>6061222</v>
      </c>
      <c r="CD86" s="5" t="n">
        <f aca="false">VLOOKUP(B86,[79]jul00!$A$49:$XFD$62,3,0)</f>
        <v>5474737</v>
      </c>
      <c r="CE86" s="5" t="n">
        <f aca="false">VLOOKUP(B86,[80]aug00!$A$32:$XFD$45,3,0)</f>
        <v>6537556</v>
      </c>
      <c r="CF86" s="5" t="n">
        <f aca="false">VLOOKUP(B86,[81]sep00!$A$47:$XFD$59,3,0)</f>
        <v>8215387</v>
      </c>
      <c r="CG86" s="5" t="n">
        <f aca="false">VLOOKUP(B86,[82]oct00!$A$53:$XFD$64,3,0)</f>
        <v>8156699</v>
      </c>
      <c r="CH86" s="5" t="n">
        <f aca="false">VLOOKUP(B86,[83]nov00!$A$60:$XFD$69,3,0)</f>
        <v>10050140</v>
      </c>
      <c r="CI86" s="5" t="n">
        <f aca="false">VLOOKUP(B86,[84]dec00!$A$53:$XFD$62,3,0)</f>
        <v>15592355</v>
      </c>
      <c r="CJ86" s="5" t="n">
        <v>4720504</v>
      </c>
      <c r="CQ86" s="1" t="s">
        <v>85</v>
      </c>
      <c r="CR86" s="6" t="n">
        <f aca="false">(D179-$D$95)/$D$95</f>
        <v>-0.924804509523357</v>
      </c>
      <c r="CS86" s="6" t="n">
        <f aca="false">(E180-$E$96)/$E$96</f>
        <v>-0.937435739740773</v>
      </c>
      <c r="CT86" s="6" t="n">
        <f aca="false">(F181-$F$97)/$F$97</f>
        <v>-0.929303910954495</v>
      </c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</row>
    <row r="87" customFormat="false" ht="11.25" hidden="false" customHeight="false" outlineLevel="0" collapsed="false">
      <c r="B87" s="4" t="n">
        <v>36923</v>
      </c>
      <c r="C87" s="5" t="n">
        <v>42961713</v>
      </c>
      <c r="D87" s="5" t="n">
        <f aca="false">VLOOKUP(B87,[1]jan94!$A$53:$XFD$163,3,0)</f>
        <v>441069</v>
      </c>
      <c r="E87" s="5" t="n">
        <f aca="false">VLOOKUP(B87,[2]feb94!$A$55:$XFD$164,3,0)</f>
        <v>444499</v>
      </c>
      <c r="F87" s="5" t="n">
        <f aca="false">VLOOKUP(B87,[3]mar94!$A$38:$XFD$146,3,0)</f>
        <v>587002</v>
      </c>
      <c r="G87" s="5" t="n">
        <f aca="false">VLOOKUP(B87,[4]apr94!$A$38:$XFD$145,3,0)</f>
        <v>449182</v>
      </c>
      <c r="H87" s="5" t="n">
        <f aca="false">VLOOKUP(B87,[5]may94!$A$64:$XFD$169,3,0)</f>
        <v>758873</v>
      </c>
      <c r="I87" s="5" t="n">
        <f aca="false">VLOOKUP(B87,[6]jun94!$A$53:$XFD$157,3,0)</f>
        <v>470076</v>
      </c>
      <c r="J87" s="5" t="n">
        <f aca="false">VLOOKUP(B87,[7]jul94!$A$61:$XFD$164,3,0)</f>
        <v>667304</v>
      </c>
      <c r="K87" s="5" t="n">
        <f aca="false">VLOOKUP(B87,[8]aug94!$A$55:$XFD$157,3,0)</f>
        <v>408010</v>
      </c>
      <c r="L87" s="5" t="n">
        <f aca="false">VLOOKUP(B87,[9]sep94!$A$54:$XFD$156,3,0)</f>
        <v>558100</v>
      </c>
      <c r="M87" s="5" t="n">
        <f aca="false">VLOOKUP(B87,[10]oct94!$A$49:$XFD$149,3,0)</f>
        <v>477756</v>
      </c>
      <c r="N87" s="5" t="n">
        <f aca="false">VLOOKUP(B87,[11]nov94!$A$38:$XFD$138,3,0)</f>
        <v>437554</v>
      </c>
      <c r="O87" s="5" t="n">
        <f aca="false">VLOOKUP(B87,[12]dec94!$A$50:$XFD$148,3,0)</f>
        <v>637985</v>
      </c>
      <c r="P87" s="5" t="n">
        <f aca="false">VLOOKUP(B87,[13]jan95!$A$63:$XFD$158,3,0)</f>
        <v>395748</v>
      </c>
      <c r="Q87" s="5" t="n">
        <f aca="false">VLOOKUP(B87,[14]feb95!$A$50:$XFD$143,3,0)</f>
        <v>448572</v>
      </c>
      <c r="R87" s="5" t="n">
        <f aca="false">VLOOKUP(B87,[15]mar95!$A$37:$XFD$129,3,0)</f>
        <v>662617</v>
      </c>
      <c r="S87" s="5" t="n">
        <f aca="false">VLOOKUP(B87,[16]apr95!$A$54:$XFD$146,3,0)</f>
        <v>336727</v>
      </c>
      <c r="T87" s="5" t="n">
        <f aca="false">VLOOKUP(B87,[17]may95!$A$37:$XFD$127,3,0)</f>
        <v>669554</v>
      </c>
      <c r="U87" s="5" t="n">
        <f aca="false">VLOOKUP(B87,[18]jun95!$A$53:$XFD$142,3,0)</f>
        <v>548278</v>
      </c>
      <c r="V87" s="5" t="n">
        <f aca="false">VLOOKUP(B87,[19]jul95!$A$52:$XFD$140,3,0)</f>
        <v>620903</v>
      </c>
      <c r="W87" s="5" t="n">
        <f aca="false">VLOOKUP(B87,[20]aug95!$A$53:$XFD$140,3,0)</f>
        <v>467535</v>
      </c>
      <c r="X87" s="5" t="n">
        <f aca="false">VLOOKUP(B87,[21]sep95!$A$51:$XFD$137,3,0)</f>
        <v>701309</v>
      </c>
      <c r="Y87" s="5" t="n">
        <f aca="false">VLOOKUP(B87,[22]oct95!$A$60:$XFD$145,3,0)</f>
        <v>464441</v>
      </c>
      <c r="Z87" s="5" t="n">
        <f aca="false">VLOOKUP(B87,[23]nov95!$A$54:$XFD$138,3,0)</f>
        <v>397132</v>
      </c>
      <c r="AA87" s="5" t="n">
        <f aca="false">VLOOKUP(B87,[24]dec95!$A$37:$XFD$120,3,0)</f>
        <v>555221</v>
      </c>
      <c r="AB87" s="5" t="n">
        <f aca="false">VLOOKUP(B87,[25]jan96!$A$54:$XFD$134,3,0)</f>
        <v>618807</v>
      </c>
      <c r="AC87" s="5" t="n">
        <f aca="false">VLOOKUP(B87,[26]feb96!$A$36:$XFD$114,3,0)</f>
        <v>602725</v>
      </c>
      <c r="AD87" s="5" t="n">
        <f aca="false">VLOOKUP(B87,[27]mar96!$A$36:$XFD$114,3,0)</f>
        <v>711201</v>
      </c>
      <c r="AE87" s="5" t="n">
        <f aca="false">VLOOKUP(B87,[28]apr96!$A$56:$XFD$132,3,0)</f>
        <v>604418</v>
      </c>
      <c r="AF87" s="5" t="n">
        <f aca="false">VLOOKUP(B87,[29]may96!$A$36:$XFD$111,3,0)</f>
        <v>848888</v>
      </c>
      <c r="AG87" s="5" t="n">
        <f aca="false">VLOOKUP(B87,[30]jun96!$A$36:$XFD$110,3,0)</f>
        <v>735126</v>
      </c>
      <c r="AH87" s="5" t="n">
        <f aca="false">VLOOKUP(B87,[31]jul96!$A$48:$XFD$122,3,0)</f>
        <v>678616</v>
      </c>
      <c r="AI87" s="5" t="n">
        <f aca="false">VLOOKUP(B87,[32]aug96!$A$50:$XFD$122,3,0)</f>
        <v>577746</v>
      </c>
      <c r="AJ87" s="5" t="n">
        <f aca="false">VLOOKUP(B87,[33]sep96!$A$65:$XFD$136,3,0)</f>
        <v>726715</v>
      </c>
      <c r="AK87" s="5" t="n">
        <f aca="false">VLOOKUP(B87,[34]oct96!$A$51:$XFD$122,3,0)</f>
        <v>820466</v>
      </c>
      <c r="AL87" s="5" t="n">
        <f aca="false">VLOOKUP(B87,[35]nov96!$A$55:$XFD$124,3,0)</f>
        <v>1164537</v>
      </c>
      <c r="AM87" s="5" t="n">
        <f aca="false">VLOOKUP(B87,[36]dec96!$A$61:$XFD$130,3,0)</f>
        <v>1251709</v>
      </c>
      <c r="AN87" s="5" t="n">
        <f aca="false">VLOOKUP(B87,[37]jan97!$A$57:$XFD$122,3,0)</f>
        <v>1022330</v>
      </c>
      <c r="AO87" s="5" t="n">
        <f aca="false">VLOOKUP(B87,[38]feb97!$A$59:$XFD$123,3,0)</f>
        <v>895732</v>
      </c>
      <c r="AP87" s="5" t="n">
        <f aca="false">VLOOKUP(B87,[39]mar97!$A$56:$XFD$118,3,0)</f>
        <v>1086211</v>
      </c>
      <c r="AQ87" s="5" t="n">
        <f aca="false">VLOOKUP(B87,[40]apr97!$A$49:$XFD$110,3,0)</f>
        <v>750517</v>
      </c>
      <c r="AR87" s="5" t="n">
        <f aca="false">VLOOKUP(B87,[41]may97!$A$35:$XFD$95,3,0)</f>
        <v>1023860</v>
      </c>
      <c r="AS87" s="5" t="n">
        <f aca="false">VLOOKUP(B87,[42]jun97!$A$49:$XFD$109,3,0)</f>
        <v>799316</v>
      </c>
      <c r="AT87" s="5" t="n">
        <f aca="false">VLOOKUP(B87,[43]jul97!$A$56:$XFD$115,3,0)</f>
        <v>1219847</v>
      </c>
      <c r="AU87" s="5" t="n">
        <f aca="false">VLOOKUP(B87,[44]aug97!$A$54:$XFD$111,3,0)</f>
        <v>1091860</v>
      </c>
      <c r="AV87" s="5" t="n">
        <f aca="false">VLOOKUP(B87,[45]sep97!$A$47:$XFD$1033,3,0)</f>
        <v>877548</v>
      </c>
      <c r="AW87" s="5" t="n">
        <f aca="false">VLOOKUP(B87,[46]oct97!$A$48:$XFD$104,3,0)</f>
        <v>1437194</v>
      </c>
      <c r="AX87" s="5" t="n">
        <f aca="false">VLOOKUP(B87,[47]nov97!$A$35:$XFD$90,3,0)</f>
        <v>1115599</v>
      </c>
      <c r="AY87" s="5" t="n">
        <f aca="false">VLOOKUP(B87,[48]dec97!$A$35:$XFD$89,3,0)</f>
        <v>2291357</v>
      </c>
      <c r="AZ87" s="5" t="n">
        <f aca="false">VLOOKUP(B87,[49]jan98!$A$51:$XFD$101,3,0)</f>
        <v>1455414</v>
      </c>
      <c r="BA87" s="5" t="n">
        <f aca="false">VLOOKUP(B87,[50]feb98!$A$34:$XFD$83,3,0)</f>
        <v>1651569</v>
      </c>
      <c r="BB87" s="5" t="n">
        <f aca="false">VLOOKUP(B87,[51]mar98!$A$34:$XFD$81,3,0)</f>
        <v>1886273</v>
      </c>
      <c r="BC87" s="5" t="n">
        <f aca="false">VLOOKUP(B87,[52]apr98!$A$34:$XFD$80,3,0)</f>
        <v>1314483</v>
      </c>
      <c r="BD87" s="5" t="n">
        <f aca="false">VLOOKUP(B87,[53]may98!$A$34:$XFD$79,3,0)</f>
        <v>1754908</v>
      </c>
      <c r="BE87" s="5" t="n">
        <f aca="false">VLOOKUP(B87,[54]jun98!$A$34:$XFD$78,3,0)</f>
        <v>1534593</v>
      </c>
      <c r="BF87" s="5" t="n">
        <f aca="false">VLOOKUP(B87,[55]jul98!$A$47:$XFD$91,3,0)</f>
        <v>1711654</v>
      </c>
      <c r="BG87" s="5" t="n">
        <f aca="false">VLOOKUP(B87,[56]aug98!$A$53:$XFD$95,3,0)</f>
        <v>1469799</v>
      </c>
      <c r="BH87" s="5" t="n">
        <f aca="false">VLOOKUP(B87,[57]sep98!$A$34:$XFD$75,3,0)</f>
        <v>1852886</v>
      </c>
      <c r="BI87" s="5" t="n">
        <f aca="false">VLOOKUP(B87,[58]oct98!$A$34:$XFD$74,3,0)</f>
        <v>1284528</v>
      </c>
      <c r="BJ87" s="5" t="n">
        <f aca="false">VLOOKUP(B87,[59]nov98!$A$34:$XFD$74,3,0)</f>
        <v>1787766</v>
      </c>
      <c r="BK87" s="5" t="n">
        <f aca="false">VLOOKUP(B87,[60]dec98!$A$56:$XFD$94,3,0)</f>
        <v>1405320</v>
      </c>
      <c r="BL87" s="5" t="n">
        <f aca="false">VLOOKUP(B87,[61]jan99!$A$33:$XFD$67,3,0)</f>
        <v>2151447</v>
      </c>
      <c r="BM87" s="5" t="n">
        <f aca="false">VLOOKUP(B87,[62]feb99!$A$57:$XFD$91,3,0)</f>
        <v>4129233</v>
      </c>
      <c r="BN87" s="5" t="n">
        <f aca="false">VLOOKUP(B87,[63]mar99!$A$33:$XFD$65,3,0)</f>
        <v>1438451</v>
      </c>
      <c r="BO87" s="5" t="n">
        <f aca="false">VLOOKUP(B87,[64]apr99!$A$33:$XFD$64,3,0)</f>
        <v>2374390</v>
      </c>
      <c r="BP87" s="5" t="n">
        <f aca="false">VLOOKUP(B87,[65]may99!$A$33:$XFD$63,3,0)</f>
        <v>1704630</v>
      </c>
      <c r="BQ87" s="5" t="n">
        <f aca="false">VLOOKUP(B87,[66]jun99!$A$44:$XFD$73,3,0)</f>
        <v>1418118</v>
      </c>
      <c r="BR87" s="5" t="n">
        <f aca="false">VLOOKUP(B87,[67]jul99!$A$33:$XFD$62,3,0)</f>
        <v>2306301</v>
      </c>
      <c r="BS87" s="5" t="n">
        <f aca="false">VLOOKUP(B87,[68]aug99!$A$33:$XFD$61,3,0)</f>
        <v>2536236</v>
      </c>
      <c r="BT87" s="5" t="n">
        <f aca="false">VLOOKUP(B87,[69]sep99!$A$54:$XFD$80,3,0)</f>
        <v>3343623</v>
      </c>
      <c r="BU87" s="5" t="n">
        <f aca="false">VLOOKUP(B87,[70]oct99!$A$59:$XFD$84,3,0)</f>
        <v>2929909</v>
      </c>
      <c r="BV87" s="5" t="n">
        <f aca="false">VLOOKUP(B87,[71]nov99!$A$33:$XFD$57,3,0)</f>
        <v>3412291</v>
      </c>
      <c r="BW87" s="5" t="n">
        <f aca="false">VLOOKUP(B87,[72]dec99!$A$33:$XFD$57,3,0)</f>
        <v>2251962</v>
      </c>
      <c r="BX87" s="5" t="n">
        <f aca="false">VLOOKUP(B87,[73]jan00!$A$50:$XFD$70,3,0)</f>
        <v>3725089</v>
      </c>
      <c r="BY87" s="5" t="n">
        <f aca="false">VLOOKUP(B87,[74]feb00!$A$32:$XFD$50,3,0)</f>
        <v>3448812</v>
      </c>
      <c r="BZ87" s="5" t="n">
        <f aca="false">VLOOKUP(B87,[75]mar00!$A$52:$XFD$69,3,0)</f>
        <v>5542159</v>
      </c>
      <c r="CA87" s="5" t="n">
        <f aca="false">VLOOKUP(B87,[76]apr00!$A$57:$XFD$74,3,0)</f>
        <v>3793898</v>
      </c>
      <c r="CB87" s="5" t="n">
        <f aca="false">VLOOKUP(B87,[77]may00!$A$53:$XFD$68,3,0)</f>
        <v>4246448</v>
      </c>
      <c r="CC87" s="5" t="n">
        <f aca="false">VLOOKUP(B87,[78]jun00!$A$54:$XFD$69,3,0)</f>
        <v>4847295</v>
      </c>
      <c r="CD87" s="5" t="n">
        <f aca="false">VLOOKUP(B87,[79]jul00!$A$49:$XFD$62,3,0)</f>
        <v>4665932</v>
      </c>
      <c r="CE87" s="5" t="n">
        <f aca="false">VLOOKUP(B87,[80]aug00!$A$32:$XFD$45,3,0)</f>
        <v>5697156</v>
      </c>
      <c r="CF87" s="5" t="n">
        <f aca="false">VLOOKUP(B87,[81]sep00!$A$47:$XFD$59,3,0)</f>
        <v>6890606</v>
      </c>
      <c r="CG87" s="5" t="n">
        <f aca="false">VLOOKUP(B87,[82]oct00!$A$53:$XFD$64,3,0)</f>
        <v>5963341</v>
      </c>
      <c r="CH87" s="5" t="n">
        <f aca="false">VLOOKUP(B87,[83]nov00!$A$60:$XFD$69,3,0)</f>
        <v>7916795</v>
      </c>
      <c r="CI87" s="5" t="n">
        <f aca="false">VLOOKUP(B87,[84]dec00!$A$53:$XFD$62,3,0)</f>
        <v>13153269</v>
      </c>
      <c r="CJ87" s="5" t="n">
        <v>7313869</v>
      </c>
      <c r="CK87" s="5" t="n">
        <v>4016687</v>
      </c>
      <c r="CQ87" s="1" t="s">
        <v>86</v>
      </c>
      <c r="CR87" s="6" t="n">
        <f aca="false">(D180-$D$95)/$D$95</f>
        <v>-0.933069621456616</v>
      </c>
      <c r="CS87" s="6" t="n">
        <f aca="false">(E181-$E$96)/$E$96</f>
        <v>-0.935315996629761</v>
      </c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</row>
    <row r="88" customFormat="false" ht="11.25" hidden="false" customHeight="false" outlineLevel="0" collapsed="false">
      <c r="B88" s="4" t="n">
        <v>36951</v>
      </c>
      <c r="C88" s="5" t="n">
        <v>47009959</v>
      </c>
      <c r="D88" s="5" t="n">
        <f aca="false">VLOOKUP(B88,[1]jan94!$A$53:$XFD$163,3,0)</f>
        <v>434652</v>
      </c>
      <c r="E88" s="5" t="n">
        <f aca="false">VLOOKUP(B88,[2]feb94!$A$55:$XFD$164,3,0)</f>
        <v>477311</v>
      </c>
      <c r="F88" s="5" t="n">
        <f aca="false">VLOOKUP(B88,[3]mar94!$A$38:$XFD$146,3,0)</f>
        <v>643842</v>
      </c>
      <c r="G88" s="5" t="n">
        <f aca="false">VLOOKUP(B88,[4]apr94!$A$38:$XFD$145,3,0)</f>
        <v>468805</v>
      </c>
      <c r="H88" s="5" t="n">
        <f aca="false">VLOOKUP(B88,[5]may94!$A$64:$XFD$169,3,0)</f>
        <v>879800</v>
      </c>
      <c r="I88" s="5" t="n">
        <f aca="false">VLOOKUP(B88,[6]jun94!$A$53:$XFD$157,3,0)</f>
        <v>535498</v>
      </c>
      <c r="J88" s="5" t="n">
        <f aca="false">VLOOKUP(B88,[7]jul94!$A$61:$XFD$164,3,0)</f>
        <v>772892</v>
      </c>
      <c r="K88" s="5" t="n">
        <f aca="false">VLOOKUP(B88,[8]aug94!$A$55:$XFD$157,3,0)</f>
        <v>436585</v>
      </c>
      <c r="L88" s="5" t="n">
        <f aca="false">VLOOKUP(B88,[9]sep94!$A$54:$XFD$156,3,0)</f>
        <v>676073</v>
      </c>
      <c r="M88" s="5" t="n">
        <f aca="false">VLOOKUP(B88,[10]oct94!$A$49:$XFD$149,3,0)</f>
        <v>487811</v>
      </c>
      <c r="N88" s="5" t="n">
        <f aca="false">VLOOKUP(B88,[11]nov94!$A$38:$XFD$138,3,0)</f>
        <v>497895</v>
      </c>
      <c r="O88" s="5" t="n">
        <f aca="false">VLOOKUP(B88,[12]dec94!$A$50:$XFD$148,3,0)</f>
        <v>692811</v>
      </c>
      <c r="P88" s="5" t="n">
        <f aca="false">VLOOKUP(B88,[13]jan95!$A$63:$XFD$158,3,0)</f>
        <v>425296</v>
      </c>
      <c r="Q88" s="5" t="n">
        <f aca="false">VLOOKUP(B88,[14]feb95!$A$50:$XFD$143,3,0)</f>
        <v>501498</v>
      </c>
      <c r="R88" s="5" t="n">
        <f aca="false">VLOOKUP(B88,[15]mar95!$A$37:$XFD$129,3,0)</f>
        <v>711066</v>
      </c>
      <c r="S88" s="5" t="n">
        <f aca="false">VLOOKUP(B88,[16]apr95!$A$54:$XFD$146,3,0)</f>
        <v>370691</v>
      </c>
      <c r="T88" s="5" t="n">
        <f aca="false">VLOOKUP(B88,[17]may95!$A$37:$XFD$127,3,0)</f>
        <v>739835</v>
      </c>
      <c r="U88" s="5" t="n">
        <f aca="false">VLOOKUP(B88,[18]jun95!$A$53:$XFD$142,3,0)</f>
        <v>588193</v>
      </c>
      <c r="V88" s="5" t="n">
        <f aca="false">VLOOKUP(B88,[19]jul95!$A$52:$XFD$140,3,0)</f>
        <v>652231</v>
      </c>
      <c r="W88" s="5" t="n">
        <f aca="false">VLOOKUP(B88,[20]aug95!$A$53:$XFD$140,3,0)</f>
        <v>578097</v>
      </c>
      <c r="X88" s="5" t="n">
        <f aca="false">VLOOKUP(B88,[21]sep95!$A$51:$XFD$137,3,0)</f>
        <v>742776</v>
      </c>
      <c r="Y88" s="5" t="n">
        <f aca="false">VLOOKUP(B88,[22]oct95!$A$60:$XFD$145,3,0)</f>
        <v>508877</v>
      </c>
      <c r="Z88" s="5" t="n">
        <f aca="false">VLOOKUP(B88,[23]nov95!$A$54:$XFD$138,3,0)</f>
        <v>394980</v>
      </c>
      <c r="AA88" s="5" t="n">
        <f aca="false">VLOOKUP(B88,[24]dec95!$A$37:$XFD$120,3,0)</f>
        <v>582919</v>
      </c>
      <c r="AB88" s="5" t="n">
        <f aca="false">VLOOKUP(B88,[25]jan96!$A$54:$XFD$134,3,0)</f>
        <v>675346</v>
      </c>
      <c r="AC88" s="5" t="n">
        <f aca="false">VLOOKUP(B88,[26]feb96!$A$36:$XFD$114,3,0)</f>
        <v>659988</v>
      </c>
      <c r="AD88" s="5" t="n">
        <f aca="false">VLOOKUP(B88,[27]mar96!$A$36:$XFD$114,3,0)</f>
        <v>783788</v>
      </c>
      <c r="AE88" s="5" t="n">
        <f aca="false">VLOOKUP(B88,[28]apr96!$A$56:$XFD$132,3,0)</f>
        <v>636805</v>
      </c>
      <c r="AF88" s="5" t="n">
        <f aca="false">VLOOKUP(B88,[29]may96!$A$36:$XFD$111,3,0)</f>
        <v>899855</v>
      </c>
      <c r="AG88" s="5" t="n">
        <f aca="false">VLOOKUP(B88,[30]jun96!$A$36:$XFD$110,3,0)</f>
        <v>771974</v>
      </c>
      <c r="AH88" s="5" t="n">
        <f aca="false">VLOOKUP(B88,[31]jul96!$A$48:$XFD$122,3,0)</f>
        <v>752408</v>
      </c>
      <c r="AI88" s="5" t="n">
        <f aca="false">VLOOKUP(B88,[32]aug96!$A$50:$XFD$122,3,0)</f>
        <v>656756</v>
      </c>
      <c r="AJ88" s="5" t="n">
        <f aca="false">VLOOKUP(B88,[33]sep96!$A$65:$XFD$136,3,0)</f>
        <v>773045</v>
      </c>
      <c r="AK88" s="5" t="n">
        <f aca="false">VLOOKUP(B88,[34]oct96!$A$51:$XFD$122,3,0)</f>
        <v>883959</v>
      </c>
      <c r="AL88" s="5" t="n">
        <f aca="false">VLOOKUP(B88,[35]nov96!$A$55:$XFD$124,3,0)</f>
        <v>1228334</v>
      </c>
      <c r="AM88" s="5" t="n">
        <f aca="false">VLOOKUP(B88,[36]dec96!$A$61:$XFD$130,3,0)</f>
        <v>1329170</v>
      </c>
      <c r="AN88" s="5" t="n">
        <f aca="false">VLOOKUP(B88,[37]jan97!$A$57:$XFD$122,3,0)</f>
        <v>1077992</v>
      </c>
      <c r="AO88" s="5" t="n">
        <f aca="false">VLOOKUP(B88,[38]feb97!$A$59:$XFD$123,3,0)</f>
        <v>1002628</v>
      </c>
      <c r="AP88" s="5" t="n">
        <f aca="false">VLOOKUP(B88,[39]mar97!$A$56:$XFD$118,3,0)</f>
        <v>1314809</v>
      </c>
      <c r="AQ88" s="5" t="n">
        <f aca="false">VLOOKUP(B88,[40]apr97!$A$49:$XFD$110,3,0)</f>
        <v>814007</v>
      </c>
      <c r="AR88" s="5" t="n">
        <f aca="false">VLOOKUP(B88,[41]may97!$A$35:$XFD$95,3,0)</f>
        <v>1090237</v>
      </c>
      <c r="AS88" s="5" t="n">
        <f aca="false">VLOOKUP(B88,[42]jun97!$A$49:$XFD$109,3,0)</f>
        <v>845746</v>
      </c>
      <c r="AT88" s="5" t="n">
        <f aca="false">VLOOKUP(B88,[43]jul97!$A$56:$XFD$115,3,0)</f>
        <v>1341572</v>
      </c>
      <c r="AU88" s="5" t="n">
        <f aca="false">VLOOKUP(B88,[44]aug97!$A$54:$XFD$111,3,0)</f>
        <v>1156870</v>
      </c>
      <c r="AV88" s="5" t="n">
        <f aca="false">VLOOKUP(B88,[45]sep97!$A$47:$XFD$1033,3,0)</f>
        <v>925506</v>
      </c>
      <c r="AW88" s="5" t="n">
        <f aca="false">VLOOKUP(B88,[46]oct97!$A$48:$XFD$104,3,0)</f>
        <v>1584263</v>
      </c>
      <c r="AX88" s="5" t="n">
        <f aca="false">VLOOKUP(B88,[47]nov97!$A$35:$XFD$90,3,0)</f>
        <v>1149347</v>
      </c>
      <c r="AY88" s="5" t="n">
        <f aca="false">VLOOKUP(B88,[48]dec97!$A$35:$XFD$89,3,0)</f>
        <v>2444092</v>
      </c>
      <c r="AZ88" s="5" t="n">
        <f aca="false">VLOOKUP(B88,[49]jan98!$A$51:$XFD$101,3,0)</f>
        <v>1521392</v>
      </c>
      <c r="BA88" s="5" t="n">
        <f aca="false">VLOOKUP(B88,[50]feb98!$A$34:$XFD$83,3,0)</f>
        <v>1832888</v>
      </c>
      <c r="BB88" s="5" t="n">
        <f aca="false">VLOOKUP(B88,[51]mar98!$A$34:$XFD$81,3,0)</f>
        <v>2012718</v>
      </c>
      <c r="BC88" s="5" t="n">
        <f aca="false">VLOOKUP(B88,[52]apr98!$A$34:$XFD$80,3,0)</f>
        <v>1447706</v>
      </c>
      <c r="BD88" s="5" t="n">
        <f aca="false">VLOOKUP(B88,[53]may98!$A$34:$XFD$79,3,0)</f>
        <v>1861370</v>
      </c>
      <c r="BE88" s="5" t="n">
        <f aca="false">VLOOKUP(B88,[54]jun98!$A$34:$XFD$78,3,0)</f>
        <v>1645057</v>
      </c>
      <c r="BF88" s="5" t="n">
        <f aca="false">VLOOKUP(B88,[55]jul98!$A$47:$XFD$91,3,0)</f>
        <v>2152120</v>
      </c>
      <c r="BG88" s="5" t="n">
        <f aca="false">VLOOKUP(B88,[56]aug98!$A$53:$XFD$95,3,0)</f>
        <v>1710380</v>
      </c>
      <c r="BH88" s="5" t="n">
        <f aca="false">VLOOKUP(B88,[57]sep98!$A$34:$XFD$75,3,0)</f>
        <v>2090105</v>
      </c>
      <c r="BI88" s="5" t="n">
        <f aca="false">VLOOKUP(B88,[58]oct98!$A$34:$XFD$74,3,0)</f>
        <v>1349982</v>
      </c>
      <c r="BJ88" s="5" t="n">
        <f aca="false">VLOOKUP(B88,[59]nov98!$A$34:$XFD$74,3,0)</f>
        <v>2040285</v>
      </c>
      <c r="BK88" s="5" t="n">
        <f aca="false">VLOOKUP(B88,[60]dec98!$A$56:$XFD$94,3,0)</f>
        <v>1625101</v>
      </c>
      <c r="BL88" s="5" t="n">
        <f aca="false">VLOOKUP(B88,[61]jan99!$A$33:$XFD$67,3,0)</f>
        <v>2359611</v>
      </c>
      <c r="BM88" s="5" t="n">
        <f aca="false">VLOOKUP(B88,[62]feb99!$A$57:$XFD$91,3,0)</f>
        <v>4310291</v>
      </c>
      <c r="BN88" s="5" t="n">
        <f aca="false">VLOOKUP(B88,[63]mar99!$A$33:$XFD$65,3,0)</f>
        <v>1512016</v>
      </c>
      <c r="BO88" s="5" t="n">
        <f aca="false">VLOOKUP(B88,[64]apr99!$A$33:$XFD$64,3,0)</f>
        <v>2066447</v>
      </c>
      <c r="BP88" s="5" t="n">
        <f aca="false">VLOOKUP(B88,[65]may99!$A$33:$XFD$63,3,0)</f>
        <v>2243225</v>
      </c>
      <c r="BQ88" s="5" t="n">
        <f aca="false">VLOOKUP(B88,[66]jun99!$A$44:$XFD$73,3,0)</f>
        <v>1483477</v>
      </c>
      <c r="BR88" s="5" t="n">
        <f aca="false">VLOOKUP(B88,[67]jul99!$A$33:$XFD$62,3,0)</f>
        <v>2525057</v>
      </c>
      <c r="BS88" s="5" t="n">
        <f aca="false">VLOOKUP(B88,[68]aug99!$A$33:$XFD$61,3,0)</f>
        <v>2556894</v>
      </c>
      <c r="BT88" s="5" t="n">
        <f aca="false">VLOOKUP(B88,[69]sep99!$A$54:$XFD$80,3,0)</f>
        <v>3368140</v>
      </c>
      <c r="BU88" s="5" t="n">
        <f aca="false">VLOOKUP(B88,[70]oct99!$A$59:$XFD$84,3,0)</f>
        <v>3161158</v>
      </c>
      <c r="BV88" s="5" t="n">
        <f aca="false">VLOOKUP(B88,[71]nov99!$A$33:$XFD$57,3,0)</f>
        <v>3586027</v>
      </c>
      <c r="BW88" s="5" t="n">
        <f aca="false">VLOOKUP(B88,[72]dec99!$A$33:$XFD$57,3,0)</f>
        <v>2197214</v>
      </c>
      <c r="BX88" s="5" t="n">
        <f aca="false">VLOOKUP(B88,[73]jan00!$A$50:$XFD$70,3,0)</f>
        <v>3972524</v>
      </c>
      <c r="BY88" s="5" t="n">
        <f aca="false">VLOOKUP(B88,[74]feb00!$A$32:$XFD$50,3,0)</f>
        <v>3523070</v>
      </c>
      <c r="BZ88" s="5" t="n">
        <f aca="false">VLOOKUP(B88,[75]mar00!$A$52:$XFD$69,3,0)</f>
        <v>5843029</v>
      </c>
      <c r="CA88" s="5" t="n">
        <f aca="false">VLOOKUP(B88,[76]apr00!$A$57:$XFD$74,3,0)</f>
        <v>3988505</v>
      </c>
      <c r="CB88" s="5" t="n">
        <f aca="false">VLOOKUP(B88,[77]may00!$A$53:$XFD$68,3,0)</f>
        <v>4515964</v>
      </c>
      <c r="CC88" s="5" t="n">
        <f aca="false">VLOOKUP(B88,[78]jun00!$A$54:$XFD$69,3,0)</f>
        <v>5254322</v>
      </c>
      <c r="CD88" s="5" t="n">
        <f aca="false">VLOOKUP(B88,[79]jul00!$A$49:$XFD$62,3,0)</f>
        <v>4447357</v>
      </c>
      <c r="CE88" s="5" t="n">
        <f aca="false">VLOOKUP(B88,[80]aug00!$A$32:$XFD$45,3,0)</f>
        <v>5664264</v>
      </c>
      <c r="CF88" s="5" t="n">
        <f aca="false">VLOOKUP(B88,[81]sep00!$A$47:$XFD$59,3,0)</f>
        <v>6932067</v>
      </c>
      <c r="CG88" s="5" t="n">
        <f aca="false">VLOOKUP(B88,[82]oct00!$A$53:$XFD$64,3,0)</f>
        <v>5793937</v>
      </c>
      <c r="CH88" s="5" t="n">
        <f aca="false">VLOOKUP(B88,[83]nov00!$A$60:$XFD$69,3,0)</f>
        <v>7789209</v>
      </c>
      <c r="CI88" s="5" t="n">
        <f aca="false">VLOOKUP(B88,[84]dec00!$A$53:$XFD$62,3,0)</f>
        <v>11987934</v>
      </c>
      <c r="CJ88" s="5" t="n">
        <v>7371480</v>
      </c>
      <c r="CK88" s="5" t="n">
        <v>7348484</v>
      </c>
      <c r="CL88" s="5" t="n">
        <v>6349493</v>
      </c>
      <c r="CQ88" s="1" t="s">
        <v>87</v>
      </c>
      <c r="CR88" s="6" t="n">
        <f aca="false">(D181-$D$95)/$D$95</f>
        <v>-0.937072891220058</v>
      </c>
      <c r="CS88" s="6"/>
      <c r="CT88" s="6"/>
      <c r="CU88" s="6"/>
      <c r="CV88" s="6"/>
      <c r="CW88" s="6"/>
      <c r="CX88" s="6"/>
      <c r="CY88" s="6"/>
      <c r="CZ88" s="6"/>
      <c r="DA88" s="6"/>
      <c r="DB88" s="6"/>
    </row>
    <row r="89" customFormat="false" ht="11.25" hidden="false" customHeight="false" outlineLevel="0" collapsed="false">
      <c r="B89" s="4" t="n">
        <v>36982</v>
      </c>
      <c r="C89" s="5" t="n">
        <v>45942701</v>
      </c>
      <c r="D89" s="5" t="n">
        <f aca="false">VLOOKUP(B89,[1]jan94!$A$53:$XFD$163,3,0)</f>
        <v>395472</v>
      </c>
      <c r="E89" s="5" t="n">
        <f aca="false">VLOOKUP(B89,[2]feb94!$A$55:$XFD$164,3,0)</f>
        <v>477564</v>
      </c>
      <c r="F89" s="5" t="n">
        <f aca="false">VLOOKUP(B89,[3]mar94!$A$38:$XFD$146,3,0)</f>
        <v>653584</v>
      </c>
      <c r="G89" s="5" t="n">
        <f aca="false">VLOOKUP(B89,[4]apr94!$A$38:$XFD$145,3,0)</f>
        <v>427686</v>
      </c>
      <c r="H89" s="5" t="n">
        <f aca="false">VLOOKUP(B89,[5]may94!$A$64:$XFD$169,3,0)</f>
        <v>809086</v>
      </c>
      <c r="I89" s="5" t="n">
        <f aca="false">VLOOKUP(B89,[6]jun94!$A$53:$XFD$157,3,0)</f>
        <v>512995</v>
      </c>
      <c r="J89" s="5" t="n">
        <f aca="false">VLOOKUP(B89,[7]jul94!$A$61:$XFD$164,3,0)</f>
        <v>731211</v>
      </c>
      <c r="K89" s="5" t="n">
        <f aca="false">VLOOKUP(B89,[8]aug94!$A$55:$XFD$157,3,0)</f>
        <v>401694</v>
      </c>
      <c r="L89" s="5" t="n">
        <f aca="false">VLOOKUP(B89,[9]sep94!$A$54:$XFD$156,3,0)</f>
        <v>571832</v>
      </c>
      <c r="M89" s="5" t="n">
        <f aca="false">VLOOKUP(B89,[10]oct94!$A$49:$XFD$149,3,0)</f>
        <v>446847</v>
      </c>
      <c r="N89" s="5" t="n">
        <f aca="false">VLOOKUP(B89,[11]nov94!$A$38:$XFD$138,3,0)</f>
        <v>453683</v>
      </c>
      <c r="O89" s="5" t="n">
        <f aca="false">VLOOKUP(B89,[12]dec94!$A$50:$XFD$148,3,0)</f>
        <v>655344</v>
      </c>
      <c r="P89" s="5" t="n">
        <f aca="false">VLOOKUP(B89,[13]jan95!$A$63:$XFD$158,3,0)</f>
        <v>385563</v>
      </c>
      <c r="Q89" s="5" t="n">
        <f aca="false">VLOOKUP(B89,[14]feb95!$A$50:$XFD$143,3,0)</f>
        <v>483320</v>
      </c>
      <c r="R89" s="5" t="n">
        <f aca="false">VLOOKUP(B89,[15]mar95!$A$37:$XFD$129,3,0)</f>
        <v>672811</v>
      </c>
      <c r="S89" s="5" t="n">
        <f aca="false">VLOOKUP(B89,[16]apr95!$A$54:$XFD$146,3,0)</f>
        <v>359652</v>
      </c>
      <c r="T89" s="5" t="n">
        <f aca="false">VLOOKUP(B89,[17]may95!$A$37:$XFD$127,3,0)</f>
        <v>785901</v>
      </c>
      <c r="U89" s="5" t="n">
        <f aca="false">VLOOKUP(B89,[18]jun95!$A$53:$XFD$142,3,0)</f>
        <v>553919</v>
      </c>
      <c r="V89" s="5" t="n">
        <f aca="false">VLOOKUP(B89,[19]jul95!$A$52:$XFD$140,3,0)</f>
        <v>583215</v>
      </c>
      <c r="W89" s="5" t="n">
        <f aca="false">VLOOKUP(B89,[20]aug95!$A$53:$XFD$140,3,0)</f>
        <v>526774</v>
      </c>
      <c r="X89" s="5" t="n">
        <f aca="false">VLOOKUP(B89,[21]sep95!$A$51:$XFD$137,3,0)</f>
        <v>682342</v>
      </c>
      <c r="Y89" s="5" t="n">
        <f aca="false">VLOOKUP(B89,[22]oct95!$A$60:$XFD$145,3,0)</f>
        <v>496799</v>
      </c>
      <c r="Z89" s="5" t="n">
        <f aca="false">VLOOKUP(B89,[23]nov95!$A$54:$XFD$138,3,0)</f>
        <v>410359</v>
      </c>
      <c r="AA89" s="5" t="n">
        <f aca="false">VLOOKUP(B89,[24]dec95!$A$37:$XFD$120,3,0)</f>
        <v>534530</v>
      </c>
      <c r="AB89" s="5" t="n">
        <f aca="false">VLOOKUP(B89,[25]jan96!$A$54:$XFD$134,3,0)</f>
        <v>628523</v>
      </c>
      <c r="AC89" s="5" t="n">
        <f aca="false">VLOOKUP(B89,[26]feb96!$A$36:$XFD$114,3,0)</f>
        <v>684399</v>
      </c>
      <c r="AD89" s="5" t="n">
        <f aca="false">VLOOKUP(B89,[27]mar96!$A$36:$XFD$114,3,0)</f>
        <v>711900</v>
      </c>
      <c r="AE89" s="5" t="n">
        <f aca="false">VLOOKUP(B89,[28]apr96!$A$56:$XFD$132,3,0)</f>
        <v>620205</v>
      </c>
      <c r="AF89" s="5" t="n">
        <f aca="false">VLOOKUP(B89,[29]may96!$A$36:$XFD$111,3,0)</f>
        <v>854421</v>
      </c>
      <c r="AG89" s="5" t="n">
        <f aca="false">VLOOKUP(B89,[30]jun96!$A$36:$XFD$110,3,0)</f>
        <v>740986</v>
      </c>
      <c r="AH89" s="5" t="n">
        <f aca="false">VLOOKUP(B89,[31]jul96!$A$48:$XFD$122,3,0)</f>
        <v>652617</v>
      </c>
      <c r="AI89" s="5" t="n">
        <f aca="false">VLOOKUP(B89,[32]aug96!$A$50:$XFD$122,3,0)</f>
        <v>607422</v>
      </c>
      <c r="AJ89" s="5" t="n">
        <f aca="false">VLOOKUP(B89,[33]sep96!$A$65:$XFD$136,3,0)</f>
        <v>691633</v>
      </c>
      <c r="AK89" s="5" t="n">
        <f aca="false">VLOOKUP(B89,[34]oct96!$A$51:$XFD$122,3,0)</f>
        <v>829679</v>
      </c>
      <c r="AL89" s="5" t="n">
        <f aca="false">VLOOKUP(B89,[35]nov96!$A$55:$XFD$124,3,0)</f>
        <v>1149398</v>
      </c>
      <c r="AM89" s="5" t="n">
        <f aca="false">VLOOKUP(B89,[36]dec96!$A$61:$XFD$130,3,0)</f>
        <v>1236072</v>
      </c>
      <c r="AN89" s="5" t="n">
        <f aca="false">VLOOKUP(B89,[37]jan97!$A$57:$XFD$122,3,0)</f>
        <v>1052607</v>
      </c>
      <c r="AO89" s="5" t="n">
        <f aca="false">VLOOKUP(B89,[38]feb97!$A$59:$XFD$123,3,0)</f>
        <v>941965</v>
      </c>
      <c r="AP89" s="5" t="n">
        <f aca="false">VLOOKUP(B89,[39]mar97!$A$56:$XFD$118,3,0)</f>
        <v>1219851</v>
      </c>
      <c r="AQ89" s="5" t="n">
        <f aca="false">VLOOKUP(B89,[40]apr97!$A$49:$XFD$110,3,0)</f>
        <v>782478</v>
      </c>
      <c r="AR89" s="5" t="n">
        <f aca="false">VLOOKUP(B89,[41]may97!$A$35:$XFD$95,3,0)</f>
        <v>1013391</v>
      </c>
      <c r="AS89" s="5" t="n">
        <f aca="false">VLOOKUP(B89,[42]jun97!$A$49:$XFD$109,3,0)</f>
        <v>789588</v>
      </c>
      <c r="AT89" s="5" t="n">
        <f aca="false">VLOOKUP(B89,[43]jul97!$A$56:$XFD$115,3,0)</f>
        <v>1225511</v>
      </c>
      <c r="AU89" s="5" t="n">
        <f aca="false">VLOOKUP(B89,[44]aug97!$A$54:$XFD$111,3,0)</f>
        <v>1058749</v>
      </c>
      <c r="AV89" s="5" t="n">
        <f aca="false">VLOOKUP(B89,[45]sep97!$A$47:$XFD$1033,3,0)</f>
        <v>875111</v>
      </c>
      <c r="AW89" s="5" t="n">
        <f aca="false">VLOOKUP(B89,[46]oct97!$A$48:$XFD$104,3,0)</f>
        <v>1521074</v>
      </c>
      <c r="AX89" s="5" t="n">
        <f aca="false">VLOOKUP(B89,[47]nov97!$A$35:$XFD$90,3,0)</f>
        <v>1096647</v>
      </c>
      <c r="AY89" s="5" t="n">
        <f aca="false">VLOOKUP(B89,[48]dec97!$A$35:$XFD$89,3,0)</f>
        <v>2343845</v>
      </c>
      <c r="AZ89" s="5" t="n">
        <f aca="false">VLOOKUP(B89,[49]jan98!$A$51:$XFD$101,3,0)</f>
        <v>1414399</v>
      </c>
      <c r="BA89" s="5" t="n">
        <f aca="false">VLOOKUP(B89,[50]feb98!$A$34:$XFD$83,3,0)</f>
        <v>1708466</v>
      </c>
      <c r="BB89" s="5" t="n">
        <f aca="false">VLOOKUP(B89,[51]mar98!$A$34:$XFD$81,3,0)</f>
        <v>1897882</v>
      </c>
      <c r="BC89" s="5" t="n">
        <f aca="false">VLOOKUP(B89,[52]apr98!$A$34:$XFD$80,3,0)</f>
        <v>1386701</v>
      </c>
      <c r="BD89" s="5" t="n">
        <f aca="false">VLOOKUP(B89,[53]may98!$A$34:$XFD$79,3,0)</f>
        <v>1706375</v>
      </c>
      <c r="BE89" s="5" t="n">
        <f aca="false">VLOOKUP(B89,[54]jun98!$A$34:$XFD$78,3,0)</f>
        <v>1512040</v>
      </c>
      <c r="BF89" s="5" t="n">
        <f aca="false">VLOOKUP(B89,[55]jul98!$A$47:$XFD$91,3,0)</f>
        <v>1977969</v>
      </c>
      <c r="BG89" s="5" t="n">
        <f aca="false">VLOOKUP(B89,[56]aug98!$A$53:$XFD$95,3,0)</f>
        <v>1642458</v>
      </c>
      <c r="BH89" s="5" t="n">
        <f aca="false">VLOOKUP(B89,[57]sep98!$A$34:$XFD$75,3,0)</f>
        <v>1751302</v>
      </c>
      <c r="BI89" s="5" t="n">
        <f aca="false">VLOOKUP(B89,[58]oct98!$A$34:$XFD$74,3,0)</f>
        <v>1273999</v>
      </c>
      <c r="BJ89" s="5" t="n">
        <f aca="false">VLOOKUP(B89,[59]nov98!$A$34:$XFD$74,3,0)</f>
        <v>1860525</v>
      </c>
      <c r="BK89" s="5" t="n">
        <f aca="false">VLOOKUP(B89,[60]dec98!$A$56:$XFD$94,3,0)</f>
        <v>1509880</v>
      </c>
      <c r="BL89" s="5" t="n">
        <f aca="false">VLOOKUP(B89,[61]jan99!$A$33:$XFD$67,3,0)</f>
        <v>2192046</v>
      </c>
      <c r="BM89" s="5" t="n">
        <f aca="false">VLOOKUP(B89,[62]feb99!$A$57:$XFD$91,3,0)</f>
        <v>3992607</v>
      </c>
      <c r="BN89" s="5" t="n">
        <f aca="false">VLOOKUP(B89,[63]mar99!$A$33:$XFD$65,3,0)</f>
        <v>1436478</v>
      </c>
      <c r="BO89" s="5" t="n">
        <f aca="false">VLOOKUP(B89,[64]apr99!$A$33:$XFD$64,3,0)</f>
        <v>2027193</v>
      </c>
      <c r="BP89" s="5" t="n">
        <f aca="false">VLOOKUP(B89,[65]may99!$A$33:$XFD$63,3,0)</f>
        <v>2028810</v>
      </c>
      <c r="BQ89" s="5" t="n">
        <f aca="false">VLOOKUP(B89,[66]jun99!$A$44:$XFD$73,3,0)</f>
        <v>1411566</v>
      </c>
      <c r="BR89" s="5" t="n">
        <f aca="false">VLOOKUP(B89,[67]jul99!$A$33:$XFD$62,3,0)</f>
        <v>2287801</v>
      </c>
      <c r="BS89" s="5" t="n">
        <f aca="false">VLOOKUP(B89,[68]aug99!$A$33:$XFD$61,3,0)</f>
        <v>2334858</v>
      </c>
      <c r="BT89" s="5" t="n">
        <f aca="false">VLOOKUP(B89,[69]sep99!$A$54:$XFD$80,3,0)</f>
        <v>3128099</v>
      </c>
      <c r="BU89" s="5" t="n">
        <f aca="false">VLOOKUP(B89,[70]oct99!$A$59:$XFD$84,3,0)</f>
        <v>2722117</v>
      </c>
      <c r="BV89" s="5" t="n">
        <f aca="false">VLOOKUP(B89,[71]nov99!$A$33:$XFD$57,3,0)</f>
        <v>3296106</v>
      </c>
      <c r="BW89" s="5" t="n">
        <f aca="false">VLOOKUP(B89,[72]dec99!$A$33:$XFD$57,3,0)</f>
        <v>1945622</v>
      </c>
      <c r="BX89" s="5" t="n">
        <f aca="false">VLOOKUP(B89,[73]jan00!$A$50:$XFD$70,3,0)</f>
        <v>3357097</v>
      </c>
      <c r="BY89" s="5" t="n">
        <f aca="false">VLOOKUP(B89,[74]feb00!$A$32:$XFD$50,3,0)</f>
        <v>3128451</v>
      </c>
      <c r="BZ89" s="5" t="n">
        <f aca="false">VLOOKUP(B89,[75]mar00!$A$52:$XFD$69,3,0)</f>
        <v>5305279</v>
      </c>
      <c r="CA89" s="5" t="n">
        <f aca="false">VLOOKUP(B89,[76]apr00!$A$57:$XFD$74,3,0)</f>
        <v>3811274</v>
      </c>
      <c r="CB89" s="5" t="n">
        <f aca="false">VLOOKUP(B89,[77]may00!$A$53:$XFD$68,3,0)</f>
        <v>3700437</v>
      </c>
      <c r="CC89" s="5" t="n">
        <f aca="false">VLOOKUP(B89,[78]jun00!$A$54:$XFD$69,3,0)</f>
        <v>4605117</v>
      </c>
      <c r="CD89" s="5" t="n">
        <f aca="false">VLOOKUP(B89,[79]jul00!$A$49:$XFD$62,3,0)</f>
        <v>3956566</v>
      </c>
      <c r="CE89" s="5" t="n">
        <f aca="false">VLOOKUP(B89,[80]aug00!$A$32:$XFD$45,3,0)</f>
        <v>4927136</v>
      </c>
      <c r="CF89" s="5" t="n">
        <f aca="false">VLOOKUP(B89,[81]sep00!$A$47:$XFD$59,3,0)</f>
        <v>5793481</v>
      </c>
      <c r="CG89" s="5" t="n">
        <f aca="false">VLOOKUP(B89,[82]oct00!$A$53:$XFD$64,3,0)</f>
        <v>5328728</v>
      </c>
      <c r="CH89" s="5" t="n">
        <f aca="false">VLOOKUP(B89,[83]nov00!$A$60:$XFD$69,3,0)</f>
        <v>6883166</v>
      </c>
      <c r="CI89" s="5" t="n">
        <f aca="false">VLOOKUP(B89,[84]dec00!$A$53:$XFD$62,3,0)</f>
        <v>9707466</v>
      </c>
      <c r="CJ89" s="5" t="n">
        <v>6215105</v>
      </c>
      <c r="CK89" s="5" t="n">
        <v>6359238</v>
      </c>
      <c r="CL89" s="5" t="n">
        <v>8160252</v>
      </c>
      <c r="CM89" s="5" t="n">
        <v>3084058</v>
      </c>
      <c r="CR89" s="6"/>
    </row>
    <row r="90" customFormat="false" ht="11.25" hidden="false" customHeight="false" outlineLevel="0" collapsed="false">
      <c r="B90" s="4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</row>
    <row r="91" customFormat="false" ht="11.25" hidden="false" customHeight="false" outlineLevel="0" collapsed="false">
      <c r="B91" s="4"/>
      <c r="C91" s="5"/>
      <c r="BE91" s="1" t="s">
        <v>88</v>
      </c>
    </row>
    <row r="92" customFormat="false" ht="11.25" hidden="false" customHeight="false" outlineLevel="0" collapsed="false">
      <c r="B92" s="4"/>
      <c r="C92" s="5"/>
    </row>
    <row r="93" customFormat="false" ht="11.25" hidden="false" customHeight="false" outlineLevel="0" collapsed="false">
      <c r="B93" s="4"/>
      <c r="C93" s="1" t="s">
        <v>0</v>
      </c>
      <c r="D93" s="4" t="n">
        <v>34335</v>
      </c>
      <c r="E93" s="4" t="n">
        <v>34366</v>
      </c>
      <c r="F93" s="4" t="n">
        <v>34394</v>
      </c>
      <c r="G93" s="4" t="n">
        <v>34425</v>
      </c>
      <c r="H93" s="4" t="n">
        <v>34455</v>
      </c>
      <c r="I93" s="4" t="n">
        <v>34486</v>
      </c>
      <c r="J93" s="4" t="n">
        <v>34516</v>
      </c>
      <c r="K93" s="4" t="n">
        <v>34547</v>
      </c>
      <c r="L93" s="4" t="n">
        <v>34578</v>
      </c>
      <c r="M93" s="4" t="n">
        <v>34608</v>
      </c>
      <c r="N93" s="4" t="n">
        <v>34639</v>
      </c>
      <c r="O93" s="4" t="n">
        <v>34669</v>
      </c>
      <c r="P93" s="4" t="n">
        <v>34700</v>
      </c>
      <c r="Q93" s="4" t="n">
        <v>34731</v>
      </c>
      <c r="R93" s="4" t="n">
        <v>34759</v>
      </c>
      <c r="S93" s="4" t="n">
        <v>34790</v>
      </c>
      <c r="T93" s="4" t="n">
        <v>34820</v>
      </c>
      <c r="U93" s="4" t="n">
        <v>34851</v>
      </c>
      <c r="V93" s="4" t="n">
        <v>34881</v>
      </c>
      <c r="W93" s="4" t="n">
        <v>34912</v>
      </c>
      <c r="X93" s="4" t="n">
        <v>34943</v>
      </c>
      <c r="Y93" s="4" t="n">
        <v>34973</v>
      </c>
      <c r="Z93" s="4" t="n">
        <v>35004</v>
      </c>
      <c r="AA93" s="4" t="n">
        <v>35034</v>
      </c>
      <c r="AB93" s="4" t="n">
        <v>35065</v>
      </c>
      <c r="AC93" s="4" t="n">
        <v>35096</v>
      </c>
      <c r="AD93" s="4" t="n">
        <v>35125</v>
      </c>
      <c r="AE93" s="4" t="n">
        <v>35156</v>
      </c>
      <c r="AF93" s="4" t="n">
        <v>35186</v>
      </c>
      <c r="AG93" s="4" t="n">
        <v>35217</v>
      </c>
      <c r="AH93" s="4" t="n">
        <v>35247</v>
      </c>
      <c r="AI93" s="4" t="n">
        <v>35278</v>
      </c>
      <c r="AJ93" s="4" t="n">
        <v>35309</v>
      </c>
      <c r="AK93" s="4" t="n">
        <v>35339</v>
      </c>
      <c r="AL93" s="4" t="n">
        <v>35370</v>
      </c>
      <c r="AM93" s="4" t="n">
        <v>35400</v>
      </c>
      <c r="AN93" s="4" t="n">
        <v>35431</v>
      </c>
      <c r="AO93" s="4" t="n">
        <v>35462</v>
      </c>
      <c r="AP93" s="4" t="n">
        <v>35490</v>
      </c>
      <c r="AQ93" s="4" t="n">
        <v>35521</v>
      </c>
      <c r="AR93" s="4" t="n">
        <v>35551</v>
      </c>
      <c r="AS93" s="4" t="n">
        <v>35582</v>
      </c>
      <c r="AT93" s="4" t="n">
        <v>35612</v>
      </c>
      <c r="AU93" s="4" t="n">
        <v>35643</v>
      </c>
      <c r="AV93" s="4" t="n">
        <v>35674</v>
      </c>
      <c r="AW93" s="4" t="n">
        <v>35704</v>
      </c>
      <c r="AX93" s="4" t="n">
        <v>35735</v>
      </c>
      <c r="AY93" s="4" t="n">
        <v>35765</v>
      </c>
      <c r="AZ93" s="4" t="n">
        <v>35796</v>
      </c>
      <c r="BA93" s="4" t="n">
        <v>35827</v>
      </c>
      <c r="BB93" s="4" t="n">
        <v>35855</v>
      </c>
      <c r="BC93" s="4" t="n">
        <v>35886</v>
      </c>
      <c r="BD93" s="4" t="n">
        <v>35916</v>
      </c>
      <c r="BE93" s="4" t="n">
        <v>35947</v>
      </c>
      <c r="BF93" s="4" t="n">
        <v>35977</v>
      </c>
      <c r="BG93" s="4" t="n">
        <v>36008</v>
      </c>
      <c r="BH93" s="4" t="n">
        <v>36039</v>
      </c>
      <c r="BI93" s="4" t="n">
        <v>36069</v>
      </c>
      <c r="BJ93" s="4" t="n">
        <v>36100</v>
      </c>
      <c r="BK93" s="4" t="n">
        <v>36130</v>
      </c>
      <c r="BL93" s="4" t="n">
        <v>36161</v>
      </c>
      <c r="BM93" s="4" t="n">
        <v>36192</v>
      </c>
      <c r="BN93" s="4" t="n">
        <v>36220</v>
      </c>
      <c r="BO93" s="4" t="n">
        <v>36251</v>
      </c>
      <c r="BP93" s="4" t="n">
        <v>36281</v>
      </c>
      <c r="BQ93" s="4" t="n">
        <v>36312</v>
      </c>
      <c r="BR93" s="4" t="n">
        <v>36342</v>
      </c>
      <c r="BS93" s="4" t="n">
        <v>36373</v>
      </c>
      <c r="BT93" s="4" t="n">
        <v>36404</v>
      </c>
      <c r="BU93" s="4" t="n">
        <v>36434</v>
      </c>
      <c r="BV93" s="4" t="n">
        <v>36465</v>
      </c>
      <c r="BW93" s="4" t="n">
        <v>36495</v>
      </c>
      <c r="BX93" s="4" t="n">
        <v>36526</v>
      </c>
      <c r="BY93" s="4" t="n">
        <v>36557</v>
      </c>
      <c r="BZ93" s="4" t="n">
        <v>36586</v>
      </c>
      <c r="CA93" s="4" t="n">
        <v>36617</v>
      </c>
      <c r="CB93" s="4" t="n">
        <v>36647</v>
      </c>
      <c r="CC93" s="4" t="n">
        <v>36678</v>
      </c>
      <c r="CD93" s="4" t="n">
        <v>36708</v>
      </c>
      <c r="CE93" s="4" t="n">
        <v>36739</v>
      </c>
      <c r="CF93" s="4" t="n">
        <v>36770</v>
      </c>
      <c r="CG93" s="4" t="n">
        <v>36800</v>
      </c>
      <c r="CH93" s="4" t="n">
        <v>36831</v>
      </c>
      <c r="CI93" s="4" t="n">
        <v>36861</v>
      </c>
      <c r="CJ93" s="4" t="n">
        <v>36892</v>
      </c>
      <c r="CK93" s="4" t="n">
        <v>36923</v>
      </c>
      <c r="CL93" s="4" t="n">
        <v>36951</v>
      </c>
      <c r="CM93" s="4" t="n">
        <v>36982</v>
      </c>
      <c r="CN93" s="4" t="n">
        <v>37012</v>
      </c>
    </row>
    <row r="94" customFormat="false" ht="11.25" hidden="false" customHeight="false" outlineLevel="0" collapsed="false">
      <c r="A94" s="1" t="n">
        <v>31</v>
      </c>
      <c r="B94" s="4" t="n">
        <v>34335</v>
      </c>
      <c r="C94" s="1" t="n">
        <f aca="false">(C2/1000000)/$A94</f>
        <v>6.58999316129032</v>
      </c>
      <c r="D94" s="1" t="n">
        <f aca="false">(D2/1000000)/$A94</f>
        <v>0.128734903225806</v>
      </c>
      <c r="E94" s="1" t="s">
        <v>89</v>
      </c>
      <c r="F94" s="1" t="s">
        <v>89</v>
      </c>
      <c r="G94" s="1" t="s">
        <v>89</v>
      </c>
      <c r="H94" s="1" t="s">
        <v>89</v>
      </c>
      <c r="I94" s="1" t="s">
        <v>89</v>
      </c>
      <c r="J94" s="1" t="s">
        <v>89</v>
      </c>
      <c r="K94" s="1" t="s">
        <v>89</v>
      </c>
      <c r="L94" s="1" t="s">
        <v>89</v>
      </c>
      <c r="M94" s="1" t="s">
        <v>89</v>
      </c>
      <c r="N94" s="1" t="s">
        <v>89</v>
      </c>
      <c r="O94" s="1" t="s">
        <v>89</v>
      </c>
      <c r="P94" s="1" t="s">
        <v>89</v>
      </c>
      <c r="Q94" s="1" t="s">
        <v>89</v>
      </c>
      <c r="R94" s="1" t="s">
        <v>89</v>
      </c>
      <c r="S94" s="1" t="s">
        <v>89</v>
      </c>
      <c r="T94" s="1" t="s">
        <v>89</v>
      </c>
      <c r="U94" s="1" t="s">
        <v>89</v>
      </c>
      <c r="V94" s="1" t="s">
        <v>89</v>
      </c>
      <c r="W94" s="1" t="s">
        <v>89</v>
      </c>
      <c r="X94" s="1" t="s">
        <v>89</v>
      </c>
      <c r="Y94" s="1" t="s">
        <v>89</v>
      </c>
      <c r="Z94" s="1" t="s">
        <v>89</v>
      </c>
      <c r="AA94" s="1" t="s">
        <v>89</v>
      </c>
      <c r="AB94" s="1" t="s">
        <v>89</v>
      </c>
      <c r="AC94" s="1" t="s">
        <v>89</v>
      </c>
      <c r="AD94" s="1" t="s">
        <v>89</v>
      </c>
      <c r="AE94" s="1" t="s">
        <v>89</v>
      </c>
      <c r="AF94" s="1" t="s">
        <v>89</v>
      </c>
      <c r="AG94" s="1" t="s">
        <v>89</v>
      </c>
      <c r="AH94" s="1" t="s">
        <v>89</v>
      </c>
      <c r="AI94" s="1" t="s">
        <v>89</v>
      </c>
      <c r="AJ94" s="1" t="s">
        <v>89</v>
      </c>
      <c r="AK94" s="1" t="s">
        <v>89</v>
      </c>
      <c r="AL94" s="1" t="s">
        <v>89</v>
      </c>
      <c r="AM94" s="1" t="s">
        <v>89</v>
      </c>
      <c r="AN94" s="1" t="s">
        <v>89</v>
      </c>
      <c r="AO94" s="1" t="s">
        <v>89</v>
      </c>
      <c r="AP94" s="1" t="s">
        <v>89</v>
      </c>
      <c r="AQ94" s="1" t="s">
        <v>89</v>
      </c>
      <c r="AR94" s="1" t="s">
        <v>89</v>
      </c>
      <c r="AS94" s="1" t="s">
        <v>89</v>
      </c>
      <c r="AT94" s="1" t="s">
        <v>89</v>
      </c>
      <c r="AU94" s="1" t="s">
        <v>89</v>
      </c>
      <c r="AV94" s="1" t="s">
        <v>89</v>
      </c>
      <c r="AW94" s="1" t="s">
        <v>89</v>
      </c>
      <c r="AX94" s="1" t="s">
        <v>89</v>
      </c>
      <c r="AY94" s="1" t="s">
        <v>89</v>
      </c>
      <c r="AZ94" s="1" t="s">
        <v>89</v>
      </c>
      <c r="BA94" s="1" t="s">
        <v>89</v>
      </c>
      <c r="BB94" s="1" t="s">
        <v>89</v>
      </c>
      <c r="BC94" s="1" t="s">
        <v>89</v>
      </c>
      <c r="BD94" s="1" t="s">
        <v>89</v>
      </c>
      <c r="BE94" s="1" t="s">
        <v>89</v>
      </c>
      <c r="BF94" s="1" t="s">
        <v>89</v>
      </c>
      <c r="BG94" s="1" t="s">
        <v>89</v>
      </c>
      <c r="BH94" s="1" t="s">
        <v>89</v>
      </c>
      <c r="BI94" s="1" t="s">
        <v>89</v>
      </c>
      <c r="BJ94" s="1" t="s">
        <v>89</v>
      </c>
      <c r="BK94" s="1" t="s">
        <v>89</v>
      </c>
      <c r="BL94" s="1" t="s">
        <v>89</v>
      </c>
      <c r="BM94" s="1" t="s">
        <v>89</v>
      </c>
      <c r="BN94" s="1" t="s">
        <v>89</v>
      </c>
      <c r="BO94" s="1" t="s">
        <v>89</v>
      </c>
      <c r="BP94" s="1" t="s">
        <v>89</v>
      </c>
      <c r="BQ94" s="1" t="s">
        <v>89</v>
      </c>
      <c r="BR94" s="1" t="s">
        <v>89</v>
      </c>
      <c r="BS94" s="1" t="s">
        <v>89</v>
      </c>
      <c r="BT94" s="1" t="s">
        <v>89</v>
      </c>
      <c r="BU94" s="1" t="s">
        <v>89</v>
      </c>
      <c r="BV94" s="1" t="s">
        <v>89</v>
      </c>
      <c r="BW94" s="1" t="s">
        <v>89</v>
      </c>
      <c r="BX94" s="1" t="s">
        <v>89</v>
      </c>
      <c r="BY94" s="1" t="s">
        <v>89</v>
      </c>
      <c r="BZ94" s="1" t="s">
        <v>89</v>
      </c>
      <c r="CA94" s="1" t="s">
        <v>89</v>
      </c>
      <c r="CB94" s="1" t="s">
        <v>89</v>
      </c>
    </row>
    <row r="95" customFormat="false" ht="11.25" hidden="false" customHeight="false" outlineLevel="0" collapsed="false">
      <c r="A95" s="1" t="n">
        <v>28</v>
      </c>
      <c r="B95" s="4" t="n">
        <v>34366</v>
      </c>
      <c r="C95" s="1" t="n">
        <f aca="false">(C3/1000000)/$A95</f>
        <v>6.37947275</v>
      </c>
      <c r="D95" s="1" t="n">
        <f aca="false">(D3/1000000)/$A95</f>
        <v>0.209486821428571</v>
      </c>
      <c r="E95" s="1" t="n">
        <f aca="false">(E3/1000000)/$A95</f>
        <v>0.126832</v>
      </c>
    </row>
    <row r="96" customFormat="false" ht="11.25" hidden="false" customHeight="false" outlineLevel="0" collapsed="false">
      <c r="A96" s="1" t="n">
        <v>31</v>
      </c>
      <c r="B96" s="4" t="n">
        <v>34394</v>
      </c>
      <c r="C96" s="1" t="n">
        <f aca="false">(C4/1000000)/$A96</f>
        <v>6.22705603225807</v>
      </c>
      <c r="D96" s="1" t="n">
        <f aca="false">(D4/1000000)/$A96</f>
        <v>0.207589096774194</v>
      </c>
      <c r="E96" s="1" t="n">
        <f aca="false">(E4/1000000)/$A96</f>
        <v>0.246101032258065</v>
      </c>
      <c r="F96" s="1" t="n">
        <f aca="false">(F4/1000000)/$A96</f>
        <v>0.122193225806452</v>
      </c>
    </row>
    <row r="97" customFormat="false" ht="11.25" hidden="false" customHeight="false" outlineLevel="0" collapsed="false">
      <c r="A97" s="1" t="n">
        <v>30</v>
      </c>
      <c r="B97" s="4" t="n">
        <v>34425</v>
      </c>
      <c r="C97" s="1" t="n">
        <f aca="false">(C5/1000000)/$A97</f>
        <v>6.0146038</v>
      </c>
      <c r="D97" s="1" t="n">
        <f aca="false">(D5/1000000)/$A97</f>
        <v>0.202555233333333</v>
      </c>
      <c r="E97" s="1" t="n">
        <f aca="false">(E5/1000000)/$A97</f>
        <v>0.251803466666667</v>
      </c>
      <c r="F97" s="1" t="n">
        <f aca="false">(F5/1000000)/$A97</f>
        <v>0.308166033333333</v>
      </c>
      <c r="G97" s="1" t="n">
        <f aca="false">(G5/1000000)/$A97</f>
        <v>0.1090036</v>
      </c>
    </row>
    <row r="98" customFormat="false" ht="11.25" hidden="false" customHeight="false" outlineLevel="0" collapsed="false">
      <c r="A98" s="1" t="n">
        <v>31</v>
      </c>
      <c r="B98" s="4" t="n">
        <v>34455</v>
      </c>
      <c r="C98" s="1" t="n">
        <f aca="false">(C6/1000000)/$A98</f>
        <v>5.83598574193548</v>
      </c>
      <c r="D98" s="1" t="n">
        <f aca="false">(D6/1000000)/$A98</f>
        <v>0.183904322580645</v>
      </c>
      <c r="E98" s="1" t="n">
        <f aca="false">(E6/1000000)/$A98</f>
        <v>0.232785806451613</v>
      </c>
      <c r="F98" s="1" t="n">
        <f aca="false">(F6/1000000)/$A98</f>
        <v>0.301407161290323</v>
      </c>
      <c r="G98" s="1" t="n">
        <f aca="false">(G6/1000000)/$A98</f>
        <v>0.206699225806452</v>
      </c>
      <c r="H98" s="1" t="n">
        <f aca="false">(H6/1000000)/$A98</f>
        <v>0.128660870967742</v>
      </c>
    </row>
    <row r="99" customFormat="false" ht="11.25" hidden="false" customHeight="false" outlineLevel="0" collapsed="false">
      <c r="A99" s="1" t="n">
        <v>30</v>
      </c>
      <c r="B99" s="4" t="n">
        <v>34486</v>
      </c>
      <c r="C99" s="1" t="n">
        <f aca="false">(C7/1000000)/$A99</f>
        <v>5.65555446666667</v>
      </c>
      <c r="D99" s="1" t="n">
        <f aca="false">(D7/1000000)/$A99</f>
        <v>0.176361</v>
      </c>
      <c r="E99" s="1" t="n">
        <f aca="false">(E7/1000000)/$A99</f>
        <v>0.215214466666667</v>
      </c>
      <c r="F99" s="1" t="n">
        <f aca="false">(F7/1000000)/$A99</f>
        <v>0.2777446</v>
      </c>
      <c r="G99" s="1" t="n">
        <f aca="false">(G7/1000000)/$A99</f>
        <v>0.217994033333333</v>
      </c>
      <c r="H99" s="1" t="n">
        <f aca="false">(H7/1000000)/$A99</f>
        <v>0.2853377</v>
      </c>
      <c r="I99" s="1" t="n">
        <f aca="false">(I7/1000000)/$A99</f>
        <v>0.146195533333333</v>
      </c>
    </row>
    <row r="100" customFormat="false" ht="11.25" hidden="false" customHeight="false" outlineLevel="0" collapsed="false">
      <c r="A100" s="1" t="n">
        <v>31</v>
      </c>
      <c r="B100" s="4" t="n">
        <v>34516</v>
      </c>
      <c r="C100" s="1" t="n">
        <f aca="false">(C8/1000000)/$A100</f>
        <v>5.56096087096774</v>
      </c>
      <c r="D100" s="1" t="n">
        <f aca="false">(D8/1000000)/$A100</f>
        <v>0.172349064516129</v>
      </c>
      <c r="E100" s="1" t="n">
        <f aca="false">(E8/1000000)/$A100</f>
        <v>0.199784387096774</v>
      </c>
      <c r="F100" s="1" t="n">
        <f aca="false">(F8/1000000)/$A100</f>
        <v>0.258651258064516</v>
      </c>
      <c r="G100" s="1" t="n">
        <f aca="false">(G8/1000000)/$A100</f>
        <v>0.219874225806452</v>
      </c>
      <c r="H100" s="1" t="n">
        <f aca="false">(H8/1000000)/$A100</f>
        <v>0.276015</v>
      </c>
      <c r="I100" s="1" t="n">
        <f aca="false">(I8/1000000)/$A100</f>
        <v>0.249391806451613</v>
      </c>
      <c r="J100" s="1" t="n">
        <f aca="false">(J8/1000000)/$A100</f>
        <v>0.127099064516129</v>
      </c>
    </row>
    <row r="101" customFormat="false" ht="11.25" hidden="false" customHeight="false" outlineLevel="0" collapsed="false">
      <c r="A101" s="1" t="n">
        <v>31</v>
      </c>
      <c r="B101" s="4" t="n">
        <v>34547</v>
      </c>
      <c r="C101" s="1" t="n">
        <f aca="false">(C9/1000000)/$A101</f>
        <v>5.38368203225807</v>
      </c>
      <c r="D101" s="1" t="n">
        <f aca="false">(D9/1000000)/$A101</f>
        <v>0.163227096774194</v>
      </c>
      <c r="E101" s="1" t="n">
        <f aca="false">(E9/1000000)/$A101</f>
        <v>0.189941419354839</v>
      </c>
      <c r="F101" s="1" t="n">
        <f aca="false">(F9/1000000)/$A101</f>
        <v>0.240862483870968</v>
      </c>
      <c r="G101" s="1" t="n">
        <f aca="false">(G9/1000000)/$A101</f>
        <v>0.20436164516129</v>
      </c>
      <c r="H101" s="1" t="n">
        <f aca="false">(H9/1000000)/$A101</f>
        <v>0.271441548387097</v>
      </c>
      <c r="I101" s="1" t="n">
        <f aca="false">(I9/1000000)/$A101</f>
        <v>0.239237677419355</v>
      </c>
      <c r="J101" s="1" t="n">
        <f aca="false">(J9/1000000)/$A101</f>
        <v>0.213558258064516</v>
      </c>
      <c r="K101" s="1" t="n">
        <f aca="false">(K9/1000000)/$A101</f>
        <v>0.195168064516129</v>
      </c>
    </row>
    <row r="102" customFormat="false" ht="11.25" hidden="false" customHeight="false" outlineLevel="0" collapsed="false">
      <c r="A102" s="1" t="n">
        <v>30</v>
      </c>
      <c r="B102" s="4" t="n">
        <v>34578</v>
      </c>
      <c r="C102" s="1" t="n">
        <f aca="false">(C10/1000000)/$A102</f>
        <v>5.12705693333333</v>
      </c>
      <c r="D102" s="1" t="n">
        <f aca="false">(D10/1000000)/$A102</f>
        <v>0.1587691</v>
      </c>
      <c r="E102" s="1" t="n">
        <f aca="false">(E10/1000000)/$A102</f>
        <v>0.1808261</v>
      </c>
      <c r="F102" s="1" t="n">
        <f aca="false">(F10/1000000)/$A102</f>
        <v>0.2291659</v>
      </c>
      <c r="G102" s="1" t="n">
        <f aca="false">(G10/1000000)/$A102</f>
        <v>0.1797274</v>
      </c>
      <c r="H102" s="1" t="n">
        <f aca="false">(H10/1000000)/$A102</f>
        <v>0.249069766666667</v>
      </c>
      <c r="I102" s="1" t="n">
        <f aca="false">(I10/1000000)/$A102</f>
        <v>0.2260513</v>
      </c>
      <c r="J102" s="1" t="n">
        <f aca="false">(J10/1000000)/$A102</f>
        <v>0.213280133333333</v>
      </c>
      <c r="K102" s="1" t="n">
        <f aca="false">(K10/1000000)/$A102</f>
        <v>0.319759466666667</v>
      </c>
      <c r="L102" s="1" t="n">
        <f aca="false">(L10/1000000)/$A102</f>
        <v>0.151830666666667</v>
      </c>
    </row>
    <row r="103" customFormat="false" ht="11.25" hidden="false" customHeight="false" outlineLevel="0" collapsed="false">
      <c r="A103" s="1" t="n">
        <v>31</v>
      </c>
      <c r="B103" s="4" t="n">
        <v>34608</v>
      </c>
      <c r="C103" s="1" t="n">
        <f aca="false">(C11/1000000)/$A103</f>
        <v>4.90987290322581</v>
      </c>
      <c r="D103" s="1" t="n">
        <f aca="false">(D11/1000000)/$A103</f>
        <v>0.145601838709677</v>
      </c>
      <c r="E103" s="1" t="n">
        <f aca="false">(E11/1000000)/$A103</f>
        <v>0.158879967741935</v>
      </c>
      <c r="F103" s="1" t="n">
        <f aca="false">(F11/1000000)/$A103</f>
        <v>0.216282870967742</v>
      </c>
      <c r="G103" s="1" t="n">
        <f aca="false">(G11/1000000)/$A103</f>
        <v>0.166287290322581</v>
      </c>
      <c r="H103" s="1" t="n">
        <f aca="false">(H11/1000000)/$A103</f>
        <v>0.229300064516129</v>
      </c>
      <c r="I103" s="1" t="n">
        <f aca="false">(I11/1000000)/$A103</f>
        <v>0.217151806451613</v>
      </c>
      <c r="J103" s="1" t="n">
        <f aca="false">(J11/1000000)/$A103</f>
        <v>0.227970580645161</v>
      </c>
      <c r="K103" s="1" t="n">
        <f aca="false">(K11/1000000)/$A103</f>
        <v>0.300279</v>
      </c>
      <c r="L103" s="1" t="n">
        <f aca="false">(L11/1000000)/$A103</f>
        <v>0.277696064516129</v>
      </c>
      <c r="M103" s="1" t="n">
        <f aca="false">(M11/1000000)/$A103</f>
        <v>0.0920052580645161</v>
      </c>
    </row>
    <row r="104" customFormat="false" ht="11.25" hidden="false" customHeight="false" outlineLevel="0" collapsed="false">
      <c r="A104" s="1" t="n">
        <v>30</v>
      </c>
      <c r="B104" s="4" t="n">
        <v>34639</v>
      </c>
      <c r="C104" s="1" t="n">
        <f aca="false">(C12/1000000)/$A104</f>
        <v>4.9595412</v>
      </c>
      <c r="D104" s="1" t="n">
        <f aca="false">(D12/1000000)/$A104</f>
        <v>0.1388258</v>
      </c>
      <c r="E104" s="1" t="n">
        <f aca="false">(E12/1000000)/$A104</f>
        <v>0.158825033333333</v>
      </c>
      <c r="F104" s="1" t="n">
        <f aca="false">(F12/1000000)/$A104</f>
        <v>0.192392966666667</v>
      </c>
      <c r="G104" s="1" t="n">
        <f aca="false">(G12/1000000)/$A104</f>
        <v>0.149568333333333</v>
      </c>
      <c r="H104" s="1" t="n">
        <f aca="false">(H12/1000000)/$A104</f>
        <v>0.229967633333333</v>
      </c>
      <c r="I104" s="1" t="n">
        <f aca="false">(I12/1000000)/$A104</f>
        <v>0.192734133333333</v>
      </c>
      <c r="J104" s="1" t="n">
        <f aca="false">(J12/1000000)/$A104</f>
        <v>0.221627233333333</v>
      </c>
      <c r="K104" s="1" t="n">
        <f aca="false">(K12/1000000)/$A104</f>
        <v>0.278106866666667</v>
      </c>
      <c r="L104" s="1" t="n">
        <f aca="false">(L12/1000000)/$A104</f>
        <v>0.294080966666667</v>
      </c>
      <c r="M104" s="1" t="n">
        <f aca="false">(M12/1000000)/$A104</f>
        <v>0.1924085</v>
      </c>
      <c r="N104" s="1" t="n">
        <f aca="false">(N12/1000000)/$A104</f>
        <v>0.140169433333333</v>
      </c>
    </row>
    <row r="105" customFormat="false" ht="11.25" hidden="false" customHeight="false" outlineLevel="0" collapsed="false">
      <c r="A105" s="1" t="n">
        <v>31</v>
      </c>
      <c r="B105" s="4" t="n">
        <v>34669</v>
      </c>
      <c r="C105" s="1" t="n">
        <f aca="false">(C13/1000000)/$A105</f>
        <v>4.85425235483871</v>
      </c>
      <c r="D105" s="1" t="n">
        <f aca="false">(D13/1000000)/$A105</f>
        <v>0.126673225806452</v>
      </c>
      <c r="E105" s="1" t="n">
        <f aca="false">(E13/1000000)/$A105</f>
        <v>0.155031580645161</v>
      </c>
      <c r="F105" s="1" t="n">
        <f aca="false">(F13/1000000)/$A105</f>
        <v>0.195713032258065</v>
      </c>
      <c r="G105" s="1" t="n">
        <f aca="false">(G13/1000000)/$A105</f>
        <v>0.14648264516129</v>
      </c>
      <c r="H105" s="1" t="n">
        <f aca="false">(H13/1000000)/$A105</f>
        <v>0.229464612903226</v>
      </c>
      <c r="I105" s="1" t="n">
        <f aca="false">(I13/1000000)/$A105</f>
        <v>0.186527483870968</v>
      </c>
      <c r="J105" s="1" t="n">
        <f aca="false">(J13/1000000)/$A105</f>
        <v>0.218223741935484</v>
      </c>
      <c r="K105" s="1" t="n">
        <f aca="false">(K13/1000000)/$A105</f>
        <v>0.262536161290323</v>
      </c>
      <c r="L105" s="1" t="n">
        <f aca="false">(L13/1000000)/$A105</f>
        <v>0.282911258064516</v>
      </c>
      <c r="M105" s="1" t="n">
        <f aca="false">(M13/1000000)/$A105</f>
        <v>0.173630096774194</v>
      </c>
      <c r="N105" s="1" t="n">
        <f aca="false">(N13/1000000)/$A105</f>
        <v>0.244883225806452</v>
      </c>
      <c r="O105" s="1" t="n">
        <f aca="false">(O13/1000000)/$A105</f>
        <v>0.14105</v>
      </c>
    </row>
    <row r="106" customFormat="false" ht="11.25" hidden="false" customHeight="false" outlineLevel="0" collapsed="false">
      <c r="A106" s="1" t="n">
        <v>31</v>
      </c>
      <c r="B106" s="4" t="n">
        <v>34700</v>
      </c>
      <c r="C106" s="1" t="n">
        <f aca="false">(C14/1000000)/$A106</f>
        <v>4.70699483870968</v>
      </c>
      <c r="D106" s="1" t="n">
        <f aca="false">(D14/1000000)/$A106</f>
        <v>0.118648225806452</v>
      </c>
      <c r="E106" s="1" t="n">
        <f aca="false">(E14/1000000)/$A106</f>
        <v>0.145140774193548</v>
      </c>
      <c r="F106" s="1" t="n">
        <f aca="false">(F14/1000000)/$A106</f>
        <v>0.192337225806452</v>
      </c>
      <c r="G106" s="1" t="n">
        <f aca="false">(G14/1000000)/$A106</f>
        <v>0.144019258064516</v>
      </c>
      <c r="H106" s="1" t="n">
        <f aca="false">(H14/1000000)/$A106</f>
        <v>0.215838806451613</v>
      </c>
      <c r="I106" s="1" t="n">
        <f aca="false">(I14/1000000)/$A106</f>
        <v>0.174958225806452</v>
      </c>
      <c r="J106" s="1" t="n">
        <f aca="false">(J14/1000000)/$A106</f>
        <v>0.197537064516129</v>
      </c>
      <c r="K106" s="1" t="n">
        <f aca="false">(K14/1000000)/$A106</f>
        <v>0.248657129032258</v>
      </c>
      <c r="L106" s="1" t="n">
        <f aca="false">(L14/1000000)/$A106</f>
        <v>0.267784612903226</v>
      </c>
      <c r="M106" s="1" t="n">
        <f aca="false">(M14/1000000)/$A106</f>
        <v>0.161951935483871</v>
      </c>
      <c r="N106" s="1" t="n">
        <f aca="false">(N14/1000000)/$A106</f>
        <v>0.222446290322581</v>
      </c>
      <c r="O106" s="1" t="n">
        <f aca="false">(O14/1000000)/$A106</f>
        <v>0.242074258064516</v>
      </c>
      <c r="P106" s="1" t="n">
        <f aca="false">(P14/1000000)/$A106</f>
        <v>0.116503967741935</v>
      </c>
    </row>
    <row r="107" customFormat="false" ht="11.25" hidden="false" customHeight="false" outlineLevel="0" collapsed="false">
      <c r="A107" s="1" t="n">
        <v>28</v>
      </c>
      <c r="B107" s="4" t="n">
        <v>34731</v>
      </c>
      <c r="C107" s="1" t="n">
        <f aca="false">(C15/1000000)/$A107</f>
        <v>4.63515721428571</v>
      </c>
      <c r="D107" s="1" t="n">
        <f aca="false">(D15/1000000)/$A107</f>
        <v>0.112790285714286</v>
      </c>
      <c r="E107" s="1" t="n">
        <f aca="false">(E15/1000000)/$A107</f>
        <v>0.144642285714286</v>
      </c>
      <c r="F107" s="1" t="n">
        <f aca="false">(F15/1000000)/$A107</f>
        <v>0.169556357142857</v>
      </c>
      <c r="G107" s="1" t="n">
        <f aca="false">(G15/1000000)/$A107</f>
        <v>0.138912607142857</v>
      </c>
      <c r="H107" s="1" t="n">
        <f aca="false">(H15/1000000)/$A107</f>
        <v>0.198164</v>
      </c>
      <c r="I107" s="1" t="n">
        <f aca="false">(I15/1000000)/$A107</f>
        <v>0.161009785714286</v>
      </c>
      <c r="J107" s="1" t="n">
        <f aca="false">(J15/1000000)/$A107</f>
        <v>0.176548464285714</v>
      </c>
      <c r="K107" s="1" t="n">
        <f aca="false">(K15/1000000)/$A107</f>
        <v>0.231157</v>
      </c>
      <c r="L107" s="1" t="n">
        <f aca="false">(L15/1000000)/$A107</f>
        <v>0.2487785</v>
      </c>
      <c r="M107" s="1" t="n">
        <f aca="false">(M15/1000000)/$A107</f>
        <v>0.160785321428571</v>
      </c>
      <c r="N107" s="1" t="n">
        <f aca="false">(N15/1000000)/$A107</f>
        <v>0.19650475</v>
      </c>
      <c r="O107" s="1" t="n">
        <f aca="false">(O15/1000000)/$A107</f>
        <v>0.251222428571429</v>
      </c>
      <c r="P107" s="1" t="n">
        <f aca="false">(P15/1000000)/$A107</f>
        <v>0.247463928571429</v>
      </c>
      <c r="Q107" s="1" t="n">
        <f aca="false">(Q15/1000000)/$A107</f>
        <v>0.123229357142857</v>
      </c>
    </row>
    <row r="108" customFormat="false" ht="11.25" hidden="false" customHeight="false" outlineLevel="0" collapsed="false">
      <c r="A108" s="1" t="n">
        <v>31</v>
      </c>
      <c r="B108" s="4" t="n">
        <v>34759</v>
      </c>
      <c r="C108" s="1" t="n">
        <f aca="false">(C16/1000000)/$A108</f>
        <v>4.52561425806452</v>
      </c>
      <c r="D108" s="1" t="n">
        <f aca="false">(D16/1000000)/$A108</f>
        <v>0.109448935483871</v>
      </c>
      <c r="E108" s="1" t="n">
        <f aca="false">(E16/1000000)/$A108</f>
        <v>0.149169967741935</v>
      </c>
      <c r="F108" s="1" t="n">
        <f aca="false">(F16/1000000)/$A108</f>
        <v>0.160281419354839</v>
      </c>
      <c r="G108" s="1" t="n">
        <f aca="false">(G16/1000000)/$A108</f>
        <v>0.131394516129032</v>
      </c>
      <c r="H108" s="1" t="n">
        <f aca="false">(H16/1000000)/$A108</f>
        <v>0.178298387096774</v>
      </c>
      <c r="I108" s="1" t="n">
        <f aca="false">(I16/1000000)/$A108</f>
        <v>0.137304258064516</v>
      </c>
      <c r="J108" s="1" t="n">
        <f aca="false">(J16/1000000)/$A108</f>
        <v>0.165867580645161</v>
      </c>
      <c r="K108" s="1" t="n">
        <f aca="false">(K16/1000000)/$A108</f>
        <v>0.203887870967742</v>
      </c>
      <c r="L108" s="1" t="n">
        <f aca="false">(L16/1000000)/$A108</f>
        <v>0.221240483870968</v>
      </c>
      <c r="M108" s="1" t="n">
        <f aca="false">(M16/1000000)/$A108</f>
        <v>0.151512903225806</v>
      </c>
      <c r="N108" s="1" t="n">
        <f aca="false">(N16/1000000)/$A108</f>
        <v>0.171189290322581</v>
      </c>
      <c r="O108" s="1" t="n">
        <f aca="false">(O16/1000000)/$A108</f>
        <v>0.214808290322581</v>
      </c>
      <c r="P108" s="1" t="n">
        <f aca="false">(P16/1000000)/$A108</f>
        <v>0.217040709677419</v>
      </c>
      <c r="Q108" s="1" t="n">
        <f aca="false">(Q16/1000000)/$A108</f>
        <v>0.266533483870968</v>
      </c>
      <c r="R108" s="1" t="n">
        <f aca="false">(R16/1000000)/$A108</f>
        <v>0.107567548387097</v>
      </c>
    </row>
    <row r="109" customFormat="false" ht="11.25" hidden="false" customHeight="false" outlineLevel="0" collapsed="false">
      <c r="A109" s="1" t="n">
        <v>30</v>
      </c>
      <c r="B109" s="4" t="n">
        <v>34790</v>
      </c>
      <c r="C109" s="1" t="n">
        <f aca="false">(C17/1000000)/$A109</f>
        <v>4.47714396666667</v>
      </c>
      <c r="D109" s="1" t="n">
        <f aca="false">(D17/1000000)/$A109</f>
        <v>0.109233766666667</v>
      </c>
      <c r="E109" s="1" t="n">
        <f aca="false">(E17/1000000)/$A109</f>
        <v>0.1508894</v>
      </c>
      <c r="F109" s="1" t="n">
        <f aca="false">(F17/1000000)/$A109</f>
        <v>0.161068466666667</v>
      </c>
      <c r="G109" s="1" t="n">
        <f aca="false">(G17/1000000)/$A109</f>
        <v>0.1238593</v>
      </c>
      <c r="H109" s="1" t="n">
        <f aca="false">(H17/1000000)/$A109</f>
        <v>0.1676034</v>
      </c>
      <c r="I109" s="1" t="n">
        <f aca="false">(I17/1000000)/$A109</f>
        <v>0.131707133333333</v>
      </c>
      <c r="J109" s="1" t="n">
        <f aca="false">(J17/1000000)/$A109</f>
        <v>0.165974766666667</v>
      </c>
      <c r="K109" s="1" t="n">
        <f aca="false">(K17/1000000)/$A109</f>
        <v>0.189890566666667</v>
      </c>
      <c r="L109" s="1" t="n">
        <f aca="false">(L17/1000000)/$A109</f>
        <v>0.2113085</v>
      </c>
      <c r="M109" s="1" t="n">
        <f aca="false">(M17/1000000)/$A109</f>
        <v>0.149595466666667</v>
      </c>
      <c r="N109" s="1" t="n">
        <f aca="false">(N17/1000000)/$A109</f>
        <v>0.165232333333333</v>
      </c>
      <c r="O109" s="1" t="n">
        <f aca="false">(O17/1000000)/$A109</f>
        <v>0.197016466666667</v>
      </c>
      <c r="P109" s="1" t="n">
        <f aca="false">(P17/1000000)/$A109</f>
        <v>0.221707166666667</v>
      </c>
      <c r="Q109" s="1" t="n">
        <f aca="false">(Q17/1000000)/$A109</f>
        <v>0.2609459</v>
      </c>
      <c r="R109" s="1" t="n">
        <f aca="false">(R17/1000000)/$A109</f>
        <v>0.274843766666667</v>
      </c>
      <c r="S109" s="1" t="n">
        <f aca="false">(S17/1000000)/$A109</f>
        <v>0.116748833333333</v>
      </c>
    </row>
    <row r="110" customFormat="false" ht="11.25" hidden="false" customHeight="false" outlineLevel="0" collapsed="false">
      <c r="A110" s="1" t="n">
        <v>31</v>
      </c>
      <c r="B110" s="4" t="n">
        <v>34820</v>
      </c>
      <c r="C110" s="1" t="n">
        <f aca="false">(C18/1000000)/$A110</f>
        <v>4.3813634516129</v>
      </c>
      <c r="D110" s="1" t="n">
        <f aca="false">(D18/1000000)/$A110</f>
        <v>0.107876387096774</v>
      </c>
      <c r="E110" s="1" t="n">
        <f aca="false">(E18/1000000)/$A110</f>
        <v>0.148368419354839</v>
      </c>
      <c r="F110" s="1" t="n">
        <f aca="false">(F18/1000000)/$A110</f>
        <v>0.150331741935484</v>
      </c>
      <c r="G110" s="1" t="n">
        <f aca="false">(G18/1000000)/$A110</f>
        <v>0.123177290322581</v>
      </c>
      <c r="H110" s="1" t="n">
        <f aca="false">(H18/1000000)/$A110</f>
        <v>0.179354709677419</v>
      </c>
      <c r="I110" s="1" t="n">
        <f aca="false">(I18/1000000)/$A110</f>
        <v>0.120919387096774</v>
      </c>
      <c r="J110" s="1" t="n">
        <f aca="false">(J18/1000000)/$A110</f>
        <v>0.167020967741935</v>
      </c>
      <c r="K110" s="1" t="n">
        <f aca="false">(K18/1000000)/$A110</f>
        <v>0.183779870967742</v>
      </c>
      <c r="L110" s="1" t="n">
        <f aca="false">(L18/1000000)/$A110</f>
        <v>0.212708483870968</v>
      </c>
      <c r="M110" s="1" t="n">
        <f aca="false">(M18/1000000)/$A110</f>
        <v>0.140457</v>
      </c>
      <c r="N110" s="1" t="n">
        <f aca="false">(N18/1000000)/$A110</f>
        <v>0.165674129032258</v>
      </c>
      <c r="O110" s="1" t="n">
        <f aca="false">(O18/1000000)/$A110</f>
        <v>0.192024225806452</v>
      </c>
      <c r="P110" s="1" t="n">
        <f aca="false">(P18/1000000)/$A110</f>
        <v>0.194386967741935</v>
      </c>
      <c r="Q110" s="1" t="n">
        <f aca="false">(Q18/1000000)/$A110</f>
        <v>0.245304032258065</v>
      </c>
      <c r="R110" s="1" t="n">
        <f aca="false">(R18/1000000)/$A110</f>
        <v>0.261774096774194</v>
      </c>
      <c r="S110" s="1" t="n">
        <f aca="false">(S18/1000000)/$A110</f>
        <v>0.204921161290323</v>
      </c>
      <c r="T110" s="1" t="n">
        <f aca="false">(T18/1000000)/$A110</f>
        <v>0.134871935483871</v>
      </c>
    </row>
    <row r="111" customFormat="false" ht="11.25" hidden="false" customHeight="false" outlineLevel="0" collapsed="false">
      <c r="A111" s="1" t="n">
        <v>30</v>
      </c>
      <c r="B111" s="4" t="n">
        <v>34851</v>
      </c>
      <c r="C111" s="1" t="n">
        <f aca="false">(C19/1000000)/$A111</f>
        <v>4.30593806666667</v>
      </c>
      <c r="D111" s="1" t="n">
        <f aca="false">(D19/1000000)/$A111</f>
        <v>0.102552133333333</v>
      </c>
      <c r="E111" s="1" t="n">
        <f aca="false">(E19/1000000)/$A111</f>
        <v>0.149589733333333</v>
      </c>
      <c r="F111" s="1" t="n">
        <f aca="false">(F19/1000000)/$A111</f>
        <v>0.146797833333333</v>
      </c>
      <c r="G111" s="1" t="n">
        <f aca="false">(G19/1000000)/$A111</f>
        <v>0.113353833333333</v>
      </c>
      <c r="H111" s="1" t="n">
        <f aca="false">(H19/1000000)/$A111</f>
        <v>0.172116333333333</v>
      </c>
      <c r="I111" s="1" t="n">
        <f aca="false">(I19/1000000)/$A111</f>
        <v>0.114725233333333</v>
      </c>
      <c r="J111" s="1" t="n">
        <f aca="false">(J19/1000000)/$A111</f>
        <v>0.164621733333333</v>
      </c>
      <c r="K111" s="1" t="n">
        <f aca="false">(K19/1000000)/$A111</f>
        <v>0.160735866666667</v>
      </c>
      <c r="L111" s="1" t="n">
        <f aca="false">(L19/1000000)/$A111</f>
        <v>0.195951733333333</v>
      </c>
      <c r="M111" s="1" t="n">
        <f aca="false">(M19/1000000)/$A111</f>
        <v>0.1331373</v>
      </c>
      <c r="N111" s="1" t="n">
        <f aca="false">(N19/1000000)/$A111</f>
        <v>0.1567482</v>
      </c>
      <c r="O111" s="1" t="n">
        <f aca="false">(O19/1000000)/$A111</f>
        <v>0.168595533333333</v>
      </c>
      <c r="P111" s="1" t="n">
        <f aca="false">(P19/1000000)/$A111</f>
        <v>0.1687669</v>
      </c>
      <c r="Q111" s="1" t="n">
        <f aca="false">(Q19/1000000)/$A111</f>
        <v>0.2182433</v>
      </c>
      <c r="R111" s="1" t="n">
        <f aca="false">(R19/1000000)/$A111</f>
        <v>0.243609366666667</v>
      </c>
      <c r="S111" s="1" t="n">
        <f aca="false">(S19/1000000)/$A111</f>
        <v>0.186722566666667</v>
      </c>
      <c r="T111" s="1" t="n">
        <f aca="false">(T19/1000000)/$A111</f>
        <v>0.228652166666667</v>
      </c>
      <c r="U111" s="1" t="n">
        <f aca="false">(U19/1000000)/$A111</f>
        <v>0.0898575333333333</v>
      </c>
    </row>
    <row r="112" customFormat="false" ht="11.25" hidden="false" customHeight="false" outlineLevel="0" collapsed="false">
      <c r="A112" s="1" t="n">
        <v>31</v>
      </c>
      <c r="B112" s="4" t="n">
        <v>34881</v>
      </c>
      <c r="C112" s="1" t="n">
        <f aca="false">(C20/1000000)/$A112</f>
        <v>4.1786895483871</v>
      </c>
      <c r="D112" s="1" t="n">
        <f aca="false">(D20/1000000)/$A112</f>
        <v>0.0933315483870968</v>
      </c>
      <c r="E112" s="1" t="n">
        <f aca="false">(E20/1000000)/$A112</f>
        <v>0.141633548387097</v>
      </c>
      <c r="F112" s="1" t="n">
        <f aca="false">(F20/1000000)/$A112</f>
        <v>0.133760064516129</v>
      </c>
      <c r="G112" s="1" t="n">
        <f aca="false">(G20/1000000)/$A112</f>
        <v>0.110560419354839</v>
      </c>
      <c r="H112" s="1" t="n">
        <f aca="false">(H20/1000000)/$A112</f>
        <v>0.154618387096774</v>
      </c>
      <c r="I112" s="1" t="n">
        <f aca="false">(I20/1000000)/$A112</f>
        <v>0.129358903225806</v>
      </c>
      <c r="J112" s="1" t="n">
        <f aca="false">(J20/1000000)/$A112</f>
        <v>0.151222967741935</v>
      </c>
      <c r="K112" s="1" t="n">
        <f aca="false">(K20/1000000)/$A112</f>
        <v>0.156012806451613</v>
      </c>
      <c r="L112" s="1" t="n">
        <f aca="false">(L20/1000000)/$A112</f>
        <v>0.17201664516129</v>
      </c>
      <c r="M112" s="1" t="n">
        <f aca="false">(M20/1000000)/$A112</f>
        <v>0.120909258064516</v>
      </c>
      <c r="N112" s="1" t="n">
        <f aca="false">(N20/1000000)/$A112</f>
        <v>0.148892709677419</v>
      </c>
      <c r="O112" s="1" t="n">
        <f aca="false">(O20/1000000)/$A112</f>
        <v>0.152782483870968</v>
      </c>
      <c r="P112" s="1" t="n">
        <f aca="false">(P20/1000000)/$A112</f>
        <v>0.143074709677419</v>
      </c>
      <c r="Q112" s="1" t="n">
        <f aca="false">(Q20/1000000)/$A112</f>
        <v>0.194986258064516</v>
      </c>
      <c r="R112" s="1" t="n">
        <f aca="false">(R20/1000000)/$A112</f>
        <v>0.251555774193548</v>
      </c>
      <c r="S112" s="1" t="n">
        <f aca="false">(S20/1000000)/$A112</f>
        <v>0.156759290322581</v>
      </c>
      <c r="T112" s="1" t="n">
        <f aca="false">(T20/1000000)/$A112</f>
        <v>0.221634612903226</v>
      </c>
      <c r="U112" s="1" t="n">
        <f aca="false">(U20/1000000)/$A112</f>
        <v>0.192941870967742</v>
      </c>
      <c r="V112" s="1" t="n">
        <f aca="false">(V20/1000000)/$A112</f>
        <v>0.161855193548387</v>
      </c>
    </row>
    <row r="113" customFormat="false" ht="11.25" hidden="false" customHeight="false" outlineLevel="0" collapsed="false">
      <c r="A113" s="1" t="n">
        <v>31</v>
      </c>
      <c r="B113" s="4" t="n">
        <v>34912</v>
      </c>
      <c r="C113" s="1" t="n">
        <f aca="false">(C21/1000000)/$A113</f>
        <v>4.06587696774194</v>
      </c>
      <c r="D113" s="1" t="n">
        <f aca="false">(D21/1000000)/$A113</f>
        <v>0.0915774516129032</v>
      </c>
      <c r="E113" s="1" t="n">
        <f aca="false">(E21/1000000)/$A113</f>
        <v>0.133033838709677</v>
      </c>
      <c r="F113" s="1" t="n">
        <f aca="false">(F21/1000000)/$A113</f>
        <v>0.137727709677419</v>
      </c>
      <c r="G113" s="1" t="n">
        <f aca="false">(G21/1000000)/$A113</f>
        <v>0.105305870967742</v>
      </c>
      <c r="H113" s="1" t="n">
        <f aca="false">(H21/1000000)/$A113</f>
        <v>0.154131225806452</v>
      </c>
      <c r="I113" s="1" t="n">
        <f aca="false">(I21/1000000)/$A113</f>
        <v>0.127014483870968</v>
      </c>
      <c r="J113" s="1" t="n">
        <f aca="false">(J21/1000000)/$A113</f>
        <v>0.150422</v>
      </c>
      <c r="K113" s="1" t="n">
        <f aca="false">(K21/1000000)/$A113</f>
        <v>0.154291161290323</v>
      </c>
      <c r="L113" s="1" t="n">
        <f aca="false">(L21/1000000)/$A113</f>
        <v>0.155028516129032</v>
      </c>
      <c r="M113" s="1" t="n">
        <f aca="false">(M21/1000000)/$A113</f>
        <v>0.115680290322581</v>
      </c>
      <c r="N113" s="1" t="n">
        <f aca="false">(N21/1000000)/$A113</f>
        <v>0.138065096774194</v>
      </c>
      <c r="O113" s="1" t="n">
        <f aca="false">(O21/1000000)/$A113</f>
        <v>0.149209064516129</v>
      </c>
      <c r="P113" s="1" t="n">
        <f aca="false">(P21/1000000)/$A113</f>
        <v>0.132978</v>
      </c>
      <c r="Q113" s="1" t="n">
        <f aca="false">(Q21/1000000)/$A113</f>
        <v>0.176965225806452</v>
      </c>
      <c r="R113" s="1" t="n">
        <f aca="false">(R21/1000000)/$A113</f>
        <v>0.223612870967742</v>
      </c>
      <c r="S113" s="1" t="n">
        <f aca="false">(S21/1000000)/$A113</f>
        <v>0.150607387096774</v>
      </c>
      <c r="T113" s="1" t="n">
        <f aca="false">(T21/1000000)/$A113</f>
        <v>0.222619451612903</v>
      </c>
      <c r="U113" s="1" t="n">
        <f aca="false">(U21/1000000)/$A113</f>
        <v>0.170475838709677</v>
      </c>
      <c r="V113" s="1" t="n">
        <f aca="false">(V21/1000000)/$A113</f>
        <v>0.296916419354839</v>
      </c>
      <c r="W113" s="1" t="n">
        <f aca="false">(W21/1000000)/$A113</f>
        <v>0.121675516129032</v>
      </c>
    </row>
    <row r="114" customFormat="false" ht="11.25" hidden="false" customHeight="false" outlineLevel="0" collapsed="false">
      <c r="A114" s="1" t="n">
        <v>30</v>
      </c>
      <c r="B114" s="4" t="n">
        <v>34943</v>
      </c>
      <c r="C114" s="1" t="n">
        <f aca="false">(C22/1000000)/$A114</f>
        <v>4.01828446666667</v>
      </c>
      <c r="D114" s="1" t="n">
        <f aca="false">(D22/1000000)/$A114</f>
        <v>0.0847685666666667</v>
      </c>
      <c r="E114" s="1" t="n">
        <f aca="false">(E22/1000000)/$A114</f>
        <v>0.1120677</v>
      </c>
      <c r="F114" s="1" t="n">
        <f aca="false">(F22/1000000)/$A114</f>
        <v>0.129840233333333</v>
      </c>
      <c r="G114" s="1" t="n">
        <f aca="false">(G22/1000000)/$A114</f>
        <v>0.0934893</v>
      </c>
      <c r="H114" s="1" t="n">
        <f aca="false">(H22/1000000)/$A114</f>
        <v>0.154344766666667</v>
      </c>
      <c r="I114" s="1" t="n">
        <f aca="false">(I22/1000000)/$A114</f>
        <v>0.12538</v>
      </c>
      <c r="J114" s="1" t="n">
        <f aca="false">(J22/1000000)/$A114</f>
        <v>0.153648566666667</v>
      </c>
      <c r="K114" s="1" t="n">
        <f aca="false">(K22/1000000)/$A114</f>
        <v>0.1516401</v>
      </c>
      <c r="L114" s="1" t="n">
        <f aca="false">(L22/1000000)/$A114</f>
        <v>0.1602292</v>
      </c>
      <c r="M114" s="1" t="n">
        <f aca="false">(M22/1000000)/$A114</f>
        <v>0.113304766666667</v>
      </c>
      <c r="N114" s="1" t="n">
        <f aca="false">(N22/1000000)/$A114</f>
        <v>0.135966333333333</v>
      </c>
      <c r="O114" s="1" t="n">
        <f aca="false">(O22/1000000)/$A114</f>
        <v>0.1398316</v>
      </c>
      <c r="P114" s="1" t="n">
        <f aca="false">(P22/1000000)/$A114</f>
        <v>0.1188834</v>
      </c>
      <c r="Q114" s="1" t="n">
        <f aca="false">(Q22/1000000)/$A114</f>
        <v>0.1690572</v>
      </c>
      <c r="R114" s="1" t="n">
        <f aca="false">(R22/1000000)/$A114</f>
        <v>0.200025533333333</v>
      </c>
      <c r="S114" s="1" t="n">
        <f aca="false">(S22/1000000)/$A114</f>
        <v>0.137087133333333</v>
      </c>
      <c r="T114" s="1" t="n">
        <f aca="false">(T22/1000000)/$A114</f>
        <v>0.212495</v>
      </c>
      <c r="U114" s="1" t="n">
        <f aca="false">(U22/1000000)/$A114</f>
        <v>0.154346433333333</v>
      </c>
      <c r="V114" s="1" t="n">
        <f aca="false">(V22/1000000)/$A114</f>
        <v>0.293458333333333</v>
      </c>
      <c r="W114" s="1" t="n">
        <f aca="false">(W22/1000000)/$A114</f>
        <v>0.244695666666667</v>
      </c>
      <c r="X114" s="1" t="n">
        <f aca="false">(X22/1000000)/$A114</f>
        <v>0.132673433333333</v>
      </c>
    </row>
    <row r="115" customFormat="false" ht="11.25" hidden="false" customHeight="false" outlineLevel="0" collapsed="false">
      <c r="A115" s="1" t="n">
        <v>31</v>
      </c>
      <c r="B115" s="4" t="n">
        <v>34973</v>
      </c>
      <c r="C115" s="1" t="n">
        <f aca="false">(C23/1000000)/$A115</f>
        <v>3.96409841935484</v>
      </c>
      <c r="D115" s="1" t="n">
        <f aca="false">(D23/1000000)/$A115</f>
        <v>0.0814115161290323</v>
      </c>
      <c r="E115" s="1" t="n">
        <f aca="false">(E23/1000000)/$A115</f>
        <v>0.118271032258065</v>
      </c>
      <c r="F115" s="1" t="n">
        <f aca="false">(F23/1000000)/$A115</f>
        <v>0.126749322580645</v>
      </c>
      <c r="G115" s="1" t="n">
        <f aca="false">(G23/1000000)/$A115</f>
        <v>0.0880892903225806</v>
      </c>
      <c r="H115" s="1" t="n">
        <f aca="false">(H23/1000000)/$A115</f>
        <v>0.146046806451613</v>
      </c>
      <c r="I115" s="1" t="n">
        <f aca="false">(I23/1000000)/$A115</f>
        <v>0.120347612903226</v>
      </c>
      <c r="J115" s="1" t="n">
        <f aca="false">(J23/1000000)/$A115</f>
        <v>0.142797451612903</v>
      </c>
      <c r="K115" s="1" t="n">
        <f aca="false">(K23/1000000)/$A115</f>
        <v>0.146805387096774</v>
      </c>
      <c r="L115" s="1" t="n">
        <f aca="false">(L23/1000000)/$A115</f>
        <v>0.152091064516129</v>
      </c>
      <c r="M115" s="1" t="n">
        <f aca="false">(M23/1000000)/$A115</f>
        <v>0.0997250322580645</v>
      </c>
      <c r="N115" s="1" t="n">
        <f aca="false">(N23/1000000)/$A115</f>
        <v>0.128090870967742</v>
      </c>
      <c r="O115" s="1" t="n">
        <f aca="false">(O23/1000000)/$A115</f>
        <v>0.135195548387097</v>
      </c>
      <c r="P115" s="1" t="n">
        <f aca="false">(P23/1000000)/$A115</f>
        <v>0.115100677419355</v>
      </c>
      <c r="Q115" s="1" t="n">
        <f aca="false">(Q23/1000000)/$A115</f>
        <v>0.170921516129032</v>
      </c>
      <c r="R115" s="1" t="n">
        <f aca="false">(R23/1000000)/$A115</f>
        <v>0.184346064516129</v>
      </c>
      <c r="S115" s="1" t="n">
        <f aca="false">(S23/1000000)/$A115</f>
        <v>0.128818258064516</v>
      </c>
      <c r="T115" s="1" t="n">
        <f aca="false">(T23/1000000)/$A115</f>
        <v>0.194899967741936</v>
      </c>
      <c r="U115" s="1" t="n">
        <f aca="false">(U23/1000000)/$A115</f>
        <v>0.141534258064516</v>
      </c>
      <c r="V115" s="1" t="n">
        <f aca="false">(V23/1000000)/$A115</f>
        <v>0.280456870967742</v>
      </c>
      <c r="W115" s="1" t="n">
        <f aca="false">(W23/1000000)/$A115</f>
        <v>0.257553677419355</v>
      </c>
      <c r="X115" s="1" t="n">
        <f aca="false">(X23/1000000)/$A115</f>
        <v>0.236207032258065</v>
      </c>
      <c r="Y115" s="1" t="n">
        <f aca="false">(Y23/1000000)/$A115</f>
        <v>0.112641161290323</v>
      </c>
    </row>
    <row r="116" customFormat="false" ht="11.25" hidden="false" customHeight="false" outlineLevel="0" collapsed="false">
      <c r="A116" s="1" t="n">
        <v>30</v>
      </c>
      <c r="B116" s="4" t="n">
        <v>35004</v>
      </c>
      <c r="C116" s="1" t="n">
        <f aca="false">(C24/1000000)/$A116</f>
        <v>3.90908936666667</v>
      </c>
      <c r="D116" s="1" t="n">
        <f aca="false">(D24/1000000)/$A116</f>
        <v>0.0795289666666667</v>
      </c>
      <c r="E116" s="1" t="n">
        <f aca="false">(E24/1000000)/$A116</f>
        <v>0.123047033333333</v>
      </c>
      <c r="F116" s="1" t="n">
        <f aca="false">(F24/1000000)/$A116</f>
        <v>0.122467966666667</v>
      </c>
      <c r="G116" s="1" t="n">
        <f aca="false">(G24/1000000)/$A116</f>
        <v>0.0881583666666667</v>
      </c>
      <c r="H116" s="1" t="n">
        <f aca="false">(H24/1000000)/$A116</f>
        <v>0.137449866666667</v>
      </c>
      <c r="I116" s="1" t="n">
        <f aca="false">(I24/1000000)/$A116</f>
        <v>0.1190591</v>
      </c>
      <c r="J116" s="1" t="n">
        <f aca="false">(J24/1000000)/$A116</f>
        <v>0.137684933333333</v>
      </c>
      <c r="K116" s="1" t="n">
        <f aca="false">(K24/1000000)/$A116</f>
        <v>0.1413858</v>
      </c>
      <c r="L116" s="1" t="n">
        <f aca="false">(L24/1000000)/$A116</f>
        <v>0.140674</v>
      </c>
      <c r="M116" s="1" t="n">
        <f aca="false">(M24/1000000)/$A116</f>
        <v>0.0932458666666667</v>
      </c>
      <c r="N116" s="1" t="n">
        <f aca="false">(N24/1000000)/$A116</f>
        <v>0.1072223</v>
      </c>
      <c r="O116" s="1" t="n">
        <f aca="false">(O24/1000000)/$A116</f>
        <v>0.134710466666667</v>
      </c>
      <c r="P116" s="1" t="n">
        <f aca="false">(P24/1000000)/$A116</f>
        <v>0.110336933333333</v>
      </c>
      <c r="Q116" s="1" t="n">
        <f aca="false">(Q24/1000000)/$A116</f>
        <v>0.164360466666667</v>
      </c>
      <c r="R116" s="1" t="n">
        <f aca="false">(R24/1000000)/$A116</f>
        <v>0.1926266</v>
      </c>
      <c r="S116" s="1" t="n">
        <f aca="false">(S24/1000000)/$A116</f>
        <v>0.115724666666667</v>
      </c>
      <c r="T116" s="1" t="n">
        <f aca="false">(T24/1000000)/$A116</f>
        <v>0.180319566666667</v>
      </c>
      <c r="U116" s="1" t="n">
        <f aca="false">(U24/1000000)/$A116</f>
        <v>0.130267033333333</v>
      </c>
      <c r="V116" s="1" t="n">
        <f aca="false">(V24/1000000)/$A116</f>
        <v>0.2602444</v>
      </c>
      <c r="W116" s="1" t="n">
        <f aca="false">(W24/1000000)/$A116</f>
        <v>0.223353166666667</v>
      </c>
      <c r="X116" s="1" t="n">
        <f aca="false">(X24/1000000)/$A116</f>
        <v>0.237255</v>
      </c>
      <c r="Y116" s="1" t="n">
        <f aca="false">(Y24/1000000)/$A116</f>
        <v>0.2124862</v>
      </c>
      <c r="Z116" s="1" t="n">
        <f aca="false">(Z24/1000000)/$A116</f>
        <v>0.124241033333333</v>
      </c>
    </row>
    <row r="117" customFormat="false" ht="11.25" hidden="false" customHeight="false" outlineLevel="0" collapsed="false">
      <c r="A117" s="1" t="n">
        <v>31</v>
      </c>
      <c r="B117" s="4" t="n">
        <v>35034</v>
      </c>
      <c r="C117" s="1" t="n">
        <f aca="false">(C25/1000000)/$A117</f>
        <v>3.84124612903226</v>
      </c>
      <c r="D117" s="1" t="n">
        <f aca="false">(D25/1000000)/$A117</f>
        <v>0.0767561290322581</v>
      </c>
      <c r="E117" s="1" t="n">
        <f aca="false">(E25/1000000)/$A117</f>
        <v>0.121062806451613</v>
      </c>
      <c r="F117" s="1" t="n">
        <f aca="false">(F25/1000000)/$A117</f>
        <v>0.117760322580645</v>
      </c>
      <c r="G117" s="1" t="n">
        <f aca="false">(G25/1000000)/$A117</f>
        <v>0.0862792258064516</v>
      </c>
      <c r="H117" s="1" t="n">
        <f aca="false">(H25/1000000)/$A117</f>
        <v>0.129385548387097</v>
      </c>
      <c r="I117" s="1" t="n">
        <f aca="false">(I25/1000000)/$A117</f>
        <v>0.109538</v>
      </c>
      <c r="J117" s="1" t="n">
        <f aca="false">(J25/1000000)/$A117</f>
        <v>0.135643483870968</v>
      </c>
      <c r="K117" s="1" t="n">
        <f aca="false">(K25/1000000)/$A117</f>
        <v>0.127006516129032</v>
      </c>
      <c r="L117" s="1" t="n">
        <f aca="false">(L25/1000000)/$A117</f>
        <v>0.135886741935484</v>
      </c>
      <c r="M117" s="1" t="n">
        <f aca="false">(M25/1000000)/$A117</f>
        <v>0.0876780322580645</v>
      </c>
      <c r="N117" s="1" t="n">
        <f aca="false">(N25/1000000)/$A117</f>
        <v>0.111670419354839</v>
      </c>
      <c r="O117" s="1" t="n">
        <f aca="false">(O25/1000000)/$A117</f>
        <v>0.121948161290323</v>
      </c>
      <c r="P117" s="1" t="n">
        <f aca="false">(P25/1000000)/$A117</f>
        <v>0.101940225806452</v>
      </c>
      <c r="Q117" s="1" t="n">
        <f aca="false">(Q25/1000000)/$A117</f>
        <v>0.148515032258065</v>
      </c>
      <c r="R117" s="1" t="n">
        <f aca="false">(R25/1000000)/$A117</f>
        <v>0.187142903225806</v>
      </c>
      <c r="S117" s="1" t="n">
        <f aca="false">(S25/1000000)/$A117</f>
        <v>0.110754129032258</v>
      </c>
      <c r="T117" s="1" t="n">
        <f aca="false">(T25/1000000)/$A117</f>
        <v>0.169546903225806</v>
      </c>
      <c r="U117" s="1" t="n">
        <f aca="false">(U25/1000000)/$A117</f>
        <v>0.133441903225806</v>
      </c>
      <c r="V117" s="1" t="n">
        <f aca="false">(V25/1000000)/$A117</f>
        <v>0.255155903225806</v>
      </c>
      <c r="W117" s="1" t="n">
        <f aca="false">(W25/1000000)/$A117</f>
        <v>0.220069903225806</v>
      </c>
      <c r="X117" s="1" t="n">
        <f aca="false">(X25/1000000)/$A117</f>
        <v>0.234858</v>
      </c>
      <c r="Y117" s="1" t="n">
        <f aca="false">(Y25/1000000)/$A117</f>
        <v>0.176938451612903</v>
      </c>
      <c r="Z117" s="1" t="n">
        <f aca="false">(Z25/1000000)/$A117</f>
        <v>0.224334774193548</v>
      </c>
      <c r="AA117" s="1" t="n">
        <f aca="false">(AA25/1000000)/$A117</f>
        <v>0.148172419354839</v>
      </c>
    </row>
    <row r="118" customFormat="false" ht="11.25" hidden="false" customHeight="false" outlineLevel="0" collapsed="false">
      <c r="A118" s="1" t="n">
        <v>31</v>
      </c>
      <c r="B118" s="4" t="n">
        <v>35065</v>
      </c>
      <c r="C118" s="1" t="n">
        <f aca="false">(C26/1000000)/$A118</f>
        <v>3.743967</v>
      </c>
      <c r="D118" s="1" t="n">
        <f aca="false">(D26/1000000)/$A118</f>
        <v>0.0791485161290323</v>
      </c>
      <c r="E118" s="1" t="n">
        <f aca="false">(E26/1000000)/$A118</f>
        <v>0.118997387096774</v>
      </c>
      <c r="F118" s="1" t="n">
        <f aca="false">(F26/1000000)/$A118</f>
        <v>0.116000516129032</v>
      </c>
      <c r="G118" s="1" t="n">
        <f aca="false">(G26/1000000)/$A118</f>
        <v>0.0837583870967742</v>
      </c>
      <c r="H118" s="1" t="n">
        <f aca="false">(H26/1000000)/$A118</f>
        <v>0.123689838709677</v>
      </c>
      <c r="I118" s="1" t="n">
        <f aca="false">(I26/1000000)/$A118</f>
        <v>0.112546419354839</v>
      </c>
      <c r="J118" s="1" t="n">
        <f aca="false">(J26/1000000)/$A118</f>
        <v>0.127147419354839</v>
      </c>
      <c r="K118" s="1" t="n">
        <f aca="false">(K26/1000000)/$A118</f>
        <v>0.126175935483871</v>
      </c>
      <c r="L118" s="1" t="n">
        <f aca="false">(L26/1000000)/$A118</f>
        <v>0.132750741935484</v>
      </c>
      <c r="M118" s="1" t="n">
        <f aca="false">(M26/1000000)/$A118</f>
        <v>0.082406064516129</v>
      </c>
      <c r="N118" s="1" t="n">
        <f aca="false">(N26/1000000)/$A118</f>
        <v>0.111544741935484</v>
      </c>
      <c r="O118" s="1" t="n">
        <f aca="false">(O26/1000000)/$A118</f>
        <v>0.118441516129032</v>
      </c>
      <c r="P118" s="1" t="n">
        <f aca="false">(P26/1000000)/$A118</f>
        <v>0.0968681935483871</v>
      </c>
      <c r="Q118" s="1" t="n">
        <f aca="false">(Q26/1000000)/$A118</f>
        <v>0.13763435483871</v>
      </c>
      <c r="R118" s="1" t="n">
        <f aca="false">(R26/1000000)/$A118</f>
        <v>0.174797709677419</v>
      </c>
      <c r="S118" s="1" t="n">
        <f aca="false">(S26/1000000)/$A118</f>
        <v>0.114859677419355</v>
      </c>
      <c r="T118" s="1" t="n">
        <f aca="false">(T26/1000000)/$A118</f>
        <v>0.166583967741935</v>
      </c>
      <c r="U118" s="1" t="n">
        <f aca="false">(U26/1000000)/$A118</f>
        <v>0.125336838709677</v>
      </c>
      <c r="V118" s="1" t="n">
        <f aca="false">(V26/1000000)/$A118</f>
        <v>0.252087677419355</v>
      </c>
      <c r="W118" s="1" t="n">
        <f aca="false">(W26/1000000)/$A118</f>
        <v>0.220070709677419</v>
      </c>
      <c r="X118" s="1" t="n">
        <f aca="false">(X26/1000000)/$A118</f>
        <v>0.255332258064516</v>
      </c>
      <c r="Y118" s="1" t="n">
        <f aca="false">(Y26/1000000)/$A118</f>
        <v>0.171718516129032</v>
      </c>
      <c r="Z118" s="1" t="n">
        <f aca="false">(Z26/1000000)/$A118</f>
        <v>0.202269741935484</v>
      </c>
      <c r="AA118" s="1" t="n">
        <f aca="false">(AA26/1000000)/$A118</f>
        <v>0.278275516129032</v>
      </c>
      <c r="AB118" s="1" t="n">
        <f aca="false">(AB26/1000000)/$A118</f>
        <v>0.124866806451613</v>
      </c>
    </row>
    <row r="119" customFormat="false" ht="11.25" hidden="false" customHeight="false" outlineLevel="0" collapsed="false">
      <c r="A119" s="1" t="n">
        <v>29</v>
      </c>
      <c r="B119" s="4" t="n">
        <v>35096</v>
      </c>
      <c r="C119" s="1" t="n">
        <f aca="false">(C27/1000000)/$A119</f>
        <v>3.70006079310345</v>
      </c>
      <c r="D119" s="1" t="n">
        <f aca="false">(D27/1000000)/$A119</f>
        <v>0.0746872413793104</v>
      </c>
      <c r="E119" s="1" t="n">
        <f aca="false">(E27/1000000)/$A119</f>
        <v>0.117293793103448</v>
      </c>
      <c r="F119" s="1" t="n">
        <f aca="false">(F27/1000000)/$A119</f>
        <v>0.103112137931034</v>
      </c>
      <c r="G119" s="1" t="n">
        <f aca="false">(G27/1000000)/$A119</f>
        <v>0.0806564827586207</v>
      </c>
      <c r="H119" s="1" t="n">
        <f aca="false">(H27/1000000)/$A119</f>
        <v>0.118527689655172</v>
      </c>
      <c r="I119" s="1" t="n">
        <f aca="false">(I27/1000000)/$A119</f>
        <v>0.107342586206897</v>
      </c>
      <c r="J119" s="1" t="n">
        <f aca="false">(J27/1000000)/$A119</f>
        <v>0.116170896551724</v>
      </c>
      <c r="K119" s="1" t="n">
        <f aca="false">(K27/1000000)/$A119</f>
        <v>0.117597448275862</v>
      </c>
      <c r="L119" s="1" t="n">
        <f aca="false">(L27/1000000)/$A119</f>
        <v>0.128531413793103</v>
      </c>
      <c r="M119" s="1" t="n">
        <f aca="false">(M27/1000000)/$A119</f>
        <v>0.0776006206896552</v>
      </c>
      <c r="N119" s="1" t="n">
        <f aca="false">(N27/1000000)/$A119</f>
        <v>0.105958896551724</v>
      </c>
      <c r="O119" s="1" t="n">
        <f aca="false">(O27/1000000)/$A119</f>
        <v>0.11307275862069</v>
      </c>
      <c r="P119" s="1" t="n">
        <f aca="false">(P27/1000000)/$A119</f>
        <v>0.09063</v>
      </c>
      <c r="Q119" s="1" t="n">
        <f aca="false">(Q27/1000000)/$A119</f>
        <v>0.144773896551724</v>
      </c>
      <c r="R119" s="1" t="n">
        <f aca="false">(R27/1000000)/$A119</f>
        <v>0.166586689655172</v>
      </c>
      <c r="S119" s="1" t="n">
        <f aca="false">(S27/1000000)/$A119</f>
        <v>0.0998776551724138</v>
      </c>
      <c r="T119" s="1" t="n">
        <f aca="false">(T27/1000000)/$A119</f>
        <v>0.159482275862069</v>
      </c>
      <c r="U119" s="1" t="n">
        <f aca="false">(U27/1000000)/$A119</f>
        <v>0.114591310344828</v>
      </c>
      <c r="V119" s="1" t="n">
        <f aca="false">(V27/1000000)/$A119</f>
        <v>0.239009206896552</v>
      </c>
      <c r="W119" s="1" t="n">
        <f aca="false">(W27/1000000)/$A119</f>
        <v>0.196065379310345</v>
      </c>
      <c r="X119" s="1" t="n">
        <f aca="false">(X27/1000000)/$A119</f>
        <v>0.250829103448276</v>
      </c>
      <c r="Y119" s="1" t="n">
        <f aca="false">(Y27/1000000)/$A119</f>
        <v>0.167781034482759</v>
      </c>
      <c r="Z119" s="1" t="n">
        <f aca="false">(Z27/1000000)/$A119</f>
        <v>0.191544413793103</v>
      </c>
      <c r="AA119" s="1" t="n">
        <f aca="false">(AA27/1000000)/$A119</f>
        <v>0.27477624137931</v>
      </c>
      <c r="AB119" s="1" t="n">
        <f aca="false">(AB27/1000000)/$A119</f>
        <v>0.248600103448276</v>
      </c>
      <c r="AC119" s="1" t="n">
        <f aca="false">(AC27/1000000)/$A119</f>
        <v>0.150588172413793</v>
      </c>
    </row>
    <row r="120" customFormat="false" ht="11.25" hidden="false" customHeight="false" outlineLevel="0" collapsed="false">
      <c r="A120" s="1" t="n">
        <v>31</v>
      </c>
      <c r="B120" s="4" t="n">
        <v>35125</v>
      </c>
      <c r="C120" s="1" t="n">
        <f aca="false">(C28/1000000)/$A120</f>
        <v>3.68467474193548</v>
      </c>
      <c r="D120" s="1" t="n">
        <f aca="false">(D28/1000000)/$A120</f>
        <v>0.0751879677419355</v>
      </c>
      <c r="E120" s="1" t="n">
        <f aca="false">(E28/1000000)/$A120</f>
        <v>0.118040741935484</v>
      </c>
      <c r="F120" s="1" t="n">
        <f aca="false">(F28/1000000)/$A120</f>
        <v>0.102095903225806</v>
      </c>
      <c r="G120" s="1" t="n">
        <f aca="false">(G28/1000000)/$A120</f>
        <v>0.079720064516129</v>
      </c>
      <c r="H120" s="1" t="n">
        <f aca="false">(H28/1000000)/$A120</f>
        <v>0.114343903225806</v>
      </c>
      <c r="I120" s="1" t="n">
        <f aca="false">(I28/1000000)/$A120</f>
        <v>0.100773774193548</v>
      </c>
      <c r="J120" s="1" t="n">
        <f aca="false">(J28/1000000)/$A120</f>
        <v>0.119563870967742</v>
      </c>
      <c r="K120" s="1" t="n">
        <f aca="false">(K28/1000000)/$A120</f>
        <v>0.112327225806452</v>
      </c>
      <c r="L120" s="1" t="n">
        <f aca="false">(L28/1000000)/$A120</f>
        <v>0.127475096774194</v>
      </c>
      <c r="M120" s="1" t="n">
        <f aca="false">(M28/1000000)/$A120</f>
        <v>0.0784534193548387</v>
      </c>
      <c r="N120" s="1" t="n">
        <f aca="false">(N28/1000000)/$A120</f>
        <v>0.100677129032258</v>
      </c>
      <c r="O120" s="1" t="n">
        <f aca="false">(O28/1000000)/$A120</f>
        <v>0.106525741935484</v>
      </c>
      <c r="P120" s="1" t="n">
        <f aca="false">(P28/1000000)/$A120</f>
        <v>0.0866265483870968</v>
      </c>
      <c r="Q120" s="1" t="n">
        <f aca="false">(Q28/1000000)/$A120</f>
        <v>0.139132193548387</v>
      </c>
      <c r="R120" s="1" t="n">
        <f aca="false">(R28/1000000)/$A120</f>
        <v>0.152587548387097</v>
      </c>
      <c r="S120" s="1" t="n">
        <f aca="false">(S28/1000000)/$A120</f>
        <v>0.0931351612903226</v>
      </c>
      <c r="T120" s="1" t="n">
        <f aca="false">(T28/1000000)/$A120</f>
        <v>0.146527612903226</v>
      </c>
      <c r="U120" s="1" t="n">
        <f aca="false">(U28/1000000)/$A120</f>
        <v>0.107628258064516</v>
      </c>
      <c r="V120" s="1" t="n">
        <f aca="false">(V28/1000000)/$A120</f>
        <v>0.219979580645161</v>
      </c>
      <c r="W120" s="1" t="n">
        <f aca="false">(W28/1000000)/$A120</f>
        <v>0.180023258064516</v>
      </c>
      <c r="X120" s="1" t="n">
        <f aca="false">(X28/1000000)/$A120</f>
        <v>0.239950129032258</v>
      </c>
      <c r="Y120" s="1" t="n">
        <f aca="false">(Y28/1000000)/$A120</f>
        <v>0.152984967741935</v>
      </c>
      <c r="Z120" s="1" t="n">
        <f aca="false">(Z28/1000000)/$A120</f>
        <v>0.175624580645161</v>
      </c>
      <c r="AA120" s="1" t="n">
        <f aca="false">(AA28/1000000)/$A120</f>
        <v>0.254542290322581</v>
      </c>
      <c r="AB120" s="1" t="n">
        <f aca="false">(AB28/1000000)/$A120</f>
        <v>0.231920903225806</v>
      </c>
      <c r="AC120" s="1" t="n">
        <f aca="false">(AC28/1000000)/$A120</f>
        <v>0.326197290322581</v>
      </c>
      <c r="AD120" s="1" t="n">
        <f aca="false">(AD28/1000000)/$A120</f>
        <v>0.139286387096774</v>
      </c>
    </row>
    <row r="121" customFormat="false" ht="11.25" hidden="false" customHeight="false" outlineLevel="0" collapsed="false">
      <c r="A121" s="1" t="n">
        <v>30</v>
      </c>
      <c r="B121" s="4" t="n">
        <v>35156</v>
      </c>
      <c r="C121" s="1" t="n">
        <f aca="false">(C29/1000000)/$A121</f>
        <v>3.6424834</v>
      </c>
      <c r="D121" s="1" t="n">
        <f aca="false">(D29/1000000)/$A121</f>
        <v>0.0702016</v>
      </c>
      <c r="E121" s="1" t="n">
        <f aca="false">(E29/1000000)/$A121</f>
        <v>0.0983232</v>
      </c>
      <c r="F121" s="1" t="n">
        <f aca="false">(F29/1000000)/$A121</f>
        <v>0.0984167666666667</v>
      </c>
      <c r="G121" s="1" t="n">
        <f aca="false">(G29/1000000)/$A121</f>
        <v>0.0761284333333333</v>
      </c>
      <c r="H121" s="1" t="n">
        <f aca="false">(H29/1000000)/$A121</f>
        <v>0.114279633333333</v>
      </c>
      <c r="I121" s="1" t="n">
        <f aca="false">(I29/1000000)/$A121</f>
        <v>0.0976912</v>
      </c>
      <c r="J121" s="1" t="n">
        <f aca="false">(J29/1000000)/$A121</f>
        <v>0.1107479</v>
      </c>
      <c r="K121" s="1" t="n">
        <f aca="false">(K29/1000000)/$A121</f>
        <v>0.104832966666667</v>
      </c>
      <c r="L121" s="1" t="n">
        <f aca="false">(L29/1000000)/$A121</f>
        <v>0.121914433333333</v>
      </c>
      <c r="M121" s="1" t="n">
        <f aca="false">(M29/1000000)/$A121</f>
        <v>0.0780572666666667</v>
      </c>
      <c r="N121" s="1" t="n">
        <f aca="false">(N29/1000000)/$A121</f>
        <v>0.0958921</v>
      </c>
      <c r="O121" s="1" t="n">
        <f aca="false">(O29/1000000)/$A121</f>
        <v>0.0971553333333333</v>
      </c>
      <c r="P121" s="1" t="n">
        <f aca="false">(P29/1000000)/$A121</f>
        <v>0.0781383666666667</v>
      </c>
      <c r="Q121" s="1" t="n">
        <f aca="false">(Q29/1000000)/$A121</f>
        <v>0.134025133333333</v>
      </c>
      <c r="R121" s="1" t="n">
        <f aca="false">(R29/1000000)/$A121</f>
        <v>0.1403216</v>
      </c>
      <c r="S121" s="1" t="n">
        <f aca="false">(S29/1000000)/$A121</f>
        <v>0.0858759666666667</v>
      </c>
      <c r="T121" s="1" t="n">
        <f aca="false">(T29/1000000)/$A121</f>
        <v>0.1574167</v>
      </c>
      <c r="U121" s="1" t="n">
        <f aca="false">(U29/1000000)/$A121</f>
        <v>0.0970320333333333</v>
      </c>
      <c r="V121" s="1" t="n">
        <f aca="false">(V29/1000000)/$A121</f>
        <v>0.202344666666667</v>
      </c>
      <c r="W121" s="1" t="n">
        <f aca="false">(W29/1000000)/$A121</f>
        <v>0.165329566666667</v>
      </c>
      <c r="X121" s="1" t="n">
        <f aca="false">(X29/1000000)/$A121</f>
        <v>0.221413566666667</v>
      </c>
      <c r="Y121" s="1" t="n">
        <f aca="false">(Y29/1000000)/$A121</f>
        <v>0.136346566666667</v>
      </c>
      <c r="Z121" s="1" t="n">
        <f aca="false">(Z29/1000000)/$A121</f>
        <v>0.1498504</v>
      </c>
      <c r="AA121" s="1" t="n">
        <f aca="false">(AA29/1000000)/$A121</f>
        <v>0.2259342</v>
      </c>
      <c r="AB121" s="1" t="n">
        <f aca="false">(AB29/1000000)/$A121</f>
        <v>0.203245033333333</v>
      </c>
      <c r="AC121" s="1" t="n">
        <f aca="false">(AC29/1000000)/$A121</f>
        <v>0.2894389</v>
      </c>
      <c r="AD121" s="1" t="n">
        <f aca="false">(AD29/1000000)/$A121</f>
        <v>0.3060842</v>
      </c>
      <c r="AE121" s="1" t="n">
        <f aca="false">(AE29/1000000)/$A121</f>
        <v>0.157396566666667</v>
      </c>
    </row>
    <row r="122" customFormat="false" ht="11.25" hidden="false" customHeight="false" outlineLevel="0" collapsed="false">
      <c r="A122" s="1" t="n">
        <v>31</v>
      </c>
      <c r="B122" s="4" t="n">
        <v>35186</v>
      </c>
      <c r="C122" s="1" t="n">
        <f aca="false">(C30/1000000)/$A122</f>
        <v>3.61379093548387</v>
      </c>
      <c r="D122" s="1" t="n">
        <f aca="false">(D30/1000000)/$A122</f>
        <v>0.0667706451612903</v>
      </c>
      <c r="E122" s="1" t="n">
        <f aca="false">(E30/1000000)/$A122</f>
        <v>0.112064580645161</v>
      </c>
      <c r="F122" s="1" t="n">
        <f aca="false">(F30/1000000)/$A122</f>
        <v>0.0953375161290323</v>
      </c>
      <c r="G122" s="1" t="n">
        <f aca="false">(G30/1000000)/$A122</f>
        <v>0.0732501935483871</v>
      </c>
      <c r="H122" s="1" t="n">
        <f aca="false">(H30/1000000)/$A122</f>
        <v>0.106158451612903</v>
      </c>
      <c r="I122" s="1" t="n">
        <f aca="false">(I30/1000000)/$A122</f>
        <v>0.0946918387096774</v>
      </c>
      <c r="J122" s="1" t="n">
        <f aca="false">(J30/1000000)/$A122</f>
        <v>0.113320096774194</v>
      </c>
      <c r="K122" s="1" t="n">
        <f aca="false">(K30/1000000)/$A122</f>
        <v>0.103079870967742</v>
      </c>
      <c r="L122" s="1" t="n">
        <f aca="false">(L30/1000000)/$A122</f>
        <v>0.120307903225806</v>
      </c>
      <c r="M122" s="1" t="n">
        <f aca="false">(M30/1000000)/$A122</f>
        <v>0.0744211935483871</v>
      </c>
      <c r="N122" s="1" t="n">
        <f aca="false">(N30/1000000)/$A122</f>
        <v>0.0908407096774194</v>
      </c>
      <c r="O122" s="1" t="n">
        <f aca="false">(O30/1000000)/$A122</f>
        <v>0.0918298064516129</v>
      </c>
      <c r="P122" s="1" t="n">
        <f aca="false">(P30/1000000)/$A122</f>
        <v>0.0790313225806452</v>
      </c>
      <c r="Q122" s="1" t="n">
        <f aca="false">(Q30/1000000)/$A122</f>
        <v>0.120278774193548</v>
      </c>
      <c r="R122" s="1" t="n">
        <f aca="false">(R30/1000000)/$A122</f>
        <v>0.134467806451613</v>
      </c>
      <c r="S122" s="1" t="n">
        <f aca="false">(S30/1000000)/$A122</f>
        <v>0.0796521612903226</v>
      </c>
      <c r="T122" s="1" t="n">
        <f aca="false">(T30/1000000)/$A122</f>
        <v>0.149293258064516</v>
      </c>
      <c r="U122" s="1" t="n">
        <f aca="false">(U30/1000000)/$A122</f>
        <v>0.0931793225806452</v>
      </c>
      <c r="V122" s="1" t="n">
        <f aca="false">(V30/1000000)/$A122</f>
        <v>0.195302612903226</v>
      </c>
      <c r="W122" s="1" t="n">
        <f aca="false">(W30/1000000)/$A122</f>
        <v>0.14872</v>
      </c>
      <c r="X122" s="1" t="n">
        <f aca="false">(X30/1000000)/$A122</f>
        <v>0.204788774193548</v>
      </c>
      <c r="Y122" s="1" t="n">
        <f aca="false">(Y30/1000000)/$A122</f>
        <v>0.129161258064516</v>
      </c>
      <c r="Z122" s="1" t="n">
        <f aca="false">(Z30/1000000)/$A122</f>
        <v>0.145085838709677</v>
      </c>
      <c r="AA122" s="1" t="n">
        <f aca="false">(AA30/1000000)/$A122</f>
        <v>0.215365064516129</v>
      </c>
      <c r="AB122" s="1" t="n">
        <f aca="false">(AB30/1000000)/$A122</f>
        <v>0.188175741935484</v>
      </c>
      <c r="AC122" s="1" t="n">
        <f aca="false">(AC30/1000000)/$A122</f>
        <v>0.271765290322581</v>
      </c>
      <c r="AD122" s="1" t="n">
        <f aca="false">(AD30/1000000)/$A122</f>
        <v>0.292638483870968</v>
      </c>
      <c r="AE122" s="1" t="n">
        <f aca="false">(AE30/1000000)/$A122</f>
        <v>0.307080774193548</v>
      </c>
      <c r="AF122" s="1" t="n">
        <f aca="false">(AF30/1000000)/$A122</f>
        <v>0.163818903225806</v>
      </c>
    </row>
    <row r="123" customFormat="false" ht="11.25" hidden="false" customHeight="false" outlineLevel="0" collapsed="false">
      <c r="A123" s="1" t="n">
        <v>30</v>
      </c>
      <c r="B123" s="4" t="n">
        <v>35217</v>
      </c>
      <c r="C123" s="1" t="n">
        <f aca="false">(C31/1000000)/$A123</f>
        <v>3.53379496666667</v>
      </c>
      <c r="D123" s="1" t="n">
        <f aca="false">(D31/1000000)/$A123</f>
        <v>0.0649549333333333</v>
      </c>
      <c r="E123" s="1" t="n">
        <f aca="false">(E31/1000000)/$A123</f>
        <v>0.1073141</v>
      </c>
      <c r="F123" s="1" t="n">
        <f aca="false">(F31/1000000)/$A123</f>
        <v>0.0885131666666667</v>
      </c>
      <c r="G123" s="1" t="n">
        <f aca="false">(G31/1000000)/$A123</f>
        <v>0.0689932666666667</v>
      </c>
      <c r="H123" s="1" t="n">
        <f aca="false">(H31/1000000)/$A123</f>
        <v>0.0963606</v>
      </c>
      <c r="I123" s="1" t="n">
        <f aca="false">(I31/1000000)/$A123</f>
        <v>0.0901192</v>
      </c>
      <c r="J123" s="1" t="n">
        <f aca="false">(J31/1000000)/$A123</f>
        <v>0.1113968</v>
      </c>
      <c r="K123" s="1" t="n">
        <f aca="false">(K31/1000000)/$A123</f>
        <v>0.0966611</v>
      </c>
      <c r="L123" s="1" t="n">
        <f aca="false">(L31/1000000)/$A123</f>
        <v>0.1107104</v>
      </c>
      <c r="M123" s="1" t="n">
        <f aca="false">(M31/1000000)/$A123</f>
        <v>0.0694296666666667</v>
      </c>
      <c r="N123" s="1" t="n">
        <f aca="false">(N31/1000000)/$A123</f>
        <v>0.0848669</v>
      </c>
      <c r="O123" s="1" t="n">
        <f aca="false">(O31/1000000)/$A123</f>
        <v>0.0863829333333333</v>
      </c>
      <c r="P123" s="1" t="n">
        <f aca="false">(P31/1000000)/$A123</f>
        <v>0.0776172666666667</v>
      </c>
      <c r="Q123" s="1" t="n">
        <f aca="false">(Q31/1000000)/$A123</f>
        <v>0.1108288</v>
      </c>
      <c r="R123" s="1" t="n">
        <f aca="false">(R31/1000000)/$A123</f>
        <v>0.1231754</v>
      </c>
      <c r="S123" s="1" t="n">
        <f aca="false">(S31/1000000)/$A123</f>
        <v>0.07171</v>
      </c>
      <c r="T123" s="1" t="n">
        <f aca="false">(T31/1000000)/$A123</f>
        <v>0.1375174</v>
      </c>
      <c r="U123" s="1" t="n">
        <f aca="false">(U31/1000000)/$A123</f>
        <v>0.0876057</v>
      </c>
      <c r="V123" s="1" t="n">
        <f aca="false">(V31/1000000)/$A123</f>
        <v>0.1864207</v>
      </c>
      <c r="W123" s="1" t="n">
        <f aca="false">(W31/1000000)/$A123</f>
        <v>0.139485533333333</v>
      </c>
      <c r="X123" s="1" t="n">
        <f aca="false">(X31/1000000)/$A123</f>
        <v>0.1921854</v>
      </c>
      <c r="Y123" s="1" t="n">
        <f aca="false">(Y31/1000000)/$A123</f>
        <v>0.114693566666667</v>
      </c>
      <c r="Z123" s="1" t="n">
        <f aca="false">(Z31/1000000)/$A123</f>
        <v>0.1370469</v>
      </c>
      <c r="AA123" s="1" t="n">
        <f aca="false">(AA31/1000000)/$A123</f>
        <v>0.1955617</v>
      </c>
      <c r="AB123" s="1" t="n">
        <f aca="false">(AB31/1000000)/$A123</f>
        <v>0.1659352</v>
      </c>
      <c r="AC123" s="1" t="n">
        <f aca="false">(AC31/1000000)/$A123</f>
        <v>0.2473199</v>
      </c>
      <c r="AD123" s="1" t="n">
        <f aca="false">(AD31/1000000)/$A123</f>
        <v>0.283801233333333</v>
      </c>
      <c r="AE123" s="1" t="n">
        <f aca="false">(AE31/1000000)/$A123</f>
        <v>0.291909566666667</v>
      </c>
      <c r="AF123" s="1" t="n">
        <f aca="false">(AF31/1000000)/$A123</f>
        <v>0.334702066666667</v>
      </c>
      <c r="AG123" s="1" t="n">
        <f aca="false">(AG31/1000000)/$A123</f>
        <v>0.128247266666667</v>
      </c>
    </row>
    <row r="124" customFormat="false" ht="11.25" hidden="false" customHeight="false" outlineLevel="0" collapsed="false">
      <c r="A124" s="1" t="n">
        <v>31</v>
      </c>
      <c r="B124" s="4" t="n">
        <v>35247</v>
      </c>
      <c r="C124" s="1" t="n">
        <f aca="false">(C32/1000000)/$A124</f>
        <v>3.48187319354839</v>
      </c>
      <c r="D124" s="1" t="n">
        <f aca="false">(D32/1000000)/$A124</f>
        <v>0.062438935483871</v>
      </c>
      <c r="E124" s="1" t="n">
        <f aca="false">(E32/1000000)/$A124</f>
        <v>0.101703322580645</v>
      </c>
      <c r="F124" s="1" t="n">
        <f aca="false">(F32/1000000)/$A124</f>
        <v>0.0860063548387097</v>
      </c>
      <c r="G124" s="1" t="n">
        <f aca="false">(G32/1000000)/$A124</f>
        <v>0.0674387419354839</v>
      </c>
      <c r="H124" s="1" t="n">
        <f aca="false">(H32/1000000)/$A124</f>
        <v>0.096261935483871</v>
      </c>
      <c r="I124" s="1" t="n">
        <f aca="false">(I32/1000000)/$A124</f>
        <v>0.0872702258064516</v>
      </c>
      <c r="J124" s="1" t="n">
        <f aca="false">(J32/1000000)/$A124</f>
        <v>0.112507064516129</v>
      </c>
      <c r="K124" s="1" t="n">
        <f aca="false">(K32/1000000)/$A124</f>
        <v>0.0930044516129032</v>
      </c>
      <c r="L124" s="1" t="n">
        <f aca="false">(L32/1000000)/$A124</f>
        <v>0.108470548387097</v>
      </c>
      <c r="M124" s="1" t="n">
        <f aca="false">(M32/1000000)/$A124</f>
        <v>0.0710162580645161</v>
      </c>
      <c r="N124" s="1" t="n">
        <f aca="false">(N32/1000000)/$A124</f>
        <v>0.0824182903225807</v>
      </c>
      <c r="O124" s="1" t="n">
        <f aca="false">(O32/1000000)/$A124</f>
        <v>0.0768169677419355</v>
      </c>
      <c r="P124" s="1" t="n">
        <f aca="false">(P32/1000000)/$A124</f>
        <v>0.0793431290322581</v>
      </c>
      <c r="Q124" s="1" t="n">
        <f aca="false">(Q32/1000000)/$A124</f>
        <v>0.101222677419355</v>
      </c>
      <c r="R124" s="1" t="n">
        <f aca="false">(R32/1000000)/$A124</f>
        <v>0.115378064516129</v>
      </c>
      <c r="S124" s="1" t="n">
        <f aca="false">(S32/1000000)/$A124</f>
        <v>0.0646647741935484</v>
      </c>
      <c r="T124" s="1" t="n">
        <f aca="false">(T32/1000000)/$A124</f>
        <v>0.133341225806452</v>
      </c>
      <c r="U124" s="1" t="n">
        <f aca="false">(U32/1000000)/$A124</f>
        <v>0.0827137096774194</v>
      </c>
      <c r="V124" s="1" t="n">
        <f aca="false">(V32/1000000)/$A124</f>
        <v>0.17754364516129</v>
      </c>
      <c r="W124" s="1" t="n">
        <f aca="false">(W32/1000000)/$A124</f>
        <v>0.139188129032258</v>
      </c>
      <c r="X124" s="1" t="n">
        <f aca="false">(X32/1000000)/$A124</f>
        <v>0.176198</v>
      </c>
      <c r="Y124" s="1" t="n">
        <f aca="false">(Y32/1000000)/$A124</f>
        <v>0.105850451612903</v>
      </c>
      <c r="Z124" s="1" t="n">
        <f aca="false">(Z32/1000000)/$A124</f>
        <v>0.133312387096774</v>
      </c>
      <c r="AA124" s="1" t="n">
        <f aca="false">(AA32/1000000)/$A124</f>
        <v>0.19195664516129</v>
      </c>
      <c r="AB124" s="1" t="n">
        <f aca="false">(AB32/1000000)/$A124</f>
        <v>0.158723258064516</v>
      </c>
      <c r="AC124" s="1" t="n">
        <f aca="false">(AC32/1000000)/$A124</f>
        <v>0.224087483870968</v>
      </c>
      <c r="AD124" s="1" t="n">
        <f aca="false">(AD32/1000000)/$A124</f>
        <v>0.270864580645161</v>
      </c>
      <c r="AE124" s="1" t="n">
        <f aca="false">(AE32/1000000)/$A124</f>
        <v>0.272512322580645</v>
      </c>
      <c r="AF124" s="1" t="n">
        <f aca="false">(AF32/1000000)/$A124</f>
        <v>0.337798225806452</v>
      </c>
      <c r="AG124" s="1" t="n">
        <f aca="false">(AG32/1000000)/$A124</f>
        <v>0.244959322580645</v>
      </c>
      <c r="AH124" s="1" t="n">
        <f aca="false">(AH32/1000000)/$A124</f>
        <v>0.136271838709677</v>
      </c>
    </row>
    <row r="125" customFormat="false" ht="11.25" hidden="false" customHeight="false" outlineLevel="0" collapsed="false">
      <c r="A125" s="1" t="n">
        <v>31</v>
      </c>
      <c r="B125" s="4" t="n">
        <v>35278</v>
      </c>
      <c r="C125" s="1" t="n">
        <f aca="false">(C33/1000000)/$A125</f>
        <v>3.37879961290323</v>
      </c>
      <c r="D125" s="1" t="n">
        <f aca="false">(D33/1000000)/$A125</f>
        <v>0.0612113225806452</v>
      </c>
      <c r="E125" s="1" t="n">
        <f aca="false">(E33/1000000)/$A125</f>
        <v>0.099793935483871</v>
      </c>
      <c r="F125" s="1" t="n">
        <f aca="false">(F33/1000000)/$A125</f>
        <v>0.0779013548387097</v>
      </c>
      <c r="G125" s="1" t="n">
        <f aca="false">(G33/1000000)/$A125</f>
        <v>0.0662306451612903</v>
      </c>
      <c r="H125" s="1" t="n">
        <f aca="false">(H33/1000000)/$A125</f>
        <v>0.0850753548387097</v>
      </c>
      <c r="I125" s="1" t="n">
        <f aca="false">(I33/1000000)/$A125</f>
        <v>0.08293</v>
      </c>
      <c r="J125" s="1" t="n">
        <f aca="false">(J33/1000000)/$A125</f>
        <v>0.108850290322581</v>
      </c>
      <c r="K125" s="1" t="n">
        <f aca="false">(K33/1000000)/$A125</f>
        <v>0.0864941290322581</v>
      </c>
      <c r="L125" s="1" t="n">
        <f aca="false">(L33/1000000)/$A125</f>
        <v>0.104108161290323</v>
      </c>
      <c r="M125" s="1" t="n">
        <f aca="false">(M33/1000000)/$A125</f>
        <v>0.0665728064516129</v>
      </c>
      <c r="N125" s="1" t="n">
        <f aca="false">(N33/1000000)/$A125</f>
        <v>0.0768682903225807</v>
      </c>
      <c r="O125" s="1" t="n">
        <f aca="false">(O33/1000000)/$A125</f>
        <v>0.0763255483870968</v>
      </c>
      <c r="P125" s="1" t="n">
        <f aca="false">(P33/1000000)/$A125</f>
        <v>0.077836</v>
      </c>
      <c r="Q125" s="1" t="n">
        <f aca="false">(Q33/1000000)/$A125</f>
        <v>0.0940402580645161</v>
      </c>
      <c r="R125" s="1" t="n">
        <f aca="false">(R33/1000000)/$A125</f>
        <v>0.10528335483871</v>
      </c>
      <c r="S125" s="1" t="n">
        <f aca="false">(S33/1000000)/$A125</f>
        <v>0.0574450322580645</v>
      </c>
      <c r="T125" s="1" t="n">
        <f aca="false">(T33/1000000)/$A125</f>
        <v>0.123803709677419</v>
      </c>
      <c r="U125" s="1" t="n">
        <f aca="false">(U33/1000000)/$A125</f>
        <v>0.0785919032258065</v>
      </c>
      <c r="V125" s="1" t="n">
        <f aca="false">(V33/1000000)/$A125</f>
        <v>0.161183161290323</v>
      </c>
      <c r="W125" s="1" t="n">
        <f aca="false">(W33/1000000)/$A125</f>
        <v>0.129600709677419</v>
      </c>
      <c r="X125" s="1" t="n">
        <f aca="false">(X33/1000000)/$A125</f>
        <v>0.160639870967742</v>
      </c>
      <c r="Y125" s="1" t="n">
        <f aca="false">(Y33/1000000)/$A125</f>
        <v>0.0944114193548387</v>
      </c>
      <c r="Z125" s="1" t="n">
        <f aca="false">(Z33/1000000)/$A125</f>
        <v>0.121209032258065</v>
      </c>
      <c r="AA125" s="1" t="n">
        <f aca="false">(AA33/1000000)/$A125</f>
        <v>0.176193451612903</v>
      </c>
      <c r="AB125" s="1" t="n">
        <f aca="false">(AB33/1000000)/$A125</f>
        <v>0.146917612903226</v>
      </c>
      <c r="AC125" s="1" t="n">
        <f aca="false">(AC33/1000000)/$A125</f>
        <v>0.205014516129032</v>
      </c>
      <c r="AD125" s="1" t="n">
        <f aca="false">(AD33/1000000)/$A125</f>
        <v>0.262508322580645</v>
      </c>
      <c r="AE125" s="1" t="n">
        <f aca="false">(AE33/1000000)/$A125</f>
        <v>0.240432677419355</v>
      </c>
      <c r="AF125" s="1" t="n">
        <f aca="false">(AF33/1000000)/$A125</f>
        <v>0.312209451612903</v>
      </c>
      <c r="AG125" s="1" t="n">
        <f aca="false">(AG33/1000000)/$A125</f>
        <v>0.234549193548387</v>
      </c>
      <c r="AH125" s="1" t="n">
        <f aca="false">(AH33/1000000)/$A125</f>
        <v>0.255096774193548</v>
      </c>
      <c r="AI125" s="1" t="n">
        <f aca="false">(AI33/1000000)/$A125</f>
        <v>0.175331225806452</v>
      </c>
    </row>
    <row r="126" customFormat="false" ht="11.25" hidden="false" customHeight="false" outlineLevel="0" collapsed="false">
      <c r="A126" s="1" t="n">
        <v>30</v>
      </c>
      <c r="B126" s="4" t="n">
        <v>35309</v>
      </c>
      <c r="C126" s="1" t="n">
        <f aca="false">(C34/1000000)/$A126</f>
        <v>3.31818976666667</v>
      </c>
      <c r="D126" s="1" t="n">
        <f aca="false">(D34/1000000)/$A126</f>
        <v>0.0629515333333333</v>
      </c>
      <c r="E126" s="1" t="n">
        <f aca="false">(E34/1000000)/$A126</f>
        <v>0.0985949333333333</v>
      </c>
      <c r="F126" s="1" t="n">
        <f aca="false">(F34/1000000)/$A126</f>
        <v>0.0817683</v>
      </c>
      <c r="G126" s="1" t="n">
        <f aca="false">(G34/1000000)/$A126</f>
        <v>0.0630064666666667</v>
      </c>
      <c r="H126" s="1" t="n">
        <f aca="false">(H34/1000000)/$A126</f>
        <v>0.0841464666666667</v>
      </c>
      <c r="I126" s="1" t="n">
        <f aca="false">(I34/1000000)/$A126</f>
        <v>0.0793942666666667</v>
      </c>
      <c r="J126" s="1" t="n">
        <f aca="false">(J34/1000000)/$A126</f>
        <v>0.105414733333333</v>
      </c>
      <c r="K126" s="1" t="n">
        <f aca="false">(K34/1000000)/$A126</f>
        <v>0.0813021666666667</v>
      </c>
      <c r="L126" s="1" t="n">
        <f aca="false">(L34/1000000)/$A126</f>
        <v>0.1026502</v>
      </c>
      <c r="M126" s="1" t="n">
        <f aca="false">(M34/1000000)/$A126</f>
        <v>0.0622827</v>
      </c>
      <c r="N126" s="1" t="n">
        <f aca="false">(N34/1000000)/$A126</f>
        <v>0.0706865666666667</v>
      </c>
      <c r="O126" s="1" t="n">
        <f aca="false">(O34/1000000)/$A126</f>
        <v>0.0743429333333333</v>
      </c>
      <c r="P126" s="1" t="n">
        <f aca="false">(P34/1000000)/$A126</f>
        <v>0.0736552666666667</v>
      </c>
      <c r="Q126" s="1" t="n">
        <f aca="false">(Q34/1000000)/$A126</f>
        <v>0.0820557333333333</v>
      </c>
      <c r="R126" s="1" t="n">
        <f aca="false">(R34/1000000)/$A126</f>
        <v>0.102524366666667</v>
      </c>
      <c r="S126" s="1" t="n">
        <f aca="false">(S34/1000000)/$A126</f>
        <v>0.0611510333333333</v>
      </c>
      <c r="T126" s="1" t="n">
        <f aca="false">(T34/1000000)/$A126</f>
        <v>0.118804566666667</v>
      </c>
      <c r="U126" s="1" t="n">
        <f aca="false">(U34/1000000)/$A126</f>
        <v>0.0751883666666667</v>
      </c>
      <c r="V126" s="1" t="n">
        <f aca="false">(V34/1000000)/$A126</f>
        <v>0.151247566666667</v>
      </c>
      <c r="W126" s="1" t="n">
        <f aca="false">(W34/1000000)/$A126</f>
        <v>0.126759666666667</v>
      </c>
      <c r="X126" s="1" t="n">
        <f aca="false">(X34/1000000)/$A126</f>
        <v>0.157879233333333</v>
      </c>
      <c r="Y126" s="1" t="n">
        <f aca="false">(Y34/1000000)/$A126</f>
        <v>0.0852355333333333</v>
      </c>
      <c r="Z126" s="1" t="n">
        <f aca="false">(Z34/1000000)/$A126</f>
        <v>0.1092611</v>
      </c>
      <c r="AA126" s="1" t="n">
        <f aca="false">(AA34/1000000)/$A126</f>
        <v>0.1526531</v>
      </c>
      <c r="AB126" s="1" t="n">
        <f aca="false">(AB34/1000000)/$A126</f>
        <v>0.136097366666667</v>
      </c>
      <c r="AC126" s="1" t="n">
        <f aca="false">(AC34/1000000)/$A126</f>
        <v>0.190520966666667</v>
      </c>
      <c r="AD126" s="1" t="n">
        <f aca="false">(AD34/1000000)/$A126</f>
        <v>0.231676833333333</v>
      </c>
      <c r="AE126" s="1" t="n">
        <f aca="false">(AE34/1000000)/$A126</f>
        <v>0.209260233333333</v>
      </c>
      <c r="AF126" s="1" t="n">
        <f aca="false">(AF34/1000000)/$A126</f>
        <v>0.2827735</v>
      </c>
      <c r="AG126" s="1" t="n">
        <f aca="false">(AG34/1000000)/$A126</f>
        <v>0.209555833333333</v>
      </c>
      <c r="AH126" s="1" t="n">
        <f aca="false">(AH34/1000000)/$A126</f>
        <v>0.237687433333333</v>
      </c>
      <c r="AI126" s="1" t="n">
        <f aca="false">(AI34/1000000)/$A126</f>
        <v>0.306629266666667</v>
      </c>
      <c r="AJ126" s="1" t="n">
        <f aca="false">(AJ34/1000000)/$A126</f>
        <v>0.202781766666667</v>
      </c>
    </row>
    <row r="127" customFormat="false" ht="11.25" hidden="false" customHeight="false" outlineLevel="0" collapsed="false">
      <c r="A127" s="1" t="n">
        <v>31</v>
      </c>
      <c r="B127" s="4" t="n">
        <v>35339</v>
      </c>
      <c r="C127" s="1" t="n">
        <f aca="false">(C35/1000000)/$A127</f>
        <v>3.29039851612903</v>
      </c>
      <c r="D127" s="1" t="n">
        <f aca="false">(D35/1000000)/$A127</f>
        <v>0.0628006451612903</v>
      </c>
      <c r="E127" s="1" t="n">
        <f aca="false">(E35/1000000)/$A127</f>
        <v>0.0954031935483871</v>
      </c>
      <c r="F127" s="1" t="n">
        <f aca="false">(F35/1000000)/$A127</f>
        <v>0.080053</v>
      </c>
      <c r="G127" s="1" t="n">
        <f aca="false">(G35/1000000)/$A127</f>
        <v>0.0605916451612903</v>
      </c>
      <c r="H127" s="1" t="n">
        <f aca="false">(H35/1000000)/$A127</f>
        <v>0.0841549032258065</v>
      </c>
      <c r="I127" s="1" t="n">
        <f aca="false">(I35/1000000)/$A127</f>
        <v>0.0836210322580645</v>
      </c>
      <c r="J127" s="1" t="n">
        <f aca="false">(J35/1000000)/$A127</f>
        <v>0.104856225806452</v>
      </c>
      <c r="K127" s="1" t="n">
        <f aca="false">(K35/1000000)/$A127</f>
        <v>0.0776874838709677</v>
      </c>
      <c r="L127" s="1" t="n">
        <f aca="false">(L35/1000000)/$A127</f>
        <v>0.0965477741935484</v>
      </c>
      <c r="M127" s="1" t="n">
        <f aca="false">(M35/1000000)/$A127</f>
        <v>0.0647801612903226</v>
      </c>
      <c r="N127" s="1" t="n">
        <f aca="false">(N35/1000000)/$A127</f>
        <v>0.0665722903225806</v>
      </c>
      <c r="O127" s="1" t="n">
        <f aca="false">(O35/1000000)/$A127</f>
        <v>0.0682330967741936</v>
      </c>
      <c r="P127" s="1" t="n">
        <f aca="false">(P35/1000000)/$A127</f>
        <v>0.0720571935483871</v>
      </c>
      <c r="Q127" s="1" t="n">
        <f aca="false">(Q35/1000000)/$A127</f>
        <v>0.0781270322580645</v>
      </c>
      <c r="R127" s="1" t="n">
        <f aca="false">(R35/1000000)/$A127</f>
        <v>0.0961824516129032</v>
      </c>
      <c r="S127" s="1" t="n">
        <f aca="false">(S35/1000000)/$A127</f>
        <v>0.0552779677419355</v>
      </c>
      <c r="T127" s="1" t="n">
        <f aca="false">(T35/1000000)/$A127</f>
        <v>0.112398967741935</v>
      </c>
      <c r="U127" s="1" t="n">
        <f aca="false">(U35/1000000)/$A127</f>
        <v>0.0704981935483871</v>
      </c>
      <c r="V127" s="1" t="n">
        <f aca="false">(V35/1000000)/$A127</f>
        <v>0.142967322580645</v>
      </c>
      <c r="W127" s="1" t="n">
        <f aca="false">(W35/1000000)/$A127</f>
        <v>0.119793322580645</v>
      </c>
      <c r="X127" s="1" t="n">
        <f aca="false">(X35/1000000)/$A127</f>
        <v>0.142297516129032</v>
      </c>
      <c r="Y127" s="1" t="n">
        <f aca="false">(Y35/1000000)/$A127</f>
        <v>0.0876212580645161</v>
      </c>
      <c r="Z127" s="1" t="n">
        <f aca="false">(Z35/1000000)/$A127</f>
        <v>0.102657838709677</v>
      </c>
      <c r="AA127" s="1" t="n">
        <f aca="false">(AA35/1000000)/$A127</f>
        <v>0.145134580645161</v>
      </c>
      <c r="AB127" s="1" t="n">
        <f aca="false">(AB35/1000000)/$A127</f>
        <v>0.129966193548387</v>
      </c>
      <c r="AC127" s="1" t="n">
        <f aca="false">(AC35/1000000)/$A127</f>
        <v>0.180814161290323</v>
      </c>
      <c r="AD127" s="1" t="n">
        <f aca="false">(AD35/1000000)/$A127</f>
        <v>0.218915290322581</v>
      </c>
      <c r="AE127" s="1" t="n">
        <f aca="false">(AE35/1000000)/$A127</f>
        <v>0.188257806451613</v>
      </c>
      <c r="AF127" s="1" t="n">
        <f aca="false">(AF35/1000000)/$A127</f>
        <v>0.270908322580645</v>
      </c>
      <c r="AG127" s="1" t="n">
        <f aca="false">(AG35/1000000)/$A127</f>
        <v>0.168776903225806</v>
      </c>
      <c r="AH127" s="1" t="n">
        <f aca="false">(AH35/1000000)/$A127</f>
        <v>0.21699364516129</v>
      </c>
      <c r="AI127" s="1" t="n">
        <f aca="false">(AI35/1000000)/$A127</f>
        <v>0.286052032258065</v>
      </c>
      <c r="AJ127" s="1" t="n">
        <f aca="false">(AJ35/1000000)/$A127</f>
        <v>0.338691258064516</v>
      </c>
      <c r="AK127" s="1" t="n">
        <f aca="false">(AK35/1000000)/$A127</f>
        <v>0.183376774193548</v>
      </c>
    </row>
    <row r="128" customFormat="false" ht="11.25" hidden="false" customHeight="false" outlineLevel="0" collapsed="false">
      <c r="A128" s="1" t="n">
        <v>30</v>
      </c>
      <c r="B128" s="4" t="n">
        <v>35370</v>
      </c>
      <c r="C128" s="1" t="n">
        <f aca="false">(C36/1000000)/$A128</f>
        <v>3.26615466666667</v>
      </c>
      <c r="D128" s="1" t="n">
        <f aca="false">(D36/1000000)/$A128</f>
        <v>0.0602513333333333</v>
      </c>
      <c r="E128" s="1" t="n">
        <f aca="false">(E36/1000000)/$A128</f>
        <v>0.0942991333333333</v>
      </c>
      <c r="F128" s="1" t="n">
        <f aca="false">(F36/1000000)/$A128</f>
        <v>0.0762807666666667</v>
      </c>
      <c r="G128" s="1" t="n">
        <f aca="false">(G36/1000000)/$A128</f>
        <v>0.0595080333333333</v>
      </c>
      <c r="H128" s="1" t="n">
        <f aca="false">(H36/1000000)/$A128</f>
        <v>0.0817737333333333</v>
      </c>
      <c r="I128" s="1" t="n">
        <f aca="false">(I36/1000000)/$A128</f>
        <v>0.0781546333333333</v>
      </c>
      <c r="J128" s="1" t="n">
        <f aca="false">(J36/1000000)/$A128</f>
        <v>0.0992472333333333</v>
      </c>
      <c r="K128" s="1" t="n">
        <f aca="false">(K36/1000000)/$A128</f>
        <v>0.0716076</v>
      </c>
      <c r="L128" s="1" t="n">
        <f aca="false">(L36/1000000)/$A128</f>
        <v>0.0929034</v>
      </c>
      <c r="M128" s="1" t="n">
        <f aca="false">(M36/1000000)/$A128</f>
        <v>0.0639459333333333</v>
      </c>
      <c r="N128" s="1" t="n">
        <f aca="false">(N36/1000000)/$A128</f>
        <v>0.0647079666666667</v>
      </c>
      <c r="O128" s="1" t="n">
        <f aca="false">(O36/1000000)/$A128</f>
        <v>0.0668974</v>
      </c>
      <c r="P128" s="1" t="n">
        <f aca="false">(P36/1000000)/$A128</f>
        <v>0.067446</v>
      </c>
      <c r="Q128" s="1" t="n">
        <f aca="false">(Q36/1000000)/$A128</f>
        <v>0.0742733666666667</v>
      </c>
      <c r="R128" s="1" t="n">
        <f aca="false">(R36/1000000)/$A128</f>
        <v>0.0931880333333333</v>
      </c>
      <c r="S128" s="1" t="n">
        <f aca="false">(S36/1000000)/$A128</f>
        <v>0.0506763</v>
      </c>
      <c r="T128" s="1" t="n">
        <f aca="false">(T36/1000000)/$A128</f>
        <v>0.107585533333333</v>
      </c>
      <c r="U128" s="1" t="n">
        <f aca="false">(U36/1000000)/$A128</f>
        <v>0.0711405333333333</v>
      </c>
      <c r="V128" s="1" t="n">
        <f aca="false">(V36/1000000)/$A128</f>
        <v>0.1450418</v>
      </c>
      <c r="W128" s="1" t="n">
        <f aca="false">(W36/1000000)/$A128</f>
        <v>0.1079764</v>
      </c>
      <c r="X128" s="1" t="n">
        <f aca="false">(X36/1000000)/$A128</f>
        <v>0.13599</v>
      </c>
      <c r="Y128" s="1" t="n">
        <f aca="false">(Y36/1000000)/$A128</f>
        <v>0.0838598</v>
      </c>
      <c r="Z128" s="1" t="n">
        <f aca="false">(Z36/1000000)/$A128</f>
        <v>0.0924450666666667</v>
      </c>
      <c r="AA128" s="1" t="n">
        <f aca="false">(AA36/1000000)/$A128</f>
        <v>0.1441944</v>
      </c>
      <c r="AB128" s="1" t="n">
        <f aca="false">(AB36/1000000)/$A128</f>
        <v>0.124507466666667</v>
      </c>
      <c r="AC128" s="1" t="n">
        <f aca="false">(AC36/1000000)/$A128</f>
        <v>0.173764466666667</v>
      </c>
      <c r="AD128" s="1" t="n">
        <f aca="false">(AD36/1000000)/$A128</f>
        <v>0.2046447</v>
      </c>
      <c r="AE128" s="1" t="n">
        <f aca="false">(AE36/1000000)/$A128</f>
        <v>0.185736</v>
      </c>
      <c r="AF128" s="1" t="n">
        <f aca="false">(AF36/1000000)/$A128</f>
        <v>0.240143966666667</v>
      </c>
      <c r="AG128" s="1" t="n">
        <f aca="false">(AG36/1000000)/$A128</f>
        <v>0.167047033333333</v>
      </c>
      <c r="AH128" s="1" t="n">
        <f aca="false">(AH36/1000000)/$A128</f>
        <v>0.2051654</v>
      </c>
      <c r="AI128" s="1" t="n">
        <f aca="false">(AI36/1000000)/$A128</f>
        <v>0.270683833333333</v>
      </c>
      <c r="AJ128" s="1" t="n">
        <f aca="false">(AJ36/1000000)/$A128</f>
        <v>0.311707333333333</v>
      </c>
      <c r="AK128" s="1" t="n">
        <f aca="false">(AK36/1000000)/$A128</f>
        <v>0.352114266666667</v>
      </c>
      <c r="AL128" s="1" t="n">
        <f aca="false">(AL36/1000000)/$A128</f>
        <v>0.211743866666667</v>
      </c>
    </row>
    <row r="129" customFormat="false" ht="11.25" hidden="false" customHeight="false" outlineLevel="0" collapsed="false">
      <c r="A129" s="1" t="n">
        <v>31</v>
      </c>
      <c r="B129" s="4" t="n">
        <v>35400</v>
      </c>
      <c r="C129" s="1" t="n">
        <f aca="false">(C37/1000000)/$A129</f>
        <v>3.20512461290323</v>
      </c>
      <c r="D129" s="1" t="n">
        <f aca="false">(D37/1000000)/$A129</f>
        <v>0.0569522258064516</v>
      </c>
      <c r="E129" s="1" t="n">
        <f aca="false">(E37/1000000)/$A129</f>
        <v>0.0889473870967742</v>
      </c>
      <c r="F129" s="1" t="n">
        <f aca="false">(F37/1000000)/$A129</f>
        <v>0.0722880322580645</v>
      </c>
      <c r="G129" s="1" t="n">
        <f aca="false">(G37/1000000)/$A129</f>
        <v>0.0565969032258065</v>
      </c>
      <c r="H129" s="1" t="n">
        <f aca="false">(H37/1000000)/$A129</f>
        <v>0.0824578064516129</v>
      </c>
      <c r="I129" s="1" t="n">
        <f aca="false">(I37/1000000)/$A129</f>
        <v>0.0772029032258065</v>
      </c>
      <c r="J129" s="1" t="n">
        <f aca="false">(J37/1000000)/$A129</f>
        <v>0.0956104193548387</v>
      </c>
      <c r="K129" s="1" t="n">
        <f aca="false">(K37/1000000)/$A129</f>
        <v>0.0689498387096774</v>
      </c>
      <c r="L129" s="1" t="n">
        <f aca="false">(L37/1000000)/$A129</f>
        <v>0.0861826129032258</v>
      </c>
      <c r="M129" s="1" t="n">
        <f aca="false">(M37/1000000)/$A129</f>
        <v>0.0611305806451613</v>
      </c>
      <c r="N129" s="1" t="n">
        <f aca="false">(N37/1000000)/$A129</f>
        <v>0.0656680967741936</v>
      </c>
      <c r="O129" s="1" t="n">
        <f aca="false">(O37/1000000)/$A129</f>
        <v>0.069834935483871</v>
      </c>
      <c r="P129" s="1" t="n">
        <f aca="false">(P37/1000000)/$A129</f>
        <v>0.0697846774193548</v>
      </c>
      <c r="Q129" s="1" t="n">
        <f aca="false">(Q37/1000000)/$A129</f>
        <v>0.0709313225806452</v>
      </c>
      <c r="R129" s="1" t="n">
        <f aca="false">(R37/1000000)/$A129</f>
        <v>0.0937902258064516</v>
      </c>
      <c r="S129" s="1" t="n">
        <f aca="false">(S37/1000000)/$A129</f>
        <v>0.0492017419354839</v>
      </c>
      <c r="T129" s="1" t="n">
        <f aca="false">(T37/1000000)/$A129</f>
        <v>0.105589129032258</v>
      </c>
      <c r="U129" s="1" t="n">
        <f aca="false">(U37/1000000)/$A129</f>
        <v>0.0703100967741936</v>
      </c>
      <c r="V129" s="1" t="n">
        <f aca="false">(V37/1000000)/$A129</f>
        <v>0.137215225806452</v>
      </c>
      <c r="W129" s="1" t="n">
        <f aca="false">(W37/1000000)/$A129</f>
        <v>0.099305</v>
      </c>
      <c r="X129" s="1" t="n">
        <f aca="false">(X37/1000000)/$A129</f>
        <v>0.131836806451613</v>
      </c>
      <c r="Y129" s="1" t="n">
        <f aca="false">(Y37/1000000)/$A129</f>
        <v>0.0789230322580645</v>
      </c>
      <c r="Z129" s="1" t="n">
        <f aca="false">(Z37/1000000)/$A129</f>
        <v>0.0891596451612903</v>
      </c>
      <c r="AA129" s="1" t="n">
        <f aca="false">(AA37/1000000)/$A129</f>
        <v>0.128243225806452</v>
      </c>
      <c r="AB129" s="1" t="n">
        <f aca="false">(AB37/1000000)/$A129</f>
        <v>0.121841419354839</v>
      </c>
      <c r="AC129" s="1" t="n">
        <f aca="false">(AC37/1000000)/$A129</f>
        <v>0.166928322580645</v>
      </c>
      <c r="AD129" s="1" t="n">
        <f aca="false">(AD37/1000000)/$A129</f>
        <v>0.20130264516129</v>
      </c>
      <c r="AE129" s="1" t="n">
        <f aca="false">(AE37/1000000)/$A129</f>
        <v>0.164770774193548</v>
      </c>
      <c r="AF129" s="1" t="n">
        <f aca="false">(AF37/1000000)/$A129</f>
        <v>0.227453258064516</v>
      </c>
      <c r="AG129" s="1" t="n">
        <f aca="false">(AG37/1000000)/$A129</f>
        <v>0.182249677419355</v>
      </c>
      <c r="AH129" s="1" t="n">
        <f aca="false">(AH37/1000000)/$A129</f>
        <v>0.207639193548387</v>
      </c>
      <c r="AI129" s="1" t="n">
        <f aca="false">(AI37/1000000)/$A129</f>
        <v>0.260737290322581</v>
      </c>
      <c r="AJ129" s="1" t="n">
        <f aca="false">(AJ37/1000000)/$A129</f>
        <v>0.280683064516129</v>
      </c>
      <c r="AK129" s="1" t="n">
        <f aca="false">(AK37/1000000)/$A129</f>
        <v>0.315072451612903</v>
      </c>
      <c r="AL129" s="1" t="n">
        <f aca="false">(AL37/1000000)/$A129</f>
        <v>0.486651483870968</v>
      </c>
      <c r="AM129" s="1" t="n">
        <f aca="false">(AM37/1000000)/$A129</f>
        <v>0.166129</v>
      </c>
    </row>
    <row r="130" customFormat="false" ht="11.25" hidden="false" customHeight="false" outlineLevel="0" collapsed="false">
      <c r="A130" s="1" t="n">
        <v>31</v>
      </c>
      <c r="B130" s="4" t="n">
        <v>35431</v>
      </c>
      <c r="C130" s="1" t="n">
        <f aca="false">(C38/1000000)/$A130</f>
        <v>3.09070932258065</v>
      </c>
      <c r="D130" s="1" t="n">
        <f aca="false">(D38/1000000)/$A130</f>
        <v>0.0512780322580645</v>
      </c>
      <c r="E130" s="1" t="n">
        <f aca="false">(E38/1000000)/$A130</f>
        <v>0.0861350967741936</v>
      </c>
      <c r="F130" s="1" t="n">
        <f aca="false">(F38/1000000)/$A130</f>
        <v>0.0698107419354839</v>
      </c>
      <c r="G130" s="1" t="n">
        <f aca="false">(G38/1000000)/$A130</f>
        <v>0.0520061935483871</v>
      </c>
      <c r="H130" s="1" t="n">
        <f aca="false">(H38/1000000)/$A130</f>
        <v>0.0793022258064516</v>
      </c>
      <c r="I130" s="1" t="n">
        <f aca="false">(I38/1000000)/$A130</f>
        <v>0.0705671612903226</v>
      </c>
      <c r="J130" s="1" t="n">
        <f aca="false">(J38/1000000)/$A130</f>
        <v>0.0911838387096774</v>
      </c>
      <c r="K130" s="1" t="n">
        <f aca="false">(K38/1000000)/$A130</f>
        <v>0.0678366129032258</v>
      </c>
      <c r="L130" s="1" t="n">
        <f aca="false">(L38/1000000)/$A130</f>
        <v>0.0830109677419355</v>
      </c>
      <c r="M130" s="1" t="n">
        <f aca="false">(M38/1000000)/$A130</f>
        <v>0.0576223225806452</v>
      </c>
      <c r="N130" s="1" t="n">
        <f aca="false">(N38/1000000)/$A130</f>
        <v>0.0648921935483871</v>
      </c>
      <c r="O130" s="1" t="n">
        <f aca="false">(O38/1000000)/$A130</f>
        <v>0.0658738387096774</v>
      </c>
      <c r="P130" s="1" t="n">
        <f aca="false">(P38/1000000)/$A130</f>
        <v>0.0647370322580645</v>
      </c>
      <c r="Q130" s="1" t="n">
        <f aca="false">(Q38/1000000)/$A130</f>
        <v>0.0667403548387097</v>
      </c>
      <c r="R130" s="1" t="n">
        <f aca="false">(R38/1000000)/$A130</f>
        <v>0.0936928709677419</v>
      </c>
      <c r="S130" s="1" t="n">
        <f aca="false">(S38/1000000)/$A130</f>
        <v>0.0449051935483871</v>
      </c>
      <c r="T130" s="1" t="n">
        <f aca="false">(T38/1000000)/$A130</f>
        <v>0.0976108387096774</v>
      </c>
      <c r="U130" s="1" t="n">
        <f aca="false">(U38/1000000)/$A130</f>
        <v>0.0672664516129032</v>
      </c>
      <c r="V130" s="1" t="n">
        <f aca="false">(V38/1000000)/$A130</f>
        <v>0.122341870967742</v>
      </c>
      <c r="W130" s="1" t="n">
        <f aca="false">(W38/1000000)/$A130</f>
        <v>0.0933674838709677</v>
      </c>
      <c r="X130" s="1" t="n">
        <f aca="false">(X38/1000000)/$A130</f>
        <v>0.124694225806452</v>
      </c>
      <c r="Y130" s="1" t="n">
        <f aca="false">(Y38/1000000)/$A130</f>
        <v>0.0732114516129032</v>
      </c>
      <c r="Z130" s="1" t="n">
        <f aca="false">(Z38/1000000)/$A130</f>
        <v>0.0815025806451613</v>
      </c>
      <c r="AA130" s="1" t="n">
        <f aca="false">(AA38/1000000)/$A130</f>
        <v>0.126936419354839</v>
      </c>
      <c r="AB130" s="1" t="n">
        <f aca="false">(AB38/1000000)/$A130</f>
        <v>0.112546967741935</v>
      </c>
      <c r="AC130" s="1" t="n">
        <f aca="false">(AC38/1000000)/$A130</f>
        <v>0.153845258064516</v>
      </c>
      <c r="AD130" s="1" t="n">
        <f aca="false">(AD38/1000000)/$A130</f>
        <v>0.187090096774194</v>
      </c>
      <c r="AE130" s="1" t="n">
        <f aca="false">(AE38/1000000)/$A130</f>
        <v>0.147748548387097</v>
      </c>
      <c r="AF130" s="1" t="n">
        <f aca="false">(AF38/1000000)/$A130</f>
        <v>0.206507774193548</v>
      </c>
      <c r="AG130" s="1" t="n">
        <f aca="false">(AG38/1000000)/$A130</f>
        <v>0.163997838709677</v>
      </c>
      <c r="AH130" s="1" t="n">
        <f aca="false">(AH38/1000000)/$A130</f>
        <v>0.195846290322581</v>
      </c>
      <c r="AI130" s="1" t="n">
        <f aca="false">(AI38/1000000)/$A130</f>
        <v>0.242789516129032</v>
      </c>
      <c r="AJ130" s="1" t="n">
        <f aca="false">(AJ38/1000000)/$A130</f>
        <v>0.245600064516129</v>
      </c>
      <c r="AK130" s="1" t="n">
        <f aca="false">(AK38/1000000)/$A130</f>
        <v>0.293128967741936</v>
      </c>
      <c r="AL130" s="1" t="n">
        <f aca="false">(AL38/1000000)/$A130</f>
        <v>0.392428935483871</v>
      </c>
      <c r="AM130" s="1" t="n">
        <f aca="false">(AM38/1000000)/$A130</f>
        <v>0.352878290322581</v>
      </c>
      <c r="AN130" s="1" t="n">
        <f aca="false">(AN38/1000000)/$A130</f>
        <v>0.174006419354839</v>
      </c>
    </row>
    <row r="131" customFormat="false" ht="11.25" hidden="false" customHeight="false" outlineLevel="0" collapsed="false">
      <c r="A131" s="1" t="n">
        <v>28</v>
      </c>
      <c r="B131" s="4" t="n">
        <v>35462</v>
      </c>
      <c r="C131" s="1" t="n">
        <f aca="false">(C39/1000000)/$A131</f>
        <v>3.10141992857143</v>
      </c>
      <c r="D131" s="1" t="n">
        <f aca="false">(D39/1000000)/$A131</f>
        <v>0.0505543928571429</v>
      </c>
      <c r="E131" s="1" t="n">
        <f aca="false">(E39/1000000)/$A131</f>
        <v>0.0840140714285714</v>
      </c>
      <c r="F131" s="1" t="n">
        <f aca="false">(F39/1000000)/$A131</f>
        <v>0.0688143928571429</v>
      </c>
      <c r="G131" s="1" t="n">
        <f aca="false">(G39/1000000)/$A131</f>
        <v>0.05187875</v>
      </c>
      <c r="H131" s="1" t="n">
        <f aca="false">(H39/1000000)/$A131</f>
        <v>0.0753626785714286</v>
      </c>
      <c r="I131" s="1" t="n">
        <f aca="false">(I39/1000000)/$A131</f>
        <v>0.0686751785714286</v>
      </c>
      <c r="J131" s="1" t="n">
        <f aca="false">(J39/1000000)/$A131</f>
        <v>0.0885484642857143</v>
      </c>
      <c r="K131" s="1" t="n">
        <f aca="false">(K39/1000000)/$A131</f>
        <v>0.06714775</v>
      </c>
      <c r="L131" s="1" t="n">
        <f aca="false">(L39/1000000)/$A131</f>
        <v>0.0814231428571429</v>
      </c>
      <c r="M131" s="1" t="n">
        <f aca="false">(M39/1000000)/$A131</f>
        <v>0.0544136071428571</v>
      </c>
      <c r="N131" s="1" t="n">
        <f aca="false">(N39/1000000)/$A131</f>
        <v>0.0628053571428572</v>
      </c>
      <c r="O131" s="1" t="n">
        <f aca="false">(O39/1000000)/$A131</f>
        <v>0.0652856428571429</v>
      </c>
      <c r="P131" s="1" t="n">
        <f aca="false">(P39/1000000)/$A131</f>
        <v>0.0644137142857143</v>
      </c>
      <c r="Q131" s="1" t="n">
        <f aca="false">(Q39/1000000)/$A131</f>
        <v>0.06288225</v>
      </c>
      <c r="R131" s="1" t="n">
        <f aca="false">(R39/1000000)/$A131</f>
        <v>0.0932200714285714</v>
      </c>
      <c r="S131" s="1" t="n">
        <f aca="false">(S39/1000000)/$A131</f>
        <v>0.0432873928571429</v>
      </c>
      <c r="T131" s="1" t="n">
        <f aca="false">(T39/1000000)/$A131</f>
        <v>0.100547928571429</v>
      </c>
      <c r="U131" s="1" t="n">
        <f aca="false">(U39/1000000)/$A131</f>
        <v>0.06306525</v>
      </c>
      <c r="V131" s="1" t="n">
        <f aca="false">(V39/1000000)/$A131</f>
        <v>0.119254107142857</v>
      </c>
      <c r="W131" s="1" t="n">
        <f aca="false">(W39/1000000)/$A131</f>
        <v>0.0975520357142857</v>
      </c>
      <c r="X131" s="1" t="n">
        <f aca="false">(X39/1000000)/$A131</f>
        <v>0.121617178571429</v>
      </c>
      <c r="Y131" s="1" t="n">
        <f aca="false">(Y39/1000000)/$A131</f>
        <v>0.0718612142857143</v>
      </c>
      <c r="Z131" s="1" t="n">
        <f aca="false">(Z39/1000000)/$A131</f>
        <v>0.0782785714285714</v>
      </c>
      <c r="AA131" s="1" t="n">
        <f aca="false">(AA39/1000000)/$A131</f>
        <v>0.120176571428571</v>
      </c>
      <c r="AB131" s="1" t="n">
        <f aca="false">(AB39/1000000)/$A131</f>
        <v>0.110665178571429</v>
      </c>
      <c r="AC131" s="1" t="n">
        <f aca="false">(AC39/1000000)/$A131</f>
        <v>0.155721035714286</v>
      </c>
      <c r="AD131" s="1" t="n">
        <f aca="false">(AD39/1000000)/$A131</f>
        <v>0.181380285714286</v>
      </c>
      <c r="AE131" s="1" t="n">
        <f aca="false">(AE39/1000000)/$A131</f>
        <v>0.140170071428571</v>
      </c>
      <c r="AF131" s="1" t="n">
        <f aca="false">(AF39/1000000)/$A131</f>
        <v>0.186081071428571</v>
      </c>
      <c r="AG131" s="1" t="n">
        <f aca="false">(AG39/1000000)/$A131</f>
        <v>0.157638035714286</v>
      </c>
      <c r="AH131" s="1" t="n">
        <f aca="false">(AH39/1000000)/$A131</f>
        <v>0.18209875</v>
      </c>
      <c r="AI131" s="1" t="n">
        <f aca="false">(AI39/1000000)/$A131</f>
        <v>0.231238</v>
      </c>
      <c r="AJ131" s="1" t="n">
        <f aca="false">(AJ39/1000000)/$A131</f>
        <v>0.230914607142857</v>
      </c>
      <c r="AK131" s="1" t="n">
        <f aca="false">(AK39/1000000)/$A131</f>
        <v>0.253538321428571</v>
      </c>
      <c r="AL131" s="1" t="n">
        <f aca="false">(AL39/1000000)/$A131</f>
        <v>0.347213428571429</v>
      </c>
      <c r="AM131" s="1" t="n">
        <f aca="false">(AM39/1000000)/$A131</f>
        <v>0.341768214285714</v>
      </c>
      <c r="AN131" s="1" t="n">
        <f aca="false">(AN39/1000000)/$A131</f>
        <v>0.287777285714286</v>
      </c>
      <c r="AO131" s="1" t="n">
        <f aca="false">(AO39/1000000)/$A131</f>
        <v>0.156072071428571</v>
      </c>
    </row>
    <row r="132" customFormat="false" ht="11.25" hidden="false" customHeight="false" outlineLevel="0" collapsed="false">
      <c r="A132" s="1" t="n">
        <v>31</v>
      </c>
      <c r="B132" s="4" t="n">
        <v>35490</v>
      </c>
      <c r="C132" s="1" t="n">
        <f aca="false">(C40/1000000)/$A132</f>
        <v>3.04793048387097</v>
      </c>
      <c r="D132" s="1" t="n">
        <f aca="false">(D40/1000000)/$A132</f>
        <v>0.0491708064516129</v>
      </c>
      <c r="E132" s="1" t="n">
        <f aca="false">(E40/1000000)/$A132</f>
        <v>0.0799552258064516</v>
      </c>
      <c r="F132" s="1" t="n">
        <f aca="false">(F40/1000000)/$A132</f>
        <v>0.0654256774193548</v>
      </c>
      <c r="G132" s="1" t="n">
        <f aca="false">(G40/1000000)/$A132</f>
        <v>0.0481256129032258</v>
      </c>
      <c r="H132" s="1" t="n">
        <f aca="false">(H40/1000000)/$A132</f>
        <v>0.0689478387096774</v>
      </c>
      <c r="I132" s="1" t="n">
        <f aca="false">(I40/1000000)/$A132</f>
        <v>0.0680995161290323</v>
      </c>
      <c r="J132" s="1" t="n">
        <f aca="false">(J40/1000000)/$A132</f>
        <v>0.0866462580645161</v>
      </c>
      <c r="K132" s="1" t="n">
        <f aca="false">(K40/1000000)/$A132</f>
        <v>0.063625064516129</v>
      </c>
      <c r="L132" s="1" t="n">
        <f aca="false">(L40/1000000)/$A132</f>
        <v>0.0762582258064516</v>
      </c>
      <c r="M132" s="1" t="n">
        <f aca="false">(M40/1000000)/$A132</f>
        <v>0.0522993225806452</v>
      </c>
      <c r="N132" s="1" t="n">
        <f aca="false">(N40/1000000)/$A132</f>
        <v>0.061697</v>
      </c>
      <c r="O132" s="1" t="n">
        <f aca="false">(O40/1000000)/$A132</f>
        <v>0.067832064516129</v>
      </c>
      <c r="P132" s="1" t="n">
        <f aca="false">(P40/1000000)/$A132</f>
        <v>0.0618696451612903</v>
      </c>
      <c r="Q132" s="1" t="n">
        <f aca="false">(Q40/1000000)/$A132</f>
        <v>0.0627460322580645</v>
      </c>
      <c r="R132" s="1" t="n">
        <f aca="false">(R40/1000000)/$A132</f>
        <v>0.0869038387096774</v>
      </c>
      <c r="S132" s="1" t="n">
        <f aca="false">(S40/1000000)/$A132</f>
        <v>0.0462055483870968</v>
      </c>
      <c r="T132" s="1" t="n">
        <f aca="false">(T40/1000000)/$A132</f>
        <v>0.0973675161290323</v>
      </c>
      <c r="U132" s="1" t="n">
        <f aca="false">(U40/1000000)/$A132</f>
        <v>0.0607507096774194</v>
      </c>
      <c r="V132" s="1" t="n">
        <f aca="false">(V40/1000000)/$A132</f>
        <v>0.110168322580645</v>
      </c>
      <c r="W132" s="1" t="n">
        <f aca="false">(W40/1000000)/$A132</f>
        <v>0.0871006129032258</v>
      </c>
      <c r="X132" s="1" t="n">
        <f aca="false">(X40/1000000)/$A132</f>
        <v>0.115390161290323</v>
      </c>
      <c r="Y132" s="1" t="n">
        <f aca="false">(Y40/1000000)/$A132</f>
        <v>0.066955935483871</v>
      </c>
      <c r="Z132" s="1" t="n">
        <f aca="false">(Z40/1000000)/$A132</f>
        <v>0.0715486774193548</v>
      </c>
      <c r="AA132" s="1" t="n">
        <f aca="false">(AA40/1000000)/$A132</f>
        <v>0.117332064516129</v>
      </c>
      <c r="AB132" s="1" t="n">
        <f aca="false">(AB40/1000000)/$A132</f>
        <v>0.102897193548387</v>
      </c>
      <c r="AC132" s="1" t="n">
        <f aca="false">(AC40/1000000)/$A132</f>
        <v>0.146778516129032</v>
      </c>
      <c r="AD132" s="1" t="n">
        <f aca="false">(AD40/1000000)/$A132</f>
        <v>0.170563096774194</v>
      </c>
      <c r="AE132" s="1" t="n">
        <f aca="false">(AE40/1000000)/$A132</f>
        <v>0.129681161290323</v>
      </c>
      <c r="AF132" s="1" t="n">
        <f aca="false">(AF40/1000000)/$A132</f>
        <v>0.180235322580645</v>
      </c>
      <c r="AG132" s="1" t="n">
        <f aca="false">(AG40/1000000)/$A132</f>
        <v>0.139815903225806</v>
      </c>
      <c r="AH132" s="1" t="n">
        <f aca="false">(AH40/1000000)/$A132</f>
        <v>0.155184161290323</v>
      </c>
      <c r="AI132" s="1" t="n">
        <f aca="false">(AI40/1000000)/$A132</f>
        <v>0.221759322580645</v>
      </c>
      <c r="AJ132" s="1" t="n">
        <f aca="false">(AJ40/1000000)/$A132</f>
        <v>0.210049161290323</v>
      </c>
      <c r="AK132" s="1" t="n">
        <f aca="false">(AK40/1000000)/$A132</f>
        <v>0.220333290322581</v>
      </c>
      <c r="AL132" s="1" t="n">
        <f aca="false">(AL40/1000000)/$A132</f>
        <v>0.330371064516129</v>
      </c>
      <c r="AM132" s="1" t="n">
        <f aca="false">(AM40/1000000)/$A132</f>
        <v>0.300075193548387</v>
      </c>
      <c r="AN132" s="1" t="n">
        <f aca="false">(AN40/1000000)/$A132</f>
        <v>0.260689</v>
      </c>
      <c r="AO132" s="1" t="n">
        <f aca="false">(AO40/1000000)/$A132</f>
        <v>0.242833741935484</v>
      </c>
      <c r="AP132" s="1" t="n">
        <f aca="false">(AP40/1000000)/$A132</f>
        <v>0.20067035483871</v>
      </c>
    </row>
    <row r="133" customFormat="false" ht="11.25" hidden="false" customHeight="false" outlineLevel="0" collapsed="false">
      <c r="A133" s="1" t="n">
        <v>30</v>
      </c>
      <c r="B133" s="4" t="n">
        <v>35521</v>
      </c>
      <c r="C133" s="1" t="n">
        <f aca="false">(C41/1000000)/$A133</f>
        <v>2.97572566666667</v>
      </c>
      <c r="D133" s="1" t="n">
        <f aca="false">(D41/1000000)/$A133</f>
        <v>0.046986</v>
      </c>
      <c r="E133" s="1" t="n">
        <f aca="false">(E41/1000000)/$A133</f>
        <v>0.0779694666666667</v>
      </c>
      <c r="F133" s="1" t="n">
        <f aca="false">(F41/1000000)/$A133</f>
        <v>0.0630028</v>
      </c>
      <c r="G133" s="1" t="n">
        <f aca="false">(G41/1000000)/$A133</f>
        <v>0.0477910333333333</v>
      </c>
      <c r="H133" s="1" t="n">
        <f aca="false">(H41/1000000)/$A133</f>
        <v>0.0677431333333333</v>
      </c>
      <c r="I133" s="1" t="n">
        <f aca="false">(I41/1000000)/$A133</f>
        <v>0.0670836333333333</v>
      </c>
      <c r="J133" s="1" t="n">
        <f aca="false">(J41/1000000)/$A133</f>
        <v>0.0842877</v>
      </c>
      <c r="K133" s="1" t="n">
        <f aca="false">(K41/1000000)/$A133</f>
        <v>0.0614541</v>
      </c>
      <c r="L133" s="1" t="n">
        <f aca="false">(L41/1000000)/$A133</f>
        <v>0.0744854</v>
      </c>
      <c r="M133" s="1" t="n">
        <f aca="false">(M41/1000000)/$A133</f>
        <v>0.060421</v>
      </c>
      <c r="N133" s="1" t="n">
        <f aca="false">(N41/1000000)/$A133</f>
        <v>0.0589205333333333</v>
      </c>
      <c r="O133" s="1" t="n">
        <f aca="false">(O41/1000000)/$A133</f>
        <v>0.0590180666666667</v>
      </c>
      <c r="P133" s="1" t="n">
        <f aca="false">(P41/1000000)/$A133</f>
        <v>0.0584473666666667</v>
      </c>
      <c r="Q133" s="1" t="n">
        <f aca="false">(Q41/1000000)/$A133</f>
        <v>0.0596062</v>
      </c>
      <c r="R133" s="1" t="n">
        <f aca="false">(R41/1000000)/$A133</f>
        <v>0.0877103</v>
      </c>
      <c r="S133" s="1" t="n">
        <f aca="false">(S41/1000000)/$A133</f>
        <v>0.0469729666666667</v>
      </c>
      <c r="T133" s="1" t="n">
        <f aca="false">(T41/1000000)/$A133</f>
        <v>0.0894049666666667</v>
      </c>
      <c r="U133" s="1" t="n">
        <f aca="false">(U41/1000000)/$A133</f>
        <v>0.059295</v>
      </c>
      <c r="V133" s="1" t="n">
        <f aca="false">(V41/1000000)/$A133</f>
        <v>0.1065084</v>
      </c>
      <c r="W133" s="1" t="n">
        <f aca="false">(W41/1000000)/$A133</f>
        <v>0.0802657666666667</v>
      </c>
      <c r="X133" s="1" t="n">
        <f aca="false">(X41/1000000)/$A133</f>
        <v>0.1077644</v>
      </c>
      <c r="Y133" s="1" t="n">
        <f aca="false">(Y41/1000000)/$A133</f>
        <v>0.0673684666666667</v>
      </c>
      <c r="Z133" s="1" t="n">
        <f aca="false">(Z41/1000000)/$A133</f>
        <v>0.0687666666666667</v>
      </c>
      <c r="AA133" s="1" t="n">
        <f aca="false">(AA41/1000000)/$A133</f>
        <v>0.112159466666667</v>
      </c>
      <c r="AB133" s="1" t="n">
        <f aca="false">(AB41/1000000)/$A133</f>
        <v>0.0958344</v>
      </c>
      <c r="AC133" s="1" t="n">
        <f aca="false">(AC41/1000000)/$A133</f>
        <v>0.138305433333333</v>
      </c>
      <c r="AD133" s="1" t="n">
        <f aca="false">(AD41/1000000)/$A133</f>
        <v>0.157232</v>
      </c>
      <c r="AE133" s="1" t="n">
        <f aca="false">(AE41/1000000)/$A133</f>
        <v>0.1146381</v>
      </c>
      <c r="AF133" s="1" t="n">
        <f aca="false">(AF41/1000000)/$A133</f>
        <v>0.164225833333333</v>
      </c>
      <c r="AG133" s="1" t="n">
        <f aca="false">(AG41/1000000)/$A133</f>
        <v>0.133598066666667</v>
      </c>
      <c r="AH133" s="1" t="n">
        <f aca="false">(AH41/1000000)/$A133</f>
        <v>0.169949533333333</v>
      </c>
      <c r="AI133" s="1" t="n">
        <f aca="false">(AI41/1000000)/$A133</f>
        <v>0.2025434</v>
      </c>
      <c r="AJ133" s="1" t="n">
        <f aca="false">(AJ41/1000000)/$A133</f>
        <v>0.185569866666667</v>
      </c>
      <c r="AK133" s="1" t="n">
        <f aca="false">(AK41/1000000)/$A133</f>
        <v>0.192381266666667</v>
      </c>
      <c r="AL133" s="1" t="n">
        <f aca="false">(AL41/1000000)/$A133</f>
        <v>0.303387366666667</v>
      </c>
      <c r="AM133" s="1" t="n">
        <f aca="false">(AM41/1000000)/$A133</f>
        <v>0.2556062</v>
      </c>
      <c r="AN133" s="1" t="n">
        <f aca="false">(AN41/1000000)/$A133</f>
        <v>0.229877266666667</v>
      </c>
      <c r="AO133" s="1" t="n">
        <f aca="false">(AO41/1000000)/$A133</f>
        <v>0.224016566666667</v>
      </c>
      <c r="AP133" s="1" t="n">
        <f aca="false">(AP41/1000000)/$A133</f>
        <v>0.427039433333333</v>
      </c>
      <c r="AQ133" s="1" t="n">
        <f aca="false">(AQ41/1000000)/$A133</f>
        <v>0.135581733333333</v>
      </c>
    </row>
    <row r="134" customFormat="false" ht="11.25" hidden="false" customHeight="false" outlineLevel="0" collapsed="false">
      <c r="A134" s="1" t="n">
        <v>31</v>
      </c>
      <c r="B134" s="4" t="n">
        <v>35551</v>
      </c>
      <c r="C134" s="1" t="n">
        <f aca="false">(C42/1000000)/$A134</f>
        <v>2.9203654516129</v>
      </c>
      <c r="D134" s="1" t="n">
        <f aca="false">(D42/1000000)/$A134</f>
        <v>0.0424484193548387</v>
      </c>
      <c r="E134" s="1" t="n">
        <f aca="false">(E42/1000000)/$A134</f>
        <v>0.0763124838709677</v>
      </c>
      <c r="F134" s="1" t="n">
        <f aca="false">(F42/1000000)/$A134</f>
        <v>0.0608913225806452</v>
      </c>
      <c r="G134" s="1" t="n">
        <f aca="false">(G42/1000000)/$A134</f>
        <v>0.0466080322580645</v>
      </c>
      <c r="H134" s="1" t="n">
        <f aca="false">(H42/1000000)/$A134</f>
        <v>0.0588666129032258</v>
      </c>
      <c r="I134" s="1" t="n">
        <f aca="false">(I42/1000000)/$A134</f>
        <v>0.0671341612903226</v>
      </c>
      <c r="J134" s="1" t="n">
        <f aca="false">(J42/1000000)/$A134</f>
        <v>0.0798430322580645</v>
      </c>
      <c r="K134" s="1" t="n">
        <f aca="false">(K42/1000000)/$A134</f>
        <v>0.0526043225806452</v>
      </c>
      <c r="L134" s="1" t="n">
        <f aca="false">(L42/1000000)/$A134</f>
        <v>0.0705082580645161</v>
      </c>
      <c r="M134" s="1" t="n">
        <f aca="false">(M42/1000000)/$A134</f>
        <v>0.0558290967741935</v>
      </c>
      <c r="N134" s="1" t="n">
        <f aca="false">(N42/1000000)/$A134</f>
        <v>0.0551320967741936</v>
      </c>
      <c r="O134" s="1" t="n">
        <f aca="false">(O42/1000000)/$A134</f>
        <v>0.0609964193548387</v>
      </c>
      <c r="P134" s="1" t="n">
        <f aca="false">(P42/1000000)/$A134</f>
        <v>0.0543657741935484</v>
      </c>
      <c r="Q134" s="1" t="n">
        <f aca="false">(Q42/1000000)/$A134</f>
        <v>0.0538398064516129</v>
      </c>
      <c r="R134" s="1" t="n">
        <f aca="false">(R42/1000000)/$A134</f>
        <v>0.0809674516129032</v>
      </c>
      <c r="S134" s="1" t="n">
        <f aca="false">(S42/1000000)/$A134</f>
        <v>0.0463847419354839</v>
      </c>
      <c r="T134" s="1" t="n">
        <f aca="false">(T42/1000000)/$A134</f>
        <v>0.0892125806451613</v>
      </c>
      <c r="U134" s="1" t="n">
        <f aca="false">(U42/1000000)/$A134</f>
        <v>0.0560796774193548</v>
      </c>
      <c r="V134" s="1" t="n">
        <f aca="false">(V42/1000000)/$A134</f>
        <v>0.0967545483870968</v>
      </c>
      <c r="W134" s="1" t="n">
        <f aca="false">(W42/1000000)/$A134</f>
        <v>0.0782281290322581</v>
      </c>
      <c r="X134" s="1" t="n">
        <f aca="false">(X42/1000000)/$A134</f>
        <v>0.101791387096774</v>
      </c>
      <c r="Y134" s="1" t="n">
        <f aca="false">(Y42/1000000)/$A134</f>
        <v>0.0613453225806452</v>
      </c>
      <c r="Z134" s="1" t="n">
        <f aca="false">(Z42/1000000)/$A134</f>
        <v>0.0626585806451613</v>
      </c>
      <c r="AA134" s="1" t="n">
        <f aca="false">(AA42/1000000)/$A134</f>
        <v>0.10865164516129</v>
      </c>
      <c r="AB134" s="1" t="n">
        <f aca="false">(AB42/1000000)/$A134</f>
        <v>0.0937033870967742</v>
      </c>
      <c r="AC134" s="1" t="n">
        <f aca="false">(AC42/1000000)/$A134</f>
        <v>0.118348935483871</v>
      </c>
      <c r="AD134" s="1" t="n">
        <f aca="false">(AD42/1000000)/$A134</f>
        <v>0.146231032258065</v>
      </c>
      <c r="AE134" s="1" t="n">
        <f aca="false">(AE42/1000000)/$A134</f>
        <v>0.109537677419355</v>
      </c>
      <c r="AF134" s="1" t="n">
        <f aca="false">(AF42/1000000)/$A134</f>
        <v>0.164113903225806</v>
      </c>
      <c r="AG134" s="1" t="n">
        <f aca="false">(AG42/1000000)/$A134</f>
        <v>0.125220451612903</v>
      </c>
      <c r="AH134" s="1" t="n">
        <f aca="false">(AH42/1000000)/$A134</f>
        <v>0.172041322580645</v>
      </c>
      <c r="AI134" s="1" t="n">
        <f aca="false">(AI42/1000000)/$A134</f>
        <v>0.186921516129032</v>
      </c>
      <c r="AJ134" s="1" t="n">
        <f aca="false">(AJ42/1000000)/$A134</f>
        <v>0.175573032258065</v>
      </c>
      <c r="AK134" s="1" t="n">
        <f aca="false">(AK42/1000000)/$A134</f>
        <v>0.177069806451613</v>
      </c>
      <c r="AL134" s="1" t="n">
        <f aca="false">(AL42/1000000)/$A134</f>
        <v>0.271151709677419</v>
      </c>
      <c r="AM134" s="1" t="n">
        <f aca="false">(AM42/1000000)/$A134</f>
        <v>0.235973580645161</v>
      </c>
      <c r="AN134" s="1" t="n">
        <f aca="false">(AN42/1000000)/$A134</f>
        <v>0.206441774193548</v>
      </c>
      <c r="AO134" s="1" t="n">
        <f aca="false">(AO42/1000000)/$A134</f>
        <v>0.195461709677419</v>
      </c>
      <c r="AP134" s="1" t="n">
        <f aca="false">(AP42/1000000)/$A134</f>
        <v>0.368188483870968</v>
      </c>
      <c r="AQ134" s="1" t="n">
        <f aca="false">(AQ42/1000000)/$A134</f>
        <v>0.241838387096774</v>
      </c>
      <c r="AR134" s="1" t="n">
        <f aca="false">(AR42/1000000)/$A134</f>
        <v>0.137888</v>
      </c>
    </row>
    <row r="135" customFormat="false" ht="11.25" hidden="false" customHeight="false" outlineLevel="0" collapsed="false">
      <c r="A135" s="1" t="n">
        <v>30</v>
      </c>
      <c r="B135" s="4" t="n">
        <v>35582</v>
      </c>
      <c r="C135" s="1" t="n">
        <f aca="false">(C43/1000000)/$A135</f>
        <v>2.8279433</v>
      </c>
      <c r="D135" s="1" t="n">
        <f aca="false">(D43/1000000)/$A135</f>
        <v>0.0404261333333333</v>
      </c>
      <c r="E135" s="1" t="n">
        <f aca="false">(E43/1000000)/$A135</f>
        <v>0.0737552333333333</v>
      </c>
      <c r="F135" s="1" t="n">
        <f aca="false">(F43/1000000)/$A135</f>
        <v>0.0600842666666667</v>
      </c>
      <c r="G135" s="1" t="n">
        <f aca="false">(G43/1000000)/$A135</f>
        <v>0.0436951333333333</v>
      </c>
      <c r="H135" s="1" t="n">
        <f aca="false">(H43/1000000)/$A135</f>
        <v>0.0583144666666667</v>
      </c>
      <c r="I135" s="1" t="n">
        <f aca="false">(I43/1000000)/$A135</f>
        <v>0.0597085333333333</v>
      </c>
      <c r="J135" s="1" t="n">
        <f aca="false">(J43/1000000)/$A135</f>
        <v>0.0764059666666667</v>
      </c>
      <c r="K135" s="1" t="n">
        <f aca="false">(K43/1000000)/$A135</f>
        <v>0.0514278666666667</v>
      </c>
      <c r="L135" s="1" t="n">
        <f aca="false">(L43/1000000)/$A135</f>
        <v>0.0674010333333333</v>
      </c>
      <c r="M135" s="1" t="n">
        <f aca="false">(M43/1000000)/$A135</f>
        <v>0.0542760333333333</v>
      </c>
      <c r="N135" s="1" t="n">
        <f aca="false">(N43/1000000)/$A135</f>
        <v>0.0482842333333333</v>
      </c>
      <c r="O135" s="1" t="n">
        <f aca="false">(O43/1000000)/$A135</f>
        <v>0.0583494666666667</v>
      </c>
      <c r="P135" s="1" t="n">
        <f aca="false">(P43/1000000)/$A135</f>
        <v>0.0522715</v>
      </c>
      <c r="Q135" s="1" t="n">
        <f aca="false">(Q43/1000000)/$A135</f>
        <v>0.0503228333333333</v>
      </c>
      <c r="R135" s="1" t="n">
        <f aca="false">(R43/1000000)/$A135</f>
        <v>0.0792819</v>
      </c>
      <c r="S135" s="1" t="n">
        <f aca="false">(S43/1000000)/$A135</f>
        <v>0.0455929</v>
      </c>
      <c r="T135" s="1" t="n">
        <f aca="false">(T43/1000000)/$A135</f>
        <v>0.0810935333333333</v>
      </c>
      <c r="U135" s="1" t="n">
        <f aca="false">(U43/1000000)/$A135</f>
        <v>0.0536888333333333</v>
      </c>
      <c r="V135" s="1" t="n">
        <f aca="false">(V43/1000000)/$A135</f>
        <v>0.0922671333333333</v>
      </c>
      <c r="W135" s="1" t="n">
        <f aca="false">(W43/1000000)/$A135</f>
        <v>0.0775401666666667</v>
      </c>
      <c r="X135" s="1" t="n">
        <f aca="false">(X43/1000000)/$A135</f>
        <v>0.0967408</v>
      </c>
      <c r="Y135" s="1" t="n">
        <f aca="false">(Y43/1000000)/$A135</f>
        <v>0.0583110333333333</v>
      </c>
      <c r="Z135" s="1" t="n">
        <f aca="false">(Z43/1000000)/$A135</f>
        <v>0.0583581666666667</v>
      </c>
      <c r="AA135" s="1" t="n">
        <f aca="false">(AA43/1000000)/$A135</f>
        <v>0.100595933333333</v>
      </c>
      <c r="AB135" s="1" t="n">
        <f aca="false">(AB43/1000000)/$A135</f>
        <v>0.0876121</v>
      </c>
      <c r="AC135" s="1" t="n">
        <f aca="false">(AC43/1000000)/$A135</f>
        <v>0.104350466666667</v>
      </c>
      <c r="AD135" s="1" t="n">
        <f aca="false">(AD43/1000000)/$A135</f>
        <v>0.130479</v>
      </c>
      <c r="AE135" s="1" t="n">
        <f aca="false">(AE43/1000000)/$A135</f>
        <v>0.101152666666667</v>
      </c>
      <c r="AF135" s="1" t="n">
        <f aca="false">(AF43/1000000)/$A135</f>
        <v>0.159692166666667</v>
      </c>
      <c r="AG135" s="1" t="n">
        <f aca="false">(AG43/1000000)/$A135</f>
        <v>0.115945</v>
      </c>
      <c r="AH135" s="1" t="n">
        <f aca="false">(AH43/1000000)/$A135</f>
        <v>0.157236566666667</v>
      </c>
      <c r="AI135" s="1" t="n">
        <f aca="false">(AI43/1000000)/$A135</f>
        <v>0.171644266666667</v>
      </c>
      <c r="AJ135" s="1" t="n">
        <f aca="false">(AJ43/1000000)/$A135</f>
        <v>0.153145966666667</v>
      </c>
      <c r="AK135" s="1" t="n">
        <f aca="false">(AK43/1000000)/$A135</f>
        <v>0.164455733333333</v>
      </c>
      <c r="AL135" s="1" t="n">
        <f aca="false">(AL43/1000000)/$A135</f>
        <v>0.257963733333333</v>
      </c>
      <c r="AM135" s="1" t="n">
        <f aca="false">(AM43/1000000)/$A135</f>
        <v>0.220129233333333</v>
      </c>
      <c r="AN135" s="1" t="n">
        <f aca="false">(AN43/1000000)/$A135</f>
        <v>0.1843895</v>
      </c>
      <c r="AO135" s="1" t="n">
        <f aca="false">(AO43/1000000)/$A135</f>
        <v>0.182214366666667</v>
      </c>
      <c r="AP135" s="1" t="n">
        <f aca="false">(AP43/1000000)/$A135</f>
        <v>0.316775666666667</v>
      </c>
      <c r="AQ135" s="1" t="n">
        <f aca="false">(AQ43/1000000)/$A135</f>
        <v>0.2379797</v>
      </c>
      <c r="AR135" s="1" t="n">
        <f aca="false">(AR43/1000000)/$A135</f>
        <v>0.291134433333333</v>
      </c>
      <c r="AS135" s="1" t="n">
        <f aca="false">(AS43/1000000)/$A135</f>
        <v>0.107981766666667</v>
      </c>
    </row>
    <row r="136" customFormat="false" ht="11.25" hidden="false" customHeight="false" outlineLevel="0" collapsed="false">
      <c r="A136" s="1" t="n">
        <v>31</v>
      </c>
      <c r="B136" s="4" t="n">
        <v>35612</v>
      </c>
      <c r="C136" s="1" t="n">
        <f aca="false">(C44/1000000)/$A136</f>
        <v>2.81589925806452</v>
      </c>
      <c r="D136" s="1" t="n">
        <f aca="false">(D44/1000000)/$A136</f>
        <v>0.039242</v>
      </c>
      <c r="E136" s="1" t="n">
        <f aca="false">(E44/1000000)/$A136</f>
        <v>0.0711408064516129</v>
      </c>
      <c r="F136" s="1" t="n">
        <f aca="false">(F44/1000000)/$A136</f>
        <v>0.0619179032258064</v>
      </c>
      <c r="G136" s="1" t="n">
        <f aca="false">(G44/1000000)/$A136</f>
        <v>0.0399058064516129</v>
      </c>
      <c r="H136" s="1" t="n">
        <f aca="false">(H44/1000000)/$A136</f>
        <v>0.0563596774193548</v>
      </c>
      <c r="I136" s="1" t="n">
        <f aca="false">(I44/1000000)/$A136</f>
        <v>0.0580131290322581</v>
      </c>
      <c r="J136" s="1" t="n">
        <f aca="false">(J44/1000000)/$A136</f>
        <v>0.074080064516129</v>
      </c>
      <c r="K136" s="1" t="n">
        <f aca="false">(K44/1000000)/$A136</f>
        <v>0.0512167741935484</v>
      </c>
      <c r="L136" s="1" t="n">
        <f aca="false">(L44/1000000)/$A136</f>
        <v>0.0651499032258065</v>
      </c>
      <c r="M136" s="1" t="n">
        <f aca="false">(M44/1000000)/$A136</f>
        <v>0.0493686129032258</v>
      </c>
      <c r="N136" s="1" t="n">
        <f aca="false">(N44/1000000)/$A136</f>
        <v>0.0496652580645161</v>
      </c>
      <c r="O136" s="1" t="n">
        <f aca="false">(O44/1000000)/$A136</f>
        <v>0.0543841612903226</v>
      </c>
      <c r="P136" s="1" t="n">
        <f aca="false">(P44/1000000)/$A136</f>
        <v>0.0520017419354839</v>
      </c>
      <c r="Q136" s="1" t="n">
        <f aca="false">(Q44/1000000)/$A136</f>
        <v>0.0517527741935484</v>
      </c>
      <c r="R136" s="1" t="n">
        <f aca="false">(R44/1000000)/$A136</f>
        <v>0.076117064516129</v>
      </c>
      <c r="S136" s="1" t="n">
        <f aca="false">(S44/1000000)/$A136</f>
        <v>0.0453707741935484</v>
      </c>
      <c r="T136" s="1" t="n">
        <f aca="false">(T44/1000000)/$A136</f>
        <v>0.0808402903225806</v>
      </c>
      <c r="U136" s="1" t="n">
        <f aca="false">(U44/1000000)/$A136</f>
        <v>0.0518148064516129</v>
      </c>
      <c r="V136" s="1" t="n">
        <f aca="false">(V44/1000000)/$A136</f>
        <v>0.0883002258064516</v>
      </c>
      <c r="W136" s="1" t="n">
        <f aca="false">(W44/1000000)/$A136</f>
        <v>0.0717804516129032</v>
      </c>
      <c r="X136" s="1" t="n">
        <f aca="false">(X44/1000000)/$A136</f>
        <v>0.0953764193548387</v>
      </c>
      <c r="Y136" s="1" t="n">
        <f aca="false">(Y44/1000000)/$A136</f>
        <v>0.0530053870967742</v>
      </c>
      <c r="Z136" s="1" t="n">
        <f aca="false">(Z44/1000000)/$A136</f>
        <v>0.0553864516129032</v>
      </c>
      <c r="AA136" s="1" t="n">
        <f aca="false">(AA44/1000000)/$A136</f>
        <v>0.0931920967741936</v>
      </c>
      <c r="AB136" s="1" t="n">
        <f aca="false">(AB44/1000000)/$A136</f>
        <v>0.0837576129032258</v>
      </c>
      <c r="AC136" s="1" t="n">
        <f aca="false">(AC44/1000000)/$A136</f>
        <v>0.102707161290323</v>
      </c>
      <c r="AD136" s="1" t="n">
        <f aca="false">(AD44/1000000)/$A136</f>
        <v>0.132226483870968</v>
      </c>
      <c r="AE136" s="1" t="n">
        <f aca="false">(AE44/1000000)/$A136</f>
        <v>0.09629</v>
      </c>
      <c r="AF136" s="1" t="n">
        <f aca="false">(AF44/1000000)/$A136</f>
        <v>0.148390322580645</v>
      </c>
      <c r="AG136" s="1" t="n">
        <f aca="false">(AG44/1000000)/$A136</f>
        <v>0.109123129032258</v>
      </c>
      <c r="AH136" s="1" t="n">
        <f aca="false">(AH44/1000000)/$A136</f>
        <v>0.153855096774194</v>
      </c>
      <c r="AI136" s="1" t="n">
        <f aca="false">(AI44/1000000)/$A136</f>
        <v>0.166952451612903</v>
      </c>
      <c r="AJ136" s="1" t="n">
        <f aca="false">(AJ44/1000000)/$A136</f>
        <v>0.150878806451613</v>
      </c>
      <c r="AK136" s="1" t="n">
        <f aca="false">(AK44/1000000)/$A136</f>
        <v>0.152169677419355</v>
      </c>
      <c r="AL136" s="1" t="n">
        <f aca="false">(AL44/1000000)/$A136</f>
        <v>0.238744161290323</v>
      </c>
      <c r="AM136" s="1" t="n">
        <f aca="false">(AM44/1000000)/$A136</f>
        <v>0.201765516129032</v>
      </c>
      <c r="AN136" s="1" t="n">
        <f aca="false">(AN44/1000000)/$A136</f>
        <v>0.163826451612903</v>
      </c>
      <c r="AO136" s="1" t="n">
        <f aca="false">(AO44/1000000)/$A136</f>
        <v>0.175155483870968</v>
      </c>
      <c r="AP136" s="1" t="n">
        <f aca="false">(AP44/1000000)/$A136</f>
        <v>0.28681764516129</v>
      </c>
      <c r="AQ136" s="1" t="n">
        <f aca="false">(AQ44/1000000)/$A136</f>
        <v>0.212575548387097</v>
      </c>
      <c r="AR136" s="1" t="n">
        <f aca="false">(AR44/1000000)/$A136</f>
        <v>0.288494516129032</v>
      </c>
      <c r="AS136" s="1" t="n">
        <f aca="false">(AS44/1000000)/$A136</f>
        <v>0.220252451612903</v>
      </c>
      <c r="AT136" s="1" t="n">
        <f aca="false">(AT44/1000000)/$A136</f>
        <v>0.164938903225806</v>
      </c>
    </row>
    <row r="137" customFormat="false" ht="11.25" hidden="false" customHeight="false" outlineLevel="0" collapsed="false">
      <c r="A137" s="1" t="n">
        <v>31</v>
      </c>
      <c r="B137" s="4" t="n">
        <v>35643</v>
      </c>
      <c r="C137" s="1" t="n">
        <f aca="false">(C45/1000000)/$A137</f>
        <v>2.75796103225806</v>
      </c>
      <c r="D137" s="1" t="n">
        <f aca="false">(D45/1000000)/$A137</f>
        <v>0.0377904193548387</v>
      </c>
      <c r="E137" s="1" t="n">
        <f aca="false">(E45/1000000)/$A137</f>
        <v>0.068590935483871</v>
      </c>
      <c r="F137" s="1" t="n">
        <f aca="false">(F45/1000000)/$A137</f>
        <v>0.0584090967741935</v>
      </c>
      <c r="G137" s="1" t="n">
        <f aca="false">(G45/1000000)/$A137</f>
        <v>0.0377787741935484</v>
      </c>
      <c r="H137" s="1" t="n">
        <f aca="false">(H45/1000000)/$A137</f>
        <v>0.0537306774193548</v>
      </c>
      <c r="I137" s="1" t="n">
        <f aca="false">(I45/1000000)/$A137</f>
        <v>0.0556732903225807</v>
      </c>
      <c r="J137" s="1" t="n">
        <f aca="false">(J45/1000000)/$A137</f>
        <v>0.0713313548387097</v>
      </c>
      <c r="K137" s="1" t="n">
        <f aca="false">(K45/1000000)/$A137</f>
        <v>0.0525362580645161</v>
      </c>
      <c r="L137" s="1" t="n">
        <f aca="false">(L45/1000000)/$A137</f>
        <v>0.0654538064516129</v>
      </c>
      <c r="M137" s="1" t="n">
        <f aca="false">(M45/1000000)/$A137</f>
        <v>0.0459554193548387</v>
      </c>
      <c r="N137" s="1" t="n">
        <f aca="false">(N45/1000000)/$A137</f>
        <v>0.0488436774193548</v>
      </c>
      <c r="O137" s="1" t="n">
        <f aca="false">(O45/1000000)/$A137</f>
        <v>0.0535232903225806</v>
      </c>
      <c r="P137" s="1" t="n">
        <f aca="false">(P45/1000000)/$A137</f>
        <v>0.0480885483870968</v>
      </c>
      <c r="Q137" s="1" t="n">
        <f aca="false">(Q45/1000000)/$A137</f>
        <v>0.0503271612903226</v>
      </c>
      <c r="R137" s="1" t="n">
        <f aca="false">(R45/1000000)/$A137</f>
        <v>0.0722369677419355</v>
      </c>
      <c r="S137" s="1" t="n">
        <f aca="false">(S45/1000000)/$A137</f>
        <v>0.0551155806451613</v>
      </c>
      <c r="T137" s="1" t="n">
        <f aca="false">(T45/1000000)/$A137</f>
        <v>0.0770064193548387</v>
      </c>
      <c r="U137" s="1" t="n">
        <f aca="false">(U45/1000000)/$A137</f>
        <v>0.0500694838709677</v>
      </c>
      <c r="V137" s="1" t="n">
        <f aca="false">(V45/1000000)/$A137</f>
        <v>0.0856666774193548</v>
      </c>
      <c r="W137" s="1" t="n">
        <f aca="false">(W45/1000000)/$A137</f>
        <v>0.0663297741935484</v>
      </c>
      <c r="X137" s="1" t="n">
        <f aca="false">(X45/1000000)/$A137</f>
        <v>0.0943504193548387</v>
      </c>
      <c r="Y137" s="1" t="n">
        <f aca="false">(Y45/1000000)/$A137</f>
        <v>0.0527234193548387</v>
      </c>
      <c r="Z137" s="1" t="n">
        <f aca="false">(Z45/1000000)/$A137</f>
        <v>0.0507143225806452</v>
      </c>
      <c r="AA137" s="1" t="n">
        <f aca="false">(AA45/1000000)/$A137</f>
        <v>0.0945477096774194</v>
      </c>
      <c r="AB137" s="1" t="n">
        <f aca="false">(AB45/1000000)/$A137</f>
        <v>0.0779500322580645</v>
      </c>
      <c r="AC137" s="1" t="n">
        <f aca="false">(AC45/1000000)/$A137</f>
        <v>0.0945316129032258</v>
      </c>
      <c r="AD137" s="1" t="n">
        <f aca="false">(AD45/1000000)/$A137</f>
        <v>0.144525419354839</v>
      </c>
      <c r="AE137" s="1" t="n">
        <f aca="false">(AE45/1000000)/$A137</f>
        <v>0.0913555483870968</v>
      </c>
      <c r="AF137" s="1" t="n">
        <f aca="false">(AF45/1000000)/$A137</f>
        <v>0.139714258064516</v>
      </c>
      <c r="AG137" s="1" t="n">
        <f aca="false">(AG45/1000000)/$A137</f>
        <v>0.105098774193548</v>
      </c>
      <c r="AH137" s="1" t="n">
        <f aca="false">(AH45/1000000)/$A137</f>
        <v>0.140985870967742</v>
      </c>
      <c r="AI137" s="1" t="n">
        <f aca="false">(AI45/1000000)/$A137</f>
        <v>0.145635451612903</v>
      </c>
      <c r="AJ137" s="1" t="n">
        <f aca="false">(AJ45/1000000)/$A137</f>
        <v>0.143511419354839</v>
      </c>
      <c r="AK137" s="1" t="n">
        <f aca="false">(AK45/1000000)/$A137</f>
        <v>0.136892774193548</v>
      </c>
      <c r="AL137" s="1" t="n">
        <f aca="false">(AL45/1000000)/$A137</f>
        <v>0.210472580645161</v>
      </c>
      <c r="AM137" s="1" t="n">
        <f aca="false">(AM45/1000000)/$A137</f>
        <v>0.185629096774194</v>
      </c>
      <c r="AN137" s="1" t="n">
        <f aca="false">(AN45/1000000)/$A137</f>
        <v>0.155058580645161</v>
      </c>
      <c r="AO137" s="1" t="n">
        <f aca="false">(AO45/1000000)/$A137</f>
        <v>0.153725838709677</v>
      </c>
      <c r="AP137" s="1" t="n">
        <f aca="false">(AP45/1000000)/$A137</f>
        <v>0.244209580645161</v>
      </c>
      <c r="AQ137" s="1" t="n">
        <f aca="false">(AQ45/1000000)/$A137</f>
        <v>0.193005161290323</v>
      </c>
      <c r="AR137" s="1" t="n">
        <f aca="false">(AR45/1000000)/$A137</f>
        <v>0.252774161290323</v>
      </c>
      <c r="AS137" s="1" t="n">
        <f aca="false">(AS45/1000000)/$A137</f>
        <v>0.209621483870968</v>
      </c>
      <c r="AT137" s="1" t="n">
        <f aca="false">(AT45/1000000)/$A137</f>
        <v>0.311021806451613</v>
      </c>
      <c r="AU137" s="1" t="n">
        <f aca="false">(AU45/1000000)/$A137</f>
        <v>0.167214161290323</v>
      </c>
    </row>
    <row r="138" customFormat="false" ht="11.25" hidden="false" customHeight="false" outlineLevel="0" collapsed="false">
      <c r="A138" s="1" t="n">
        <v>30</v>
      </c>
      <c r="B138" s="4" t="n">
        <v>35674</v>
      </c>
      <c r="C138" s="1" t="n">
        <f aca="false">(C46/1000000)/$A138</f>
        <v>2.7104414</v>
      </c>
      <c r="D138" s="1" t="n">
        <f aca="false">(D46/1000000)/$A138</f>
        <v>0.0357500333333333</v>
      </c>
      <c r="E138" s="1" t="n">
        <f aca="false">(E46/1000000)/$A138</f>
        <v>0.0678371666666667</v>
      </c>
      <c r="F138" s="1" t="n">
        <f aca="false">(F46/1000000)/$A138</f>
        <v>0.0532143</v>
      </c>
      <c r="G138" s="1" t="n">
        <f aca="false">(G46/1000000)/$A138</f>
        <v>0.0380904666666667</v>
      </c>
      <c r="H138" s="1" t="n">
        <f aca="false">(H46/1000000)/$A138</f>
        <v>0.0512661333333333</v>
      </c>
      <c r="I138" s="1" t="n">
        <f aca="false">(I46/1000000)/$A138</f>
        <v>0.0516314</v>
      </c>
      <c r="J138" s="1" t="n">
        <f aca="false">(J46/1000000)/$A138</f>
        <v>0.0696690333333333</v>
      </c>
      <c r="K138" s="1" t="n">
        <f aca="false">(K46/1000000)/$A138</f>
        <v>0.0478763333333333</v>
      </c>
      <c r="L138" s="1" t="n">
        <f aca="false">(L46/1000000)/$A138</f>
        <v>0.0622989</v>
      </c>
      <c r="M138" s="1" t="n">
        <f aca="false">(M46/1000000)/$A138</f>
        <v>0.0475972</v>
      </c>
      <c r="N138" s="1" t="n">
        <f aca="false">(N46/1000000)/$A138</f>
        <v>0.0455061666666667</v>
      </c>
      <c r="O138" s="1" t="n">
        <f aca="false">(O46/1000000)/$A138</f>
        <v>0.0522265666666667</v>
      </c>
      <c r="P138" s="1" t="n">
        <f aca="false">(P46/1000000)/$A138</f>
        <v>0.048601</v>
      </c>
      <c r="Q138" s="1" t="n">
        <f aca="false">(Q46/1000000)/$A138</f>
        <v>0.0484947666666667</v>
      </c>
      <c r="R138" s="1" t="n">
        <f aca="false">(R46/1000000)/$A138</f>
        <v>0.0664333333333333</v>
      </c>
      <c r="S138" s="1" t="n">
        <f aca="false">(S46/1000000)/$A138</f>
        <v>0.0534347333333333</v>
      </c>
      <c r="T138" s="1" t="n">
        <f aca="false">(T46/1000000)/$A138</f>
        <v>0.0647271666666667</v>
      </c>
      <c r="U138" s="1" t="n">
        <f aca="false">(U46/1000000)/$A138</f>
        <v>0.0476674333333333</v>
      </c>
      <c r="V138" s="1" t="n">
        <f aca="false">(V46/1000000)/$A138</f>
        <v>0.0800983</v>
      </c>
      <c r="W138" s="1" t="n">
        <f aca="false">(W46/1000000)/$A138</f>
        <v>0.0616663333333333</v>
      </c>
      <c r="X138" s="1" t="n">
        <f aca="false">(X46/1000000)/$A138</f>
        <v>0.0881371333333333</v>
      </c>
      <c r="Y138" s="1" t="n">
        <f aca="false">(Y46/1000000)/$A138</f>
        <v>0.0475578</v>
      </c>
      <c r="Z138" s="1" t="n">
        <f aca="false">(Z46/1000000)/$A138</f>
        <v>0.0475521666666667</v>
      </c>
      <c r="AA138" s="1" t="n">
        <f aca="false">(AA46/1000000)/$A138</f>
        <v>0.0913412333333333</v>
      </c>
      <c r="AB138" s="1" t="n">
        <f aca="false">(AB46/1000000)/$A138</f>
        <v>0.0736832333333333</v>
      </c>
      <c r="AC138" s="1" t="n">
        <f aca="false">(AC46/1000000)/$A138</f>
        <v>0.0847953</v>
      </c>
      <c r="AD138" s="1" t="n">
        <f aca="false">(AD46/1000000)/$A138</f>
        <v>0.1305257</v>
      </c>
      <c r="AE138" s="1" t="n">
        <f aca="false">(AE46/1000000)/$A138</f>
        <v>0.0832898666666667</v>
      </c>
      <c r="AF138" s="1" t="n">
        <f aca="false">(AF46/1000000)/$A138</f>
        <v>0.142819033333333</v>
      </c>
      <c r="AG138" s="1" t="n">
        <f aca="false">(AG46/1000000)/$A138</f>
        <v>0.111162133333333</v>
      </c>
      <c r="AH138" s="1" t="n">
        <f aca="false">(AH46/1000000)/$A138</f>
        <v>0.1408453</v>
      </c>
      <c r="AI138" s="1" t="n">
        <f aca="false">(AI46/1000000)/$A138</f>
        <v>0.133391566666667</v>
      </c>
      <c r="AJ138" s="1" t="n">
        <f aca="false">(AJ46/1000000)/$A138</f>
        <v>0.135719166666667</v>
      </c>
      <c r="AK138" s="1" t="n">
        <f aca="false">(AK46/1000000)/$A138</f>
        <v>0.124577966666667</v>
      </c>
      <c r="AL138" s="1" t="n">
        <f aca="false">(AL46/1000000)/$A138</f>
        <v>0.1991231</v>
      </c>
      <c r="AM138" s="1" t="n">
        <f aca="false">(AM46/1000000)/$A138</f>
        <v>0.161709833333333</v>
      </c>
      <c r="AN138" s="1" t="n">
        <f aca="false">(AN46/1000000)/$A138</f>
        <v>0.144116333333333</v>
      </c>
      <c r="AO138" s="1" t="n">
        <f aca="false">(AO46/1000000)/$A138</f>
        <v>0.1371084</v>
      </c>
      <c r="AP138" s="1" t="n">
        <f aca="false">(AP46/1000000)/$A138</f>
        <v>0.219829033333333</v>
      </c>
      <c r="AQ138" s="1" t="n">
        <f aca="false">(AQ46/1000000)/$A138</f>
        <v>0.1768193</v>
      </c>
      <c r="AR138" s="1" t="n">
        <f aca="false">(AR46/1000000)/$A138</f>
        <v>0.2312886</v>
      </c>
      <c r="AS138" s="1" t="n">
        <f aca="false">(AS46/1000000)/$A138</f>
        <v>0.209254166666667</v>
      </c>
      <c r="AT138" s="1" t="n">
        <f aca="false">(AT46/1000000)/$A138</f>
        <v>0.299529666666667</v>
      </c>
      <c r="AU138" s="1" t="n">
        <f aca="false">(AU46/1000000)/$A138</f>
        <v>0.339054433333333</v>
      </c>
      <c r="AV138" s="1" t="n">
        <f aca="false">(AV46/1000000)/$A138</f>
        <v>0.1474599</v>
      </c>
    </row>
    <row r="139" customFormat="false" ht="11.25" hidden="false" customHeight="false" outlineLevel="0" collapsed="false">
      <c r="A139" s="1" t="n">
        <v>31</v>
      </c>
      <c r="B139" s="4" t="n">
        <v>35704</v>
      </c>
      <c r="C139" s="1" t="n">
        <f aca="false">(C47/1000000)/$A139</f>
        <v>2.69760035483871</v>
      </c>
      <c r="D139" s="1" t="n">
        <f aca="false">(D47/1000000)/$A139</f>
        <v>0.035150064516129</v>
      </c>
      <c r="E139" s="1" t="n">
        <f aca="false">(E47/1000000)/$A139</f>
        <v>0.0632443548387097</v>
      </c>
      <c r="F139" s="1" t="n">
        <f aca="false">(F47/1000000)/$A139</f>
        <v>0.0548419032258065</v>
      </c>
      <c r="G139" s="1" t="n">
        <f aca="false">(G47/1000000)/$A139</f>
        <v>0.0345557741935484</v>
      </c>
      <c r="H139" s="1" t="n">
        <f aca="false">(H47/1000000)/$A139</f>
        <v>0.0489214193548387</v>
      </c>
      <c r="I139" s="1" t="n">
        <f aca="false">(I47/1000000)/$A139</f>
        <v>0.0529270967741936</v>
      </c>
      <c r="J139" s="1" t="n">
        <f aca="false">(J47/1000000)/$A139</f>
        <v>0.0659817096774194</v>
      </c>
      <c r="K139" s="1" t="n">
        <f aca="false">(K47/1000000)/$A139</f>
        <v>0.0459877741935484</v>
      </c>
      <c r="L139" s="1" t="n">
        <f aca="false">(L47/1000000)/$A139</f>
        <v>0.0600846774193548</v>
      </c>
      <c r="M139" s="1" t="n">
        <f aca="false">(M47/1000000)/$A139</f>
        <v>0.0469332258064516</v>
      </c>
      <c r="N139" s="1" t="n">
        <f aca="false">(N47/1000000)/$A139</f>
        <v>0.0438727096774194</v>
      </c>
      <c r="O139" s="1" t="n">
        <f aca="false">(O47/1000000)/$A139</f>
        <v>0.0488337096774194</v>
      </c>
      <c r="P139" s="1" t="n">
        <f aca="false">(P47/1000000)/$A139</f>
        <v>0.0447938064516129</v>
      </c>
      <c r="Q139" s="1" t="n">
        <f aca="false">(Q47/1000000)/$A139</f>
        <v>0.0458252258064516</v>
      </c>
      <c r="R139" s="1" t="n">
        <f aca="false">(R47/1000000)/$A139</f>
        <v>0.0667673870967742</v>
      </c>
      <c r="S139" s="1" t="n">
        <f aca="false">(S47/1000000)/$A139</f>
        <v>0.0509898064516129</v>
      </c>
      <c r="T139" s="1" t="n">
        <f aca="false">(T47/1000000)/$A139</f>
        <v>0.0699762258064516</v>
      </c>
      <c r="U139" s="1" t="n">
        <f aca="false">(U47/1000000)/$A139</f>
        <v>0.0456982903225806</v>
      </c>
      <c r="V139" s="1" t="n">
        <f aca="false">(V47/1000000)/$A139</f>
        <v>0.0766443870967742</v>
      </c>
      <c r="W139" s="1" t="n">
        <f aca="false">(W47/1000000)/$A139</f>
        <v>0.0566140967741935</v>
      </c>
      <c r="X139" s="1" t="n">
        <f aca="false">(X47/1000000)/$A139</f>
        <v>0.0843994838709677</v>
      </c>
      <c r="Y139" s="1" t="n">
        <f aca="false">(Y47/1000000)/$A139</f>
        <v>0.0449759677419355</v>
      </c>
      <c r="Z139" s="1" t="n">
        <f aca="false">(Z47/1000000)/$A139</f>
        <v>0.0470588387096774</v>
      </c>
      <c r="AA139" s="1" t="n">
        <f aca="false">(AA47/1000000)/$A139</f>
        <v>0.0892701935483871</v>
      </c>
      <c r="AB139" s="1" t="n">
        <f aca="false">(AB47/1000000)/$A139</f>
        <v>0.066688064516129</v>
      </c>
      <c r="AC139" s="1" t="n">
        <f aca="false">(AC47/1000000)/$A139</f>
        <v>0.0827536129032258</v>
      </c>
      <c r="AD139" s="1" t="n">
        <f aca="false">(AD47/1000000)/$A139</f>
        <v>0.123271032258065</v>
      </c>
      <c r="AE139" s="1" t="n">
        <f aca="false">(AE47/1000000)/$A139</f>
        <v>0.0780896129032258</v>
      </c>
      <c r="AF139" s="1" t="n">
        <f aca="false">(AF47/1000000)/$A139</f>
        <v>0.135615580645161</v>
      </c>
      <c r="AG139" s="1" t="n">
        <f aca="false">(AG47/1000000)/$A139</f>
        <v>0.108058612903226</v>
      </c>
      <c r="AH139" s="1" t="n">
        <f aca="false">(AH47/1000000)/$A139</f>
        <v>0.128991225806452</v>
      </c>
      <c r="AI139" s="1" t="n">
        <f aca="false">(AI47/1000000)/$A139</f>
        <v>0.124625548387097</v>
      </c>
      <c r="AJ139" s="1" t="n">
        <f aca="false">(AJ47/1000000)/$A139</f>
        <v>0.130397258064516</v>
      </c>
      <c r="AK139" s="1" t="n">
        <f aca="false">(AK47/1000000)/$A139</f>
        <v>0.117251741935484</v>
      </c>
      <c r="AL139" s="1" t="n">
        <f aca="false">(AL47/1000000)/$A139</f>
        <v>0.191471709677419</v>
      </c>
      <c r="AM139" s="1" t="n">
        <f aca="false">(AM47/1000000)/$A139</f>
        <v>0.159120580645161</v>
      </c>
      <c r="AN139" s="1" t="n">
        <f aca="false">(AN47/1000000)/$A139</f>
        <v>0.141283741935484</v>
      </c>
      <c r="AO139" s="1" t="n">
        <f aca="false">(AO47/1000000)/$A139</f>
        <v>0.127665612903226</v>
      </c>
      <c r="AP139" s="1" t="n">
        <f aca="false">(AP47/1000000)/$A139</f>
        <v>0.203616580645161</v>
      </c>
      <c r="AQ139" s="1" t="n">
        <f aca="false">(AQ47/1000000)/$A139</f>
        <v>0.170720064516129</v>
      </c>
      <c r="AR139" s="1" t="n">
        <f aca="false">(AR47/1000000)/$A139</f>
        <v>0.221299064516129</v>
      </c>
      <c r="AS139" s="1" t="n">
        <f aca="false">(AS47/1000000)/$A139</f>
        <v>0.194307193548387</v>
      </c>
      <c r="AT139" s="1" t="n">
        <f aca="false">(AT47/1000000)/$A139</f>
        <v>0.272084580645161</v>
      </c>
      <c r="AU139" s="1" t="n">
        <f aca="false">(AU47/1000000)/$A139</f>
        <v>0.317386451612903</v>
      </c>
      <c r="AV139" s="1" t="n">
        <f aca="false">(AV47/1000000)/$A139</f>
        <v>0.317091806451613</v>
      </c>
      <c r="AW139" s="1" t="n">
        <f aca="false">(AW47/1000000)/$A139</f>
        <v>0.172901935483871</v>
      </c>
    </row>
    <row r="140" customFormat="false" ht="11.25" hidden="false" customHeight="false" outlineLevel="0" collapsed="false">
      <c r="A140" s="1" t="n">
        <v>30</v>
      </c>
      <c r="B140" s="4" t="n">
        <v>35735</v>
      </c>
      <c r="C140" s="1" t="n">
        <f aca="false">(C48/1000000)/$A140</f>
        <v>2.6497246</v>
      </c>
      <c r="D140" s="1" t="n">
        <f aca="false">(D48/1000000)/$A140</f>
        <v>0.0329313666666667</v>
      </c>
      <c r="E140" s="1" t="n">
        <f aca="false">(E48/1000000)/$A140</f>
        <v>0.0621747333333333</v>
      </c>
      <c r="F140" s="1" t="n">
        <f aca="false">(F48/1000000)/$A140</f>
        <v>0.0541819</v>
      </c>
      <c r="G140" s="1" t="n">
        <f aca="false">(G48/1000000)/$A140</f>
        <v>0.0347226333333333</v>
      </c>
      <c r="H140" s="1" t="n">
        <f aca="false">(H48/1000000)/$A140</f>
        <v>0.0511082666666667</v>
      </c>
      <c r="I140" s="1" t="n">
        <f aca="false">(I48/1000000)/$A140</f>
        <v>0.0504354</v>
      </c>
      <c r="J140" s="1" t="n">
        <f aca="false">(J48/1000000)/$A140</f>
        <v>0.0643057666666667</v>
      </c>
      <c r="K140" s="1" t="n">
        <f aca="false">(K48/1000000)/$A140</f>
        <v>0.0476703666666667</v>
      </c>
      <c r="L140" s="1" t="n">
        <f aca="false">(L48/1000000)/$A140</f>
        <v>0.0602107</v>
      </c>
      <c r="M140" s="1" t="n">
        <f aca="false">(M48/1000000)/$A140</f>
        <v>0.0453283</v>
      </c>
      <c r="N140" s="1" t="n">
        <f aca="false">(N48/1000000)/$A140</f>
        <v>0.0404235</v>
      </c>
      <c r="O140" s="1" t="n">
        <f aca="false">(O48/1000000)/$A140</f>
        <v>0.0477537333333333</v>
      </c>
      <c r="P140" s="1" t="n">
        <f aca="false">(P48/1000000)/$A140</f>
        <v>0.0461014333333333</v>
      </c>
      <c r="Q140" s="1" t="n">
        <f aca="false">(Q48/1000000)/$A140</f>
        <v>0.0435252</v>
      </c>
      <c r="R140" s="1" t="n">
        <f aca="false">(R48/1000000)/$A140</f>
        <v>0.065512</v>
      </c>
      <c r="S140" s="1" t="n">
        <f aca="false">(S48/1000000)/$A140</f>
        <v>0.0493339666666667</v>
      </c>
      <c r="T140" s="1" t="n">
        <f aca="false">(T48/1000000)/$A140</f>
        <v>0.06712</v>
      </c>
      <c r="U140" s="1" t="n">
        <f aca="false">(U48/1000000)/$A140</f>
        <v>0.0449849333333333</v>
      </c>
      <c r="V140" s="1" t="n">
        <f aca="false">(V48/1000000)/$A140</f>
        <v>0.0756976666666667</v>
      </c>
      <c r="W140" s="1" t="n">
        <f aca="false">(W48/1000000)/$A140</f>
        <v>0.0539993666666667</v>
      </c>
      <c r="X140" s="1" t="n">
        <f aca="false">(X48/1000000)/$A140</f>
        <v>0.081417</v>
      </c>
      <c r="Y140" s="1" t="n">
        <f aca="false">(Y48/1000000)/$A140</f>
        <v>0.043447</v>
      </c>
      <c r="Z140" s="1" t="n">
        <f aca="false">(Z48/1000000)/$A140</f>
        <v>0.0451979666666667</v>
      </c>
      <c r="AA140" s="1" t="n">
        <f aca="false">(AA48/1000000)/$A140</f>
        <v>0.0876189333333333</v>
      </c>
      <c r="AB140" s="1" t="n">
        <f aca="false">(AB48/1000000)/$A140</f>
        <v>0.0638582333333333</v>
      </c>
      <c r="AC140" s="1" t="n">
        <f aca="false">(AC48/1000000)/$A140</f>
        <v>0.0807705</v>
      </c>
      <c r="AD140" s="1" t="n">
        <f aca="false">(AD48/1000000)/$A140</f>
        <v>0.1131739</v>
      </c>
      <c r="AE140" s="1" t="n">
        <f aca="false">(AE48/1000000)/$A140</f>
        <v>0.0717350666666667</v>
      </c>
      <c r="AF140" s="1" t="n">
        <f aca="false">(AF48/1000000)/$A140</f>
        <v>0.128480133333333</v>
      </c>
      <c r="AG140" s="1" t="n">
        <f aca="false">(AG48/1000000)/$A140</f>
        <v>0.103068833333333</v>
      </c>
      <c r="AH140" s="1" t="n">
        <f aca="false">(AH48/1000000)/$A140</f>
        <v>0.1254629</v>
      </c>
      <c r="AI140" s="1" t="n">
        <f aca="false">(AI48/1000000)/$A140</f>
        <v>0.1152782</v>
      </c>
      <c r="AJ140" s="1" t="n">
        <f aca="false">(AJ48/1000000)/$A140</f>
        <v>0.125461166666667</v>
      </c>
      <c r="AK140" s="1" t="n">
        <f aca="false">(AK48/1000000)/$A140</f>
        <v>0.1089856</v>
      </c>
      <c r="AL140" s="1" t="n">
        <f aca="false">(AL48/1000000)/$A140</f>
        <v>0.1752806</v>
      </c>
      <c r="AM140" s="1" t="n">
        <f aca="false">(AM48/1000000)/$A140</f>
        <v>0.1556737</v>
      </c>
      <c r="AN140" s="1" t="n">
        <f aca="false">(AN48/1000000)/$A140</f>
        <v>0.136593966666667</v>
      </c>
      <c r="AO140" s="1" t="n">
        <f aca="false">(AO48/1000000)/$A140</f>
        <v>0.1187288</v>
      </c>
      <c r="AP140" s="1" t="n">
        <f aca="false">(AP48/1000000)/$A140</f>
        <v>0.192455933333333</v>
      </c>
      <c r="AQ140" s="1" t="n">
        <f aca="false">(AQ48/1000000)/$A140</f>
        <v>0.157913666666667</v>
      </c>
      <c r="AR140" s="1" t="n">
        <f aca="false">(AR48/1000000)/$A140</f>
        <v>0.222749766666667</v>
      </c>
      <c r="AS140" s="1" t="n">
        <f aca="false">(AS48/1000000)/$A140</f>
        <v>0.175289133333333</v>
      </c>
      <c r="AT140" s="1" t="n">
        <f aca="false">(AT48/1000000)/$A140</f>
        <v>0.238761266666667</v>
      </c>
      <c r="AU140" s="1" t="n">
        <f aca="false">(AU48/1000000)/$A140</f>
        <v>0.291926166666667</v>
      </c>
      <c r="AV140" s="1" t="n">
        <f aca="false">(AV48/1000000)/$A140</f>
        <v>0.302598533333333</v>
      </c>
      <c r="AW140" s="1" t="n">
        <f aca="false">(AW48/1000000)/$A140</f>
        <v>0.326582666666667</v>
      </c>
      <c r="AX140" s="1" t="n">
        <f aca="false">(AX48/1000000)/$A140</f>
        <v>0.1796487</v>
      </c>
    </row>
    <row r="141" customFormat="false" ht="11.25" hidden="false" customHeight="false" outlineLevel="0" collapsed="false">
      <c r="A141" s="1" t="n">
        <v>31</v>
      </c>
      <c r="B141" s="4" t="n">
        <v>35765</v>
      </c>
      <c r="C141" s="1" t="n">
        <f aca="false">(C49/1000000)/$A141</f>
        <v>2.59014635483871</v>
      </c>
      <c r="D141" s="1" t="n">
        <f aca="false">(D49/1000000)/$A141</f>
        <v>0.0307399032258065</v>
      </c>
      <c r="E141" s="1" t="n">
        <f aca="false">(E49/1000000)/$A141</f>
        <v>0.0599457096774194</v>
      </c>
      <c r="F141" s="1" t="n">
        <f aca="false">(F49/1000000)/$A141</f>
        <v>0.0532914516129032</v>
      </c>
      <c r="G141" s="1" t="n">
        <f aca="false">(G49/1000000)/$A141</f>
        <v>0.034554064516129</v>
      </c>
      <c r="H141" s="1" t="n">
        <f aca="false">(H49/1000000)/$A141</f>
        <v>0.0508402580645161</v>
      </c>
      <c r="I141" s="1" t="n">
        <f aca="false">(I49/1000000)/$A141</f>
        <v>0.0486528387096774</v>
      </c>
      <c r="J141" s="1" t="n">
        <f aca="false">(J49/1000000)/$A141</f>
        <v>0.063162935483871</v>
      </c>
      <c r="K141" s="1" t="n">
        <f aca="false">(K49/1000000)/$A141</f>
        <v>0.0424691612903226</v>
      </c>
      <c r="L141" s="1" t="n">
        <f aca="false">(L49/1000000)/$A141</f>
        <v>0.0586290967741936</v>
      </c>
      <c r="M141" s="1" t="n">
        <f aca="false">(M49/1000000)/$A141</f>
        <v>0.0424486774193548</v>
      </c>
      <c r="N141" s="1" t="n">
        <f aca="false">(N49/1000000)/$A141</f>
        <v>0.0384621290322581</v>
      </c>
      <c r="O141" s="1" t="n">
        <f aca="false">(O49/1000000)/$A141</f>
        <v>0.0445052903225806</v>
      </c>
      <c r="P141" s="1" t="n">
        <f aca="false">(P49/1000000)/$A141</f>
        <v>0.0469636129032258</v>
      </c>
      <c r="Q141" s="1" t="n">
        <f aca="false">(Q49/1000000)/$A141</f>
        <v>0.0415083548387097</v>
      </c>
      <c r="R141" s="1" t="n">
        <f aca="false">(R49/1000000)/$A141</f>
        <v>0.06266</v>
      </c>
      <c r="S141" s="1" t="n">
        <f aca="false">(S49/1000000)/$A141</f>
        <v>0.0487911935483871</v>
      </c>
      <c r="T141" s="1" t="n">
        <f aca="false">(T49/1000000)/$A141</f>
        <v>0.0637219032258065</v>
      </c>
      <c r="U141" s="1" t="n">
        <f aca="false">(U49/1000000)/$A141</f>
        <v>0.0418395806451613</v>
      </c>
      <c r="V141" s="1" t="n">
        <f aca="false">(V49/1000000)/$A141</f>
        <v>0.0721336129032258</v>
      </c>
      <c r="W141" s="1" t="n">
        <f aca="false">(W49/1000000)/$A141</f>
        <v>0.0529061290322581</v>
      </c>
      <c r="X141" s="1" t="n">
        <f aca="false">(X49/1000000)/$A141</f>
        <v>0.0760776774193548</v>
      </c>
      <c r="Y141" s="1" t="n">
        <f aca="false">(Y49/1000000)/$A141</f>
        <v>0.0431051612903226</v>
      </c>
      <c r="Z141" s="1" t="n">
        <f aca="false">(Z49/1000000)/$A141</f>
        <v>0.0406995483870968</v>
      </c>
      <c r="AA141" s="1" t="n">
        <f aca="false">(AA49/1000000)/$A141</f>
        <v>0.0825359032258065</v>
      </c>
      <c r="AB141" s="1" t="n">
        <f aca="false">(AB49/1000000)/$A141</f>
        <v>0.058622064516129</v>
      </c>
      <c r="AC141" s="1" t="n">
        <f aca="false">(AC49/1000000)/$A141</f>
        <v>0.0798958709677419</v>
      </c>
      <c r="AD141" s="1" t="n">
        <f aca="false">(AD49/1000000)/$A141</f>
        <v>0.10961964516129</v>
      </c>
      <c r="AE141" s="1" t="n">
        <f aca="false">(AE49/1000000)/$A141</f>
        <v>0.0728161612903226</v>
      </c>
      <c r="AF141" s="1" t="n">
        <f aca="false">(AF49/1000000)/$A141</f>
        <v>0.124346064516129</v>
      </c>
      <c r="AG141" s="1" t="n">
        <f aca="false">(AG49/1000000)/$A141</f>
        <v>0.0968001290322581</v>
      </c>
      <c r="AH141" s="1" t="n">
        <f aca="false">(AH49/1000000)/$A141</f>
        <v>0.116839741935484</v>
      </c>
      <c r="AI141" s="1" t="n">
        <f aca="false">(AI49/1000000)/$A141</f>
        <v>0.109743483870968</v>
      </c>
      <c r="AJ141" s="1" t="n">
        <f aca="false">(AJ49/1000000)/$A141</f>
        <v>0.116864451612903</v>
      </c>
      <c r="AK141" s="1" t="n">
        <f aca="false">(AK49/1000000)/$A141</f>
        <v>0.104267096774194</v>
      </c>
      <c r="AL141" s="1" t="n">
        <f aca="false">(AL49/1000000)/$A141</f>
        <v>0.161506451612903</v>
      </c>
      <c r="AM141" s="1" t="n">
        <f aca="false">(AM49/1000000)/$A141</f>
        <v>0.147837387096774</v>
      </c>
      <c r="AN141" s="1" t="n">
        <f aca="false">(AN49/1000000)/$A141</f>
        <v>0.129338193548387</v>
      </c>
      <c r="AO141" s="1" t="n">
        <f aca="false">(AO49/1000000)/$A141</f>
        <v>0.109288548387097</v>
      </c>
      <c r="AP141" s="1" t="n">
        <f aca="false">(AP49/1000000)/$A141</f>
        <v>0.178196677419355</v>
      </c>
      <c r="AQ141" s="1" t="n">
        <f aca="false">(AQ49/1000000)/$A141</f>
        <v>0.150014806451613</v>
      </c>
      <c r="AR141" s="1" t="n">
        <f aca="false">(AR49/1000000)/$A141</f>
        <v>0.209425129032258</v>
      </c>
      <c r="AS141" s="1" t="n">
        <f aca="false">(AS49/1000000)/$A141</f>
        <v>0.149019290322581</v>
      </c>
      <c r="AT141" s="1" t="n">
        <f aca="false">(AT49/1000000)/$A141</f>
        <v>0.221043612903226</v>
      </c>
      <c r="AU141" s="1" t="n">
        <f aca="false">(AU49/1000000)/$A141</f>
        <v>0.261621612903226</v>
      </c>
      <c r="AV141" s="1" t="n">
        <f aca="false">(AV49/1000000)/$A141</f>
        <v>0.284985548387097</v>
      </c>
      <c r="AW141" s="1" t="n">
        <f aca="false">(AW49/1000000)/$A141</f>
        <v>0.292359451612903</v>
      </c>
      <c r="AX141" s="1" t="n">
        <f aca="false">(AX49/1000000)/$A141</f>
        <v>0.37436564516129</v>
      </c>
      <c r="AY141" s="1" t="n">
        <f aca="false">(AY49/1000000)/$A141</f>
        <v>0.177338483870968</v>
      </c>
    </row>
    <row r="142" customFormat="false" ht="11.25" hidden="false" customHeight="false" outlineLevel="0" collapsed="false">
      <c r="A142" s="1" t="n">
        <v>31</v>
      </c>
      <c r="B142" s="4" t="n">
        <v>35796</v>
      </c>
      <c r="C142" s="1" t="n">
        <f aca="false">(C50/1000000)/$A142</f>
        <v>2.5883654516129</v>
      </c>
      <c r="D142" s="1" t="n">
        <f aca="false">(D50/1000000)/$A142</f>
        <v>0.0305472580645161</v>
      </c>
      <c r="E142" s="1" t="n">
        <f aca="false">(E50/1000000)/$A142</f>
        <v>0.0586064193548387</v>
      </c>
      <c r="F142" s="1" t="n">
        <f aca="false">(F50/1000000)/$A142</f>
        <v>0.0500794838709677</v>
      </c>
      <c r="G142" s="1" t="n">
        <f aca="false">(G50/1000000)/$A142</f>
        <v>0.0325016129032258</v>
      </c>
      <c r="H142" s="1" t="n">
        <f aca="false">(H50/1000000)/$A142</f>
        <v>0.0480344516129032</v>
      </c>
      <c r="I142" s="1" t="n">
        <f aca="false">(I50/1000000)/$A142</f>
        <v>0.0478826129032258</v>
      </c>
      <c r="J142" s="1" t="n">
        <f aca="false">(J50/1000000)/$A142</f>
        <v>0.0569414193548387</v>
      </c>
      <c r="K142" s="1" t="n">
        <f aca="false">(K50/1000000)/$A142</f>
        <v>0.0381044516129032</v>
      </c>
      <c r="L142" s="1" t="n">
        <f aca="false">(L50/1000000)/$A142</f>
        <v>0.0605204838709677</v>
      </c>
      <c r="M142" s="1" t="n">
        <f aca="false">(M50/1000000)/$A142</f>
        <v>0.0400355161290323</v>
      </c>
      <c r="N142" s="1" t="n">
        <f aca="false">(N50/1000000)/$A142</f>
        <v>0.040078935483871</v>
      </c>
      <c r="O142" s="1" t="n">
        <f aca="false">(O50/1000000)/$A142</f>
        <v>0.0412071290322581</v>
      </c>
      <c r="P142" s="1" t="n">
        <f aca="false">(P50/1000000)/$A142</f>
        <v>0.0427562903225806</v>
      </c>
      <c r="Q142" s="1" t="n">
        <f aca="false">(Q50/1000000)/$A142</f>
        <v>0.0386121612903226</v>
      </c>
      <c r="R142" s="1" t="n">
        <f aca="false">(R50/1000000)/$A142</f>
        <v>0.059891935483871</v>
      </c>
      <c r="S142" s="1" t="n">
        <f aca="false">(S50/1000000)/$A142</f>
        <v>0.0464681612903226</v>
      </c>
      <c r="T142" s="1" t="n">
        <f aca="false">(T50/1000000)/$A142</f>
        <v>0.0610454193548387</v>
      </c>
      <c r="U142" s="1" t="n">
        <f aca="false">(U50/1000000)/$A142</f>
        <v>0.0398251935483871</v>
      </c>
      <c r="V142" s="1" t="n">
        <f aca="false">(V50/1000000)/$A142</f>
        <v>0.0696543870967742</v>
      </c>
      <c r="W142" s="1" t="n">
        <f aca="false">(W50/1000000)/$A142</f>
        <v>0.0535565161290323</v>
      </c>
      <c r="X142" s="1" t="n">
        <f aca="false">(X50/1000000)/$A142</f>
        <v>0.0729353870967742</v>
      </c>
      <c r="Y142" s="1" t="n">
        <f aca="false">(Y50/1000000)/$A142</f>
        <v>0.0399134838709677</v>
      </c>
      <c r="Z142" s="1" t="n">
        <f aca="false">(Z50/1000000)/$A142</f>
        <v>0.0394544838709678</v>
      </c>
      <c r="AA142" s="1" t="n">
        <f aca="false">(AA50/1000000)/$A142</f>
        <v>0.0758382580645161</v>
      </c>
      <c r="AB142" s="1" t="n">
        <f aca="false">(AB50/1000000)/$A142</f>
        <v>0.0551390967741936</v>
      </c>
      <c r="AC142" s="1" t="n">
        <f aca="false">(AC50/1000000)/$A142</f>
        <v>0.0739047096774194</v>
      </c>
      <c r="AD142" s="1" t="n">
        <f aca="false">(AD50/1000000)/$A142</f>
        <v>0.101178483870968</v>
      </c>
      <c r="AE142" s="1" t="n">
        <f aca="false">(AE50/1000000)/$A142</f>
        <v>0.0665651612903226</v>
      </c>
      <c r="AF142" s="1" t="n">
        <f aca="false">(AF50/1000000)/$A142</f>
        <v>0.119750903225806</v>
      </c>
      <c r="AG142" s="1" t="n">
        <f aca="false">(AG50/1000000)/$A142</f>
        <v>0.0922387419354839</v>
      </c>
      <c r="AH142" s="1" t="n">
        <f aca="false">(AH50/1000000)/$A142</f>
        <v>0.110999935483871</v>
      </c>
      <c r="AI142" s="1" t="n">
        <f aca="false">(AI50/1000000)/$A142</f>
        <v>0.105036903225806</v>
      </c>
      <c r="AJ142" s="1" t="n">
        <f aca="false">(AJ50/1000000)/$A142</f>
        <v>0.108361322580645</v>
      </c>
      <c r="AK142" s="1" t="n">
        <f aca="false">(AK50/1000000)/$A142</f>
        <v>0.101145258064516</v>
      </c>
      <c r="AL142" s="1" t="n">
        <f aca="false">(AL50/1000000)/$A142</f>
        <v>0.159202064516129</v>
      </c>
      <c r="AM142" s="1" t="n">
        <f aca="false">(AM50/1000000)/$A142</f>
        <v>0.136063935483871</v>
      </c>
      <c r="AN142" s="1" t="n">
        <f aca="false">(AN50/1000000)/$A142</f>
        <v>0.123860709677419</v>
      </c>
      <c r="AO142" s="1" t="n">
        <f aca="false">(AO50/1000000)/$A142</f>
        <v>0.100534774193548</v>
      </c>
      <c r="AP142" s="1" t="n">
        <f aca="false">(AP50/1000000)/$A142</f>
        <v>0.158353225806452</v>
      </c>
      <c r="AQ142" s="1" t="n">
        <f aca="false">(AQ50/1000000)/$A142</f>
        <v>0.141977096774194</v>
      </c>
      <c r="AR142" s="1" t="n">
        <f aca="false">(AR50/1000000)/$A142</f>
        <v>0.195254838709677</v>
      </c>
      <c r="AS142" s="1" t="n">
        <f aca="false">(AS50/1000000)/$A142</f>
        <v>0.138710193548387</v>
      </c>
      <c r="AT142" s="1" t="n">
        <f aca="false">(AT50/1000000)/$A142</f>
        <v>0.201552903225806</v>
      </c>
      <c r="AU142" s="1" t="n">
        <f aca="false">(AU50/1000000)/$A142</f>
        <v>0.241333612903226</v>
      </c>
      <c r="AV142" s="1" t="n">
        <f aca="false">(AV50/1000000)/$A142</f>
        <v>0.257067</v>
      </c>
      <c r="AW142" s="1" t="n">
        <f aca="false">(AW50/1000000)/$A142</f>
        <v>0.264143677419355</v>
      </c>
      <c r="AX142" s="1" t="n">
        <f aca="false">(AX50/1000000)/$A142</f>
        <v>0.36381635483871</v>
      </c>
      <c r="AY142" s="1" t="n">
        <f aca="false">(AY50/1000000)/$A142</f>
        <v>0.328047548387097</v>
      </c>
      <c r="AZ142" s="1" t="n">
        <f aca="false">(AZ50/1000000)/$A142</f>
        <v>0.123426774193548</v>
      </c>
    </row>
    <row r="143" customFormat="false" ht="11.25" hidden="false" customHeight="false" outlineLevel="0" collapsed="false">
      <c r="A143" s="1" t="n">
        <v>28</v>
      </c>
      <c r="B143" s="4" t="n">
        <v>35827</v>
      </c>
      <c r="C143" s="1" t="n">
        <f aca="false">(C51/1000000)/$A143</f>
        <v>2.58346489285714</v>
      </c>
      <c r="D143" s="1" t="n">
        <f aca="false">(D51/1000000)/$A143</f>
        <v>0.0299948571428571</v>
      </c>
      <c r="E143" s="1" t="n">
        <f aca="false">(E51/1000000)/$A143</f>
        <v>0.0585308214285714</v>
      </c>
      <c r="F143" s="1" t="n">
        <f aca="false">(F51/1000000)/$A143</f>
        <v>0.0485601785714286</v>
      </c>
      <c r="G143" s="1" t="n">
        <f aca="false">(G51/1000000)/$A143</f>
        <v>0.0325141071428571</v>
      </c>
      <c r="H143" s="1" t="n">
        <f aca="false">(H51/1000000)/$A143</f>
        <v>0.0470782142857143</v>
      </c>
      <c r="I143" s="1" t="n">
        <f aca="false">(I51/1000000)/$A143</f>
        <v>0.0466683214285714</v>
      </c>
      <c r="J143" s="1" t="n">
        <f aca="false">(J51/1000000)/$A143</f>
        <v>0.0500759642857143</v>
      </c>
      <c r="K143" s="1" t="n">
        <f aca="false">(K51/1000000)/$A143</f>
        <v>0.0401838928571429</v>
      </c>
      <c r="L143" s="1" t="n">
        <f aca="false">(L51/1000000)/$A143</f>
        <v>0.0588559642857143</v>
      </c>
      <c r="M143" s="1" t="n">
        <f aca="false">(M51/1000000)/$A143</f>
        <v>0.0385418214285714</v>
      </c>
      <c r="N143" s="1" t="n">
        <f aca="false">(N51/1000000)/$A143</f>
        <v>0.0399645714285714</v>
      </c>
      <c r="O143" s="1" t="n">
        <f aca="false">(O51/1000000)/$A143</f>
        <v>0.04115425</v>
      </c>
      <c r="P143" s="1" t="n">
        <f aca="false">(P51/1000000)/$A143</f>
        <v>0.0440015714285714</v>
      </c>
      <c r="Q143" s="1" t="n">
        <f aca="false">(Q51/1000000)/$A143</f>
        <v>0.0380339285714286</v>
      </c>
      <c r="R143" s="1" t="n">
        <f aca="false">(R51/1000000)/$A143</f>
        <v>0.0586236428571429</v>
      </c>
      <c r="S143" s="1" t="n">
        <f aca="false">(S51/1000000)/$A143</f>
        <v>0.0461583214285714</v>
      </c>
      <c r="T143" s="1" t="n">
        <f aca="false">(T51/1000000)/$A143</f>
        <v>0.0552055</v>
      </c>
      <c r="U143" s="1" t="n">
        <f aca="false">(U51/1000000)/$A143</f>
        <v>0.0369280357142857</v>
      </c>
      <c r="V143" s="1" t="n">
        <f aca="false">(V51/1000000)/$A143</f>
        <v>0.0681564285714286</v>
      </c>
      <c r="W143" s="1" t="n">
        <f aca="false">(W51/1000000)/$A143</f>
        <v>0.0528405714285714</v>
      </c>
      <c r="X143" s="1" t="n">
        <f aca="false">(X51/1000000)/$A143</f>
        <v>0.0708753571428571</v>
      </c>
      <c r="Y143" s="1" t="n">
        <f aca="false">(Y51/1000000)/$A143</f>
        <v>0.0388459642857143</v>
      </c>
      <c r="Z143" s="1" t="n">
        <f aca="false">(Z51/1000000)/$A143</f>
        <v>0.0411275714285714</v>
      </c>
      <c r="AA143" s="1" t="n">
        <f aca="false">(AA51/1000000)/$A143</f>
        <v>0.0774043928571429</v>
      </c>
      <c r="AB143" s="1" t="n">
        <f aca="false">(AB51/1000000)/$A143</f>
        <v>0.0553724285714286</v>
      </c>
      <c r="AC143" s="1" t="n">
        <f aca="false">(AC51/1000000)/$A143</f>
        <v>0.0691122857142857</v>
      </c>
      <c r="AD143" s="1" t="n">
        <f aca="false">(AD51/1000000)/$A143</f>
        <v>0.0972447857142857</v>
      </c>
      <c r="AE143" s="1" t="n">
        <f aca="false">(AE51/1000000)/$A143</f>
        <v>0.0629785357142857</v>
      </c>
      <c r="AF143" s="1" t="n">
        <f aca="false">(AF51/1000000)/$A143</f>
        <v>0.112520285714286</v>
      </c>
      <c r="AG143" s="1" t="n">
        <f aca="false">(AG51/1000000)/$A143</f>
        <v>0.0863807142857143</v>
      </c>
      <c r="AH143" s="1" t="n">
        <f aca="false">(AH51/1000000)/$A143</f>
        <v>0.0999348571428571</v>
      </c>
      <c r="AI143" s="1" t="n">
        <f aca="false">(AI51/1000000)/$A143</f>
        <v>0.0968067142857143</v>
      </c>
      <c r="AJ143" s="1" t="n">
        <f aca="false">(AJ51/1000000)/$A143</f>
        <v>0.10288325</v>
      </c>
      <c r="AK143" s="1" t="n">
        <f aca="false">(AK51/1000000)/$A143</f>
        <v>0.0960215357142857</v>
      </c>
      <c r="AL143" s="1" t="n">
        <f aca="false">(AL51/1000000)/$A143</f>
        <v>0.153798928571429</v>
      </c>
      <c r="AM143" s="1" t="n">
        <f aca="false">(AM51/1000000)/$A143</f>
        <v>0.129470357142857</v>
      </c>
      <c r="AN143" s="1" t="n">
        <f aca="false">(AN51/1000000)/$A143</f>
        <v>0.11815925</v>
      </c>
      <c r="AO143" s="1" t="n">
        <f aca="false">(AO51/1000000)/$A143</f>
        <v>0.0928029285714286</v>
      </c>
      <c r="AP143" s="1" t="n">
        <f aca="false">(AP51/1000000)/$A143</f>
        <v>0.150796607142857</v>
      </c>
      <c r="AQ143" s="1" t="n">
        <f aca="false">(AQ51/1000000)/$A143</f>
        <v>0.135761321428571</v>
      </c>
      <c r="AR143" s="1" t="n">
        <f aca="false">(AR51/1000000)/$A143</f>
        <v>0.179249892857143</v>
      </c>
      <c r="AS143" s="1" t="n">
        <f aca="false">(AS51/1000000)/$A143</f>
        <v>0.128977821428571</v>
      </c>
      <c r="AT143" s="1" t="n">
        <f aca="false">(AT51/1000000)/$A143</f>
        <v>0.188204857142857</v>
      </c>
      <c r="AU143" s="1" t="n">
        <f aca="false">(AU51/1000000)/$A143</f>
        <v>0.218414571428571</v>
      </c>
      <c r="AV143" s="1" t="n">
        <f aca="false">(AV51/1000000)/$A143</f>
        <v>0.23665275</v>
      </c>
      <c r="AW143" s="1" t="n">
        <f aca="false">(AW51/1000000)/$A143</f>
        <v>0.251169785714286</v>
      </c>
      <c r="AX143" s="1" t="n">
        <f aca="false">(AX51/1000000)/$A143</f>
        <v>0.325454107142857</v>
      </c>
      <c r="AY143" s="1" t="n">
        <f aca="false">(AY51/1000000)/$A143</f>
        <v>0.318215607142857</v>
      </c>
      <c r="AZ143" s="1" t="n">
        <f aca="false">(AZ51/1000000)/$A143</f>
        <v>0.279842571428571</v>
      </c>
      <c r="BA143" s="1" t="n">
        <f aca="false">(BA51/1000000)/$A143</f>
        <v>0.165153214285714</v>
      </c>
    </row>
    <row r="144" customFormat="false" ht="11.25" hidden="false" customHeight="false" outlineLevel="0" collapsed="false">
      <c r="A144" s="1" t="n">
        <v>31</v>
      </c>
      <c r="B144" s="4" t="n">
        <v>35855</v>
      </c>
      <c r="C144" s="1" t="n">
        <f aca="false">(C52/1000000)/$A144</f>
        <v>2.54760448387097</v>
      </c>
      <c r="D144" s="1" t="n">
        <f aca="false">(D52/1000000)/$A144</f>
        <v>0.0305523870967742</v>
      </c>
      <c r="E144" s="1" t="n">
        <f aca="false">(E52/1000000)/$A144</f>
        <v>0.0600213225806452</v>
      </c>
      <c r="F144" s="1" t="n">
        <f aca="false">(F52/1000000)/$A144</f>
        <v>0.0490624193548387</v>
      </c>
      <c r="G144" s="1" t="n">
        <f aca="false">(G52/1000000)/$A144</f>
        <v>0.0325671935483871</v>
      </c>
      <c r="H144" s="1" t="n">
        <f aca="false">(H52/1000000)/$A144</f>
        <v>0.0462039677419355</v>
      </c>
      <c r="I144" s="1" t="n">
        <f aca="false">(I52/1000000)/$A144</f>
        <v>0.0465383225806452</v>
      </c>
      <c r="J144" s="1" t="n">
        <f aca="false">(J52/1000000)/$A144</f>
        <v>0.0467528709677419</v>
      </c>
      <c r="K144" s="1" t="n">
        <f aca="false">(K52/1000000)/$A144</f>
        <v>0.0381485161290323</v>
      </c>
      <c r="L144" s="1" t="n">
        <f aca="false">(L52/1000000)/$A144</f>
        <v>0.0582132580645161</v>
      </c>
      <c r="M144" s="1" t="n">
        <f aca="false">(M52/1000000)/$A144</f>
        <v>0.0365721290322581</v>
      </c>
      <c r="N144" s="1" t="n">
        <f aca="false">(N52/1000000)/$A144</f>
        <v>0.0384557096774194</v>
      </c>
      <c r="O144" s="1" t="n">
        <f aca="false">(O52/1000000)/$A144</f>
        <v>0.040350064516129</v>
      </c>
      <c r="P144" s="1" t="n">
        <f aca="false">(P52/1000000)/$A144</f>
        <v>0.0429287741935484</v>
      </c>
      <c r="Q144" s="1" t="n">
        <f aca="false">(Q52/1000000)/$A144</f>
        <v>0.0362121290322581</v>
      </c>
      <c r="R144" s="1" t="n">
        <f aca="false">(R52/1000000)/$A144</f>
        <v>0.0526266129032258</v>
      </c>
      <c r="S144" s="1" t="n">
        <f aca="false">(S52/1000000)/$A144</f>
        <v>0.0432754838709677</v>
      </c>
      <c r="T144" s="1" t="n">
        <f aca="false">(T52/1000000)/$A144</f>
        <v>0.0552173548387097</v>
      </c>
      <c r="U144" s="1" t="n">
        <f aca="false">(U52/1000000)/$A144</f>
        <v>0.036197935483871</v>
      </c>
      <c r="V144" s="1" t="n">
        <f aca="false">(V52/1000000)/$A144</f>
        <v>0.0653208064516129</v>
      </c>
      <c r="W144" s="1" t="n">
        <f aca="false">(W52/1000000)/$A144</f>
        <v>0.0535205806451613</v>
      </c>
      <c r="X144" s="1" t="n">
        <f aca="false">(X52/1000000)/$A144</f>
        <v>0.0691378709677419</v>
      </c>
      <c r="Y144" s="1" t="n">
        <f aca="false">(Y52/1000000)/$A144</f>
        <v>0.0383145806451613</v>
      </c>
      <c r="Z144" s="1" t="n">
        <f aca="false">(Z52/1000000)/$A144</f>
        <v>0.0358602258064516</v>
      </c>
      <c r="AA144" s="1" t="n">
        <f aca="false">(AA52/1000000)/$A144</f>
        <v>0.0788252580645161</v>
      </c>
      <c r="AB144" s="1" t="n">
        <f aca="false">(AB52/1000000)/$A144</f>
        <v>0.0526675483870968</v>
      </c>
      <c r="AC144" s="1" t="n">
        <f aca="false">(AC52/1000000)/$A144</f>
        <v>0.0610185483870968</v>
      </c>
      <c r="AD144" s="1" t="n">
        <f aca="false">(AD52/1000000)/$A144</f>
        <v>0.0903770322580645</v>
      </c>
      <c r="AE144" s="1" t="n">
        <f aca="false">(AE52/1000000)/$A144</f>
        <v>0.0605889032258065</v>
      </c>
      <c r="AF144" s="1" t="n">
        <f aca="false">(AF52/1000000)/$A144</f>
        <v>0.108216612903226</v>
      </c>
      <c r="AG144" s="1" t="n">
        <f aca="false">(AG52/1000000)/$A144</f>
        <v>0.0814546129032258</v>
      </c>
      <c r="AH144" s="1" t="n">
        <f aca="false">(AH52/1000000)/$A144</f>
        <v>0.0964332903225807</v>
      </c>
      <c r="AI144" s="1" t="n">
        <f aca="false">(AI52/1000000)/$A144</f>
        <v>0.0925001935483871</v>
      </c>
      <c r="AJ144" s="1" t="n">
        <f aca="false">(AJ52/1000000)/$A144</f>
        <v>0.0964968709677419</v>
      </c>
      <c r="AK144" s="1" t="n">
        <f aca="false">(AK52/1000000)/$A144</f>
        <v>0.0920535161290323</v>
      </c>
      <c r="AL144" s="1" t="n">
        <f aca="false">(AL52/1000000)/$A144</f>
        <v>0.144400935483871</v>
      </c>
      <c r="AM144" s="1" t="n">
        <f aca="false">(AM52/1000000)/$A144</f>
        <v>0.121145161290323</v>
      </c>
      <c r="AN144" s="1" t="n">
        <f aca="false">(AN52/1000000)/$A144</f>
        <v>0.104490548387097</v>
      </c>
      <c r="AO144" s="1" t="n">
        <f aca="false">(AO52/1000000)/$A144</f>
        <v>0.0853898387096774</v>
      </c>
      <c r="AP144" s="1" t="n">
        <f aca="false">(AP52/1000000)/$A144</f>
        <v>0.147771290322581</v>
      </c>
      <c r="AQ144" s="1" t="n">
        <f aca="false">(AQ52/1000000)/$A144</f>
        <v>0.129026161290323</v>
      </c>
      <c r="AR144" s="1" t="n">
        <f aca="false">(AR52/1000000)/$A144</f>
        <v>0.156857064516129</v>
      </c>
      <c r="AS144" s="1" t="n">
        <f aca="false">(AS52/1000000)/$A144</f>
        <v>0.126432419354839</v>
      </c>
      <c r="AT144" s="1" t="n">
        <f aca="false">(AT52/1000000)/$A144</f>
        <v>0.177102935483871</v>
      </c>
      <c r="AU144" s="1" t="n">
        <f aca="false">(AU52/1000000)/$A144</f>
        <v>0.206339064516129</v>
      </c>
      <c r="AV144" s="1" t="n">
        <f aca="false">(AV52/1000000)/$A144</f>
        <v>0.198505838709677</v>
      </c>
      <c r="AW144" s="1" t="n">
        <f aca="false">(AW52/1000000)/$A144</f>
        <v>0.22872364516129</v>
      </c>
      <c r="AX144" s="1" t="n">
        <f aca="false">(AX52/1000000)/$A144</f>
        <v>0.289108548387097</v>
      </c>
      <c r="AY144" s="1" t="n">
        <f aca="false">(AY52/1000000)/$A144</f>
        <v>0.265751322580645</v>
      </c>
      <c r="AZ144" s="1" t="n">
        <f aca="false">(AZ52/1000000)/$A144</f>
        <v>0.263583225806452</v>
      </c>
      <c r="BA144" s="1" t="n">
        <f aca="false">(BA52/1000000)/$A144</f>
        <v>0.353182935483871</v>
      </c>
      <c r="BB144" s="1" t="n">
        <f aca="false">(BB52/1000000)/$A144</f>
        <v>0.198944677419355</v>
      </c>
    </row>
    <row r="145" customFormat="false" ht="11.25" hidden="false" customHeight="false" outlineLevel="0" collapsed="false">
      <c r="A145" s="1" t="n">
        <v>30</v>
      </c>
      <c r="B145" s="4" t="n">
        <v>35886</v>
      </c>
      <c r="C145" s="1" t="n">
        <f aca="false">(C53/1000000)/$A145</f>
        <v>2.49573483333333</v>
      </c>
      <c r="D145" s="1" t="n">
        <f aca="false">(D53/1000000)/$A145</f>
        <v>0.0285006</v>
      </c>
      <c r="E145" s="1" t="n">
        <f aca="false">(E53/1000000)/$A145</f>
        <v>0.0561344666666667</v>
      </c>
      <c r="F145" s="1" t="n">
        <f aca="false">(F53/1000000)/$A145</f>
        <v>0.0477419666666667</v>
      </c>
      <c r="G145" s="1" t="n">
        <f aca="false">(G53/1000000)/$A145</f>
        <v>0.0324841666666667</v>
      </c>
      <c r="H145" s="1" t="n">
        <f aca="false">(H53/1000000)/$A145</f>
        <v>0.0458148</v>
      </c>
      <c r="I145" s="1" t="n">
        <f aca="false">(I53/1000000)/$A145</f>
        <v>0.0471400666666667</v>
      </c>
      <c r="J145" s="1" t="n">
        <f aca="false">(J53/1000000)/$A145</f>
        <v>0.0484900333333333</v>
      </c>
      <c r="K145" s="1" t="n">
        <f aca="false">(K53/1000000)/$A145</f>
        <v>0.0354473333333333</v>
      </c>
      <c r="L145" s="1" t="n">
        <f aca="false">(L53/1000000)/$A145</f>
        <v>0.0591859</v>
      </c>
      <c r="M145" s="1" t="n">
        <f aca="false">(M53/1000000)/$A145</f>
        <v>0.0358621666666667</v>
      </c>
      <c r="N145" s="1" t="n">
        <f aca="false">(N53/1000000)/$A145</f>
        <v>0.0388550333333333</v>
      </c>
      <c r="O145" s="1" t="n">
        <f aca="false">(O53/1000000)/$A145</f>
        <v>0.0392651666666667</v>
      </c>
      <c r="P145" s="1" t="n">
        <f aca="false">(P53/1000000)/$A145</f>
        <v>0.0450660333333333</v>
      </c>
      <c r="Q145" s="1" t="n">
        <f aca="false">(Q53/1000000)/$A145</f>
        <v>0.0339745666666667</v>
      </c>
      <c r="R145" s="1" t="n">
        <f aca="false">(R53/1000000)/$A145</f>
        <v>0.0533367</v>
      </c>
      <c r="S145" s="1" t="n">
        <f aca="false">(S53/1000000)/$A145</f>
        <v>0.0434479333333333</v>
      </c>
      <c r="T145" s="1" t="n">
        <f aca="false">(T53/1000000)/$A145</f>
        <v>0.0506685666666667</v>
      </c>
      <c r="U145" s="1" t="n">
        <f aca="false">(U53/1000000)/$A145</f>
        <v>0.0390097333333333</v>
      </c>
      <c r="V145" s="1" t="n">
        <f aca="false">(V53/1000000)/$A145</f>
        <v>0.0616322333333333</v>
      </c>
      <c r="W145" s="1" t="n">
        <f aca="false">(W53/1000000)/$A145</f>
        <v>0.0533758</v>
      </c>
      <c r="X145" s="1" t="n">
        <f aca="false">(X53/1000000)/$A145</f>
        <v>0.0658091</v>
      </c>
      <c r="Y145" s="1" t="n">
        <f aca="false">(Y53/1000000)/$A145</f>
        <v>0.0373447</v>
      </c>
      <c r="Z145" s="1" t="n">
        <f aca="false">(Z53/1000000)/$A145</f>
        <v>0.0345246333333333</v>
      </c>
      <c r="AA145" s="1" t="n">
        <f aca="false">(AA53/1000000)/$A145</f>
        <v>0.0779786333333333</v>
      </c>
      <c r="AB145" s="1" t="n">
        <f aca="false">(AB53/1000000)/$A145</f>
        <v>0.0521531333333333</v>
      </c>
      <c r="AC145" s="1" t="n">
        <f aca="false">(AC53/1000000)/$A145</f>
        <v>0.0572759333333333</v>
      </c>
      <c r="AD145" s="1" t="n">
        <f aca="false">(AD53/1000000)/$A145</f>
        <v>0.0854678666666667</v>
      </c>
      <c r="AE145" s="1" t="n">
        <f aca="false">(AE53/1000000)/$A145</f>
        <v>0.0614215666666667</v>
      </c>
      <c r="AF145" s="1" t="n">
        <f aca="false">(AF53/1000000)/$A145</f>
        <v>0.101031366666667</v>
      </c>
      <c r="AG145" s="1" t="n">
        <f aca="false">(AG53/1000000)/$A145</f>
        <v>0.0794115666666667</v>
      </c>
      <c r="AH145" s="1" t="n">
        <f aca="false">(AH53/1000000)/$A145</f>
        <v>0.0968102666666667</v>
      </c>
      <c r="AI145" s="1" t="n">
        <f aca="false">(AI53/1000000)/$A145</f>
        <v>0.091336</v>
      </c>
      <c r="AJ145" s="1" t="n">
        <f aca="false">(AJ53/1000000)/$A145</f>
        <v>0.0901266666666667</v>
      </c>
      <c r="AK145" s="1" t="n">
        <f aca="false">(AK53/1000000)/$A145</f>
        <v>0.091101</v>
      </c>
      <c r="AL145" s="1" t="n">
        <f aca="false">(AL53/1000000)/$A145</f>
        <v>0.142397233333333</v>
      </c>
      <c r="AM145" s="1" t="n">
        <f aca="false">(AM53/1000000)/$A145</f>
        <v>0.121770366666667</v>
      </c>
      <c r="AN145" s="1" t="n">
        <f aca="false">(AN53/1000000)/$A145</f>
        <v>0.0991429333333333</v>
      </c>
      <c r="AO145" s="1" t="n">
        <f aca="false">(AO53/1000000)/$A145</f>
        <v>0.0768995</v>
      </c>
      <c r="AP145" s="1" t="n">
        <f aca="false">(AP53/1000000)/$A145</f>
        <v>0.1350782</v>
      </c>
      <c r="AQ145" s="1" t="n">
        <f aca="false">(AQ53/1000000)/$A145</f>
        <v>0.122069333333333</v>
      </c>
      <c r="AR145" s="1" t="n">
        <f aca="false">(AR53/1000000)/$A145</f>
        <v>0.147151633333333</v>
      </c>
      <c r="AS145" s="1" t="n">
        <f aca="false">(AS53/1000000)/$A145</f>
        <v>0.1136386</v>
      </c>
      <c r="AT145" s="1" t="n">
        <f aca="false">(AT53/1000000)/$A145</f>
        <v>0.165071033333333</v>
      </c>
      <c r="AU145" s="1" t="n">
        <f aca="false">(AU53/1000000)/$A145</f>
        <v>0.2002884</v>
      </c>
      <c r="AV145" s="1" t="n">
        <f aca="false">(AV53/1000000)/$A145</f>
        <v>0.180392233333333</v>
      </c>
      <c r="AW145" s="1" t="n">
        <f aca="false">(AW53/1000000)/$A145</f>
        <v>0.202963</v>
      </c>
      <c r="AX145" s="1" t="n">
        <f aca="false">(AX53/1000000)/$A145</f>
        <v>0.262454666666667</v>
      </c>
      <c r="AY145" s="1" t="n">
        <f aca="false">(AY53/1000000)/$A145</f>
        <v>0.2571568</v>
      </c>
      <c r="AZ145" s="1" t="n">
        <f aca="false">(AZ53/1000000)/$A145</f>
        <v>0.238447233333333</v>
      </c>
      <c r="BA145" s="1" t="n">
        <f aca="false">(BA53/1000000)/$A145</f>
        <v>0.361992533333333</v>
      </c>
      <c r="BB145" s="1" t="n">
        <f aca="false">(BB53/1000000)/$A145</f>
        <v>0.348983</v>
      </c>
      <c r="BC145" s="1" t="n">
        <f aca="false">(BC53/1000000)/$A145</f>
        <v>0.1595708</v>
      </c>
    </row>
    <row r="146" customFormat="false" ht="11.25" hidden="false" customHeight="false" outlineLevel="0" collapsed="false">
      <c r="A146" s="1" t="n">
        <v>31</v>
      </c>
      <c r="B146" s="4" t="n">
        <v>35916</v>
      </c>
      <c r="C146" s="1" t="n">
        <f aca="false">(C54/1000000)/$A146</f>
        <v>2.43216541935484</v>
      </c>
      <c r="D146" s="1" t="n">
        <f aca="false">(D54/1000000)/$A146</f>
        <v>0.0268191612903226</v>
      </c>
      <c r="E146" s="1" t="n">
        <f aca="false">(E54/1000000)/$A146</f>
        <v>0.0538746774193548</v>
      </c>
      <c r="F146" s="1" t="n">
        <f aca="false">(F54/1000000)/$A146</f>
        <v>0.0438317419354839</v>
      </c>
      <c r="G146" s="1" t="n">
        <f aca="false">(G54/1000000)/$A146</f>
        <v>0.0307354838709677</v>
      </c>
      <c r="H146" s="1" t="n">
        <f aca="false">(H54/1000000)/$A146</f>
        <v>0.0414284193548387</v>
      </c>
      <c r="I146" s="1" t="n">
        <f aca="false">(I54/1000000)/$A146</f>
        <v>0.0470432903225806</v>
      </c>
      <c r="J146" s="1" t="n">
        <f aca="false">(J54/1000000)/$A146</f>
        <v>0.0465082258064516</v>
      </c>
      <c r="K146" s="1" t="n">
        <f aca="false">(K54/1000000)/$A146</f>
        <v>0.034796064516129</v>
      </c>
      <c r="L146" s="1" t="n">
        <f aca="false">(L54/1000000)/$A146</f>
        <v>0.0569413548387097</v>
      </c>
      <c r="M146" s="1" t="n">
        <f aca="false">(M54/1000000)/$A146</f>
        <v>0.0372401612903226</v>
      </c>
      <c r="N146" s="1" t="n">
        <f aca="false">(N54/1000000)/$A146</f>
        <v>0.0364215806451613</v>
      </c>
      <c r="O146" s="1" t="n">
        <f aca="false">(O54/1000000)/$A146</f>
        <v>0.0365307419354839</v>
      </c>
      <c r="P146" s="1" t="n">
        <f aca="false">(P54/1000000)/$A146</f>
        <v>0.0436588709677419</v>
      </c>
      <c r="Q146" s="1" t="n">
        <f aca="false">(Q54/1000000)/$A146</f>
        <v>0.033509064516129</v>
      </c>
      <c r="R146" s="1" t="n">
        <f aca="false">(R54/1000000)/$A146</f>
        <v>0.0520366774193548</v>
      </c>
      <c r="S146" s="1" t="n">
        <f aca="false">(S54/1000000)/$A146</f>
        <v>0.0448988709677419</v>
      </c>
      <c r="T146" s="1" t="n">
        <f aca="false">(T54/1000000)/$A146</f>
        <v>0.0533979677419355</v>
      </c>
      <c r="U146" s="1" t="n">
        <f aca="false">(U54/1000000)/$A146</f>
        <v>0.043493935483871</v>
      </c>
      <c r="V146" s="1" t="n">
        <f aca="false">(V54/1000000)/$A146</f>
        <v>0.0586626451612903</v>
      </c>
      <c r="W146" s="1" t="n">
        <f aca="false">(W54/1000000)/$A146</f>
        <v>0.0525085161290323</v>
      </c>
      <c r="X146" s="1" t="n">
        <f aca="false">(X54/1000000)/$A146</f>
        <v>0.0607121935483871</v>
      </c>
      <c r="Y146" s="1" t="n">
        <f aca="false">(Y54/1000000)/$A146</f>
        <v>0.0381120967741936</v>
      </c>
      <c r="Z146" s="1" t="n">
        <f aca="false">(Z54/1000000)/$A146</f>
        <v>0.0336120322580645</v>
      </c>
      <c r="AA146" s="1" t="n">
        <f aca="false">(AA54/1000000)/$A146</f>
        <v>0.0775694193548387</v>
      </c>
      <c r="AB146" s="1" t="n">
        <f aca="false">(AB54/1000000)/$A146</f>
        <v>0.0533080967741936</v>
      </c>
      <c r="AC146" s="1" t="n">
        <f aca="false">(AC54/1000000)/$A146</f>
        <v>0.0559524516129032</v>
      </c>
      <c r="AD146" s="1" t="n">
        <f aca="false">(AD54/1000000)/$A146</f>
        <v>0.0848745161290323</v>
      </c>
      <c r="AE146" s="1" t="n">
        <f aca="false">(AE54/1000000)/$A146</f>
        <v>0.0601707419354839</v>
      </c>
      <c r="AF146" s="1" t="n">
        <f aca="false">(AF54/1000000)/$A146</f>
        <v>0.0958501612903226</v>
      </c>
      <c r="AG146" s="1" t="n">
        <f aca="false">(AG54/1000000)/$A146</f>
        <v>0.0758196129032258</v>
      </c>
      <c r="AH146" s="1" t="n">
        <f aca="false">(AH54/1000000)/$A146</f>
        <v>0.0907694193548387</v>
      </c>
      <c r="AI146" s="1" t="n">
        <f aca="false">(AI54/1000000)/$A146</f>
        <v>0.0867835161290323</v>
      </c>
      <c r="AJ146" s="1" t="n">
        <f aca="false">(AJ54/1000000)/$A146</f>
        <v>0.0853915161290323</v>
      </c>
      <c r="AK146" s="1" t="n">
        <f aca="false">(AK54/1000000)/$A146</f>
        <v>0.0859856129032258</v>
      </c>
      <c r="AL146" s="1" t="n">
        <f aca="false">(AL54/1000000)/$A146</f>
        <v>0.135860967741935</v>
      </c>
      <c r="AM146" s="1" t="n">
        <f aca="false">(AM54/1000000)/$A146</f>
        <v>0.108856709677419</v>
      </c>
      <c r="AN146" s="1" t="n">
        <f aca="false">(AN54/1000000)/$A146</f>
        <v>0.0937263225806452</v>
      </c>
      <c r="AO146" s="1" t="n">
        <f aca="false">(AO54/1000000)/$A146</f>
        <v>0.0737022903225807</v>
      </c>
      <c r="AP146" s="1" t="n">
        <f aca="false">(AP54/1000000)/$A146</f>
        <v>0.13318664516129</v>
      </c>
      <c r="AQ146" s="1" t="n">
        <f aca="false">(AQ54/1000000)/$A146</f>
        <v>0.113776096774194</v>
      </c>
      <c r="AR146" s="1" t="n">
        <f aca="false">(AR54/1000000)/$A146</f>
        <v>0.136249870967742</v>
      </c>
      <c r="AS146" s="1" t="n">
        <f aca="false">(AS54/1000000)/$A146</f>
        <v>0.10854564516129</v>
      </c>
      <c r="AT146" s="1" t="n">
        <f aca="false">(AT54/1000000)/$A146</f>
        <v>0.155953193548387</v>
      </c>
      <c r="AU146" s="1" t="n">
        <f aca="false">(AU54/1000000)/$A146</f>
        <v>0.189074419354839</v>
      </c>
      <c r="AV146" s="1" t="n">
        <f aca="false">(AV54/1000000)/$A146</f>
        <v>0.165892870967742</v>
      </c>
      <c r="AW146" s="1" t="n">
        <f aca="false">(AW54/1000000)/$A146</f>
        <v>0.190299806451613</v>
      </c>
      <c r="AX146" s="1" t="n">
        <f aca="false">(AX54/1000000)/$A146</f>
        <v>0.245125838709677</v>
      </c>
      <c r="AY146" s="1" t="n">
        <f aca="false">(AY54/1000000)/$A146</f>
        <v>0.237657903225806</v>
      </c>
      <c r="AZ146" s="1" t="n">
        <f aca="false">(AZ54/1000000)/$A146</f>
        <v>0.218877129032258</v>
      </c>
      <c r="BA146" s="1" t="n">
        <f aca="false">(BA54/1000000)/$A146</f>
        <v>0.337207032258065</v>
      </c>
      <c r="BB146" s="1" t="n">
        <f aca="false">(BB54/1000000)/$A146</f>
        <v>0.301891580645161</v>
      </c>
      <c r="BC146" s="1" t="n">
        <f aca="false">(BC54/1000000)/$A146</f>
        <v>0.261768225806452</v>
      </c>
      <c r="BD146" s="1" t="n">
        <f aca="false">(BD54/1000000)/$A146</f>
        <v>0.187979161290323</v>
      </c>
    </row>
    <row r="147" customFormat="false" ht="11.25" hidden="false" customHeight="false" outlineLevel="0" collapsed="false">
      <c r="A147" s="1" t="n">
        <v>30</v>
      </c>
      <c r="B147" s="4" t="n">
        <v>35947</v>
      </c>
      <c r="C147" s="1" t="n">
        <f aca="false">(C55/1000000)/$A147</f>
        <v>2.3904403</v>
      </c>
      <c r="D147" s="1" t="n">
        <f aca="false">(D55/1000000)/$A147</f>
        <v>0.0257327</v>
      </c>
      <c r="E147" s="1" t="n">
        <f aca="false">(E55/1000000)/$A147</f>
        <v>0.0509039333333333</v>
      </c>
      <c r="F147" s="1" t="n">
        <f aca="false">(F55/1000000)/$A147</f>
        <v>0.0426428666666667</v>
      </c>
      <c r="G147" s="1" t="n">
        <f aca="false">(G55/1000000)/$A147</f>
        <v>0.0316537666666667</v>
      </c>
      <c r="H147" s="1" t="n">
        <f aca="false">(H55/1000000)/$A147</f>
        <v>0.0405271</v>
      </c>
      <c r="I147" s="1" t="n">
        <f aca="false">(I55/1000000)/$A147</f>
        <v>0.0433957333333333</v>
      </c>
      <c r="J147" s="1" t="n">
        <f aca="false">(J55/1000000)/$A147</f>
        <v>0.0451966666666667</v>
      </c>
      <c r="K147" s="1" t="n">
        <f aca="false">(K55/1000000)/$A147</f>
        <v>0.0339117666666667</v>
      </c>
      <c r="L147" s="1" t="n">
        <f aca="false">(L55/1000000)/$A147</f>
        <v>0.0597079666666667</v>
      </c>
      <c r="M147" s="1" t="n">
        <f aca="false">(M55/1000000)/$A147</f>
        <v>0.0349387333333333</v>
      </c>
      <c r="N147" s="1" t="n">
        <f aca="false">(N55/1000000)/$A147</f>
        <v>0.0348815333333333</v>
      </c>
      <c r="O147" s="1" t="n">
        <f aca="false">(O55/1000000)/$A147</f>
        <v>0.0364933666666667</v>
      </c>
      <c r="P147" s="1" t="n">
        <f aca="false">(P55/1000000)/$A147</f>
        <v>0.0414876</v>
      </c>
      <c r="Q147" s="1" t="n">
        <f aca="false">(Q55/1000000)/$A147</f>
        <v>0.0338576</v>
      </c>
      <c r="R147" s="1" t="n">
        <f aca="false">(R55/1000000)/$A147</f>
        <v>0.0498476666666667</v>
      </c>
      <c r="S147" s="1" t="n">
        <f aca="false">(S55/1000000)/$A147</f>
        <v>0.0427024333333333</v>
      </c>
      <c r="T147" s="1" t="n">
        <f aca="false">(T55/1000000)/$A147</f>
        <v>0.0517973333333333</v>
      </c>
      <c r="U147" s="1" t="n">
        <f aca="false">(U55/1000000)/$A147</f>
        <v>0.0424339333333333</v>
      </c>
      <c r="V147" s="1" t="n">
        <f aca="false">(V55/1000000)/$A147</f>
        <v>0.0594898</v>
      </c>
      <c r="W147" s="1" t="n">
        <f aca="false">(W55/1000000)/$A147</f>
        <v>0.0489009666666667</v>
      </c>
      <c r="X147" s="1" t="n">
        <f aca="false">(X55/1000000)/$A147</f>
        <v>0.0581140333333333</v>
      </c>
      <c r="Y147" s="1" t="n">
        <f aca="false">(Y55/1000000)/$A147</f>
        <v>0.0361547333333333</v>
      </c>
      <c r="Z147" s="1" t="n">
        <f aca="false">(Z55/1000000)/$A147</f>
        <v>0.0320206333333333</v>
      </c>
      <c r="AA147" s="1" t="n">
        <f aca="false">(AA55/1000000)/$A147</f>
        <v>0.0689473</v>
      </c>
      <c r="AB147" s="1" t="n">
        <f aca="false">(AB55/1000000)/$A147</f>
        <v>0.0530752333333333</v>
      </c>
      <c r="AC147" s="1" t="n">
        <f aca="false">(AC55/1000000)/$A147</f>
        <v>0.0534051333333333</v>
      </c>
      <c r="AD147" s="1" t="n">
        <f aca="false">(AD55/1000000)/$A147</f>
        <v>0.0813286333333333</v>
      </c>
      <c r="AE147" s="1" t="n">
        <f aca="false">(AE55/1000000)/$A147</f>
        <v>0.0548496333333333</v>
      </c>
      <c r="AF147" s="1" t="n">
        <f aca="false">(AF55/1000000)/$A147</f>
        <v>0.0904852333333333</v>
      </c>
      <c r="AG147" s="1" t="n">
        <f aca="false">(AG55/1000000)/$A147</f>
        <v>0.0710302666666667</v>
      </c>
      <c r="AH147" s="1" t="n">
        <f aca="false">(AH55/1000000)/$A147</f>
        <v>0.0850489333333333</v>
      </c>
      <c r="AI147" s="1" t="n">
        <f aca="false">(AI55/1000000)/$A147</f>
        <v>0.0767281333333333</v>
      </c>
      <c r="AJ147" s="1" t="n">
        <f aca="false">(AJ55/1000000)/$A147</f>
        <v>0.0804918</v>
      </c>
      <c r="AK147" s="1" t="n">
        <f aca="false">(AK55/1000000)/$A147</f>
        <v>0.0810631666666667</v>
      </c>
      <c r="AL147" s="1" t="n">
        <f aca="false">(AL55/1000000)/$A147</f>
        <v>0.1348517</v>
      </c>
      <c r="AM147" s="1" t="n">
        <f aca="false">(AM55/1000000)/$A147</f>
        <v>0.0980790333333333</v>
      </c>
      <c r="AN147" s="1" t="n">
        <f aca="false">(AN55/1000000)/$A147</f>
        <v>0.0882673</v>
      </c>
      <c r="AO147" s="1" t="n">
        <f aca="false">(AO55/1000000)/$A147</f>
        <v>0.0714034666666667</v>
      </c>
      <c r="AP147" s="1" t="n">
        <f aca="false">(AP55/1000000)/$A147</f>
        <v>0.129798333333333</v>
      </c>
      <c r="AQ147" s="1" t="n">
        <f aca="false">(AQ55/1000000)/$A147</f>
        <v>0.0974759333333333</v>
      </c>
      <c r="AR147" s="1" t="n">
        <f aca="false">(AR55/1000000)/$A147</f>
        <v>0.1428023</v>
      </c>
      <c r="AS147" s="1" t="n">
        <f aca="false">(AS55/1000000)/$A147</f>
        <v>0.1080171</v>
      </c>
      <c r="AT147" s="1" t="n">
        <f aca="false">(AT55/1000000)/$A147</f>
        <v>0.146614</v>
      </c>
      <c r="AU147" s="1" t="n">
        <f aca="false">(AU55/1000000)/$A147</f>
        <v>0.182675233333333</v>
      </c>
      <c r="AV147" s="1" t="n">
        <f aca="false">(AV55/1000000)/$A147</f>
        <v>0.152953033333333</v>
      </c>
      <c r="AW147" s="1" t="n">
        <f aca="false">(AW55/1000000)/$A147</f>
        <v>0.1725235</v>
      </c>
      <c r="AX147" s="1" t="n">
        <f aca="false">(AX55/1000000)/$A147</f>
        <v>0.2270713</v>
      </c>
      <c r="AY147" s="1" t="n">
        <f aca="false">(AY55/1000000)/$A147</f>
        <v>0.209194766666667</v>
      </c>
      <c r="AZ147" s="1" t="n">
        <f aca="false">(AZ55/1000000)/$A147</f>
        <v>0.2134724</v>
      </c>
      <c r="BA147" s="1" t="n">
        <f aca="false">(BA55/1000000)/$A147</f>
        <v>0.296911666666667</v>
      </c>
      <c r="BB147" s="1" t="n">
        <f aca="false">(BB55/1000000)/$A147</f>
        <v>0.251157233333333</v>
      </c>
      <c r="BC147" s="1" t="n">
        <f aca="false">(BC55/1000000)/$A147</f>
        <v>0.2378815</v>
      </c>
      <c r="BD147" s="1" t="n">
        <f aca="false">(BD55/1000000)/$A147</f>
        <v>0.367817133333333</v>
      </c>
      <c r="BE147" s="1" t="n">
        <f aca="false">(BE55/1000000)/$A147</f>
        <v>0.229050633333333</v>
      </c>
    </row>
    <row r="148" customFormat="false" ht="11.25" hidden="false" customHeight="false" outlineLevel="0" collapsed="false">
      <c r="A148" s="1" t="n">
        <v>31</v>
      </c>
      <c r="B148" s="4" t="n">
        <v>35977</v>
      </c>
      <c r="C148" s="1" t="n">
        <f aca="false">(C56/1000000)/$A148</f>
        <v>2.33618119354839</v>
      </c>
      <c r="D148" s="1" t="n">
        <f aca="false">(D56/1000000)/$A148</f>
        <v>0.0244969677419355</v>
      </c>
      <c r="E148" s="1" t="n">
        <f aca="false">(E56/1000000)/$A148</f>
        <v>0.0493060322580645</v>
      </c>
      <c r="F148" s="1" t="n">
        <f aca="false">(F56/1000000)/$A148</f>
        <v>0.0425453548387097</v>
      </c>
      <c r="G148" s="1" t="n">
        <f aca="false">(G56/1000000)/$A148</f>
        <v>0.0315283548387097</v>
      </c>
      <c r="H148" s="1" t="n">
        <f aca="false">(H56/1000000)/$A148</f>
        <v>0.0386724193548387</v>
      </c>
      <c r="I148" s="1" t="n">
        <f aca="false">(I56/1000000)/$A148</f>
        <v>0.0443001290322581</v>
      </c>
      <c r="J148" s="1" t="n">
        <f aca="false">(J56/1000000)/$A148</f>
        <v>0.0436968709677419</v>
      </c>
      <c r="K148" s="1" t="n">
        <f aca="false">(K56/1000000)/$A148</f>
        <v>0.0326546774193548</v>
      </c>
      <c r="L148" s="1" t="n">
        <f aca="false">(L56/1000000)/$A148</f>
        <v>0.0563216451612903</v>
      </c>
      <c r="M148" s="1" t="n">
        <f aca="false">(M56/1000000)/$A148</f>
        <v>0.0312609677419355</v>
      </c>
      <c r="N148" s="1" t="n">
        <f aca="false">(N56/1000000)/$A148</f>
        <v>0.0341578709677419</v>
      </c>
      <c r="O148" s="1" t="n">
        <f aca="false">(O56/1000000)/$A148</f>
        <v>0.0357600322580645</v>
      </c>
      <c r="P148" s="1" t="n">
        <f aca="false">(P56/1000000)/$A148</f>
        <v>0.0450612258064516</v>
      </c>
      <c r="Q148" s="1" t="n">
        <f aca="false">(Q56/1000000)/$A148</f>
        <v>0.0321307741935484</v>
      </c>
      <c r="R148" s="1" t="n">
        <f aca="false">(R56/1000000)/$A148</f>
        <v>0.047625935483871</v>
      </c>
      <c r="S148" s="1" t="n">
        <f aca="false">(S56/1000000)/$A148</f>
        <v>0.0454174193548387</v>
      </c>
      <c r="T148" s="1" t="n">
        <f aca="false">(T56/1000000)/$A148</f>
        <v>0.046664</v>
      </c>
      <c r="U148" s="1" t="n">
        <f aca="false">(U56/1000000)/$A148</f>
        <v>0.0350576129032258</v>
      </c>
      <c r="V148" s="1" t="n">
        <f aca="false">(V56/1000000)/$A148</f>
        <v>0.0566725161290323</v>
      </c>
      <c r="W148" s="1" t="n">
        <f aca="false">(W56/1000000)/$A148</f>
        <v>0.0457976129032258</v>
      </c>
      <c r="X148" s="1" t="n">
        <f aca="false">(X56/1000000)/$A148</f>
        <v>0.057501064516129</v>
      </c>
      <c r="Y148" s="1" t="n">
        <f aca="false">(Y56/1000000)/$A148</f>
        <v>0.0333120322580645</v>
      </c>
      <c r="Z148" s="1" t="n">
        <f aca="false">(Z56/1000000)/$A148</f>
        <v>0.0311390967741935</v>
      </c>
      <c r="AA148" s="1" t="n">
        <f aca="false">(AA56/1000000)/$A148</f>
        <v>0.0680363548387097</v>
      </c>
      <c r="AB148" s="1" t="n">
        <f aca="false">(AB56/1000000)/$A148</f>
        <v>0.0488727741935484</v>
      </c>
      <c r="AC148" s="1" t="n">
        <f aca="false">(AC56/1000000)/$A148</f>
        <v>0.052327</v>
      </c>
      <c r="AD148" s="1" t="n">
        <f aca="false">(AD56/1000000)/$A148</f>
        <v>0.0759978709677419</v>
      </c>
      <c r="AE148" s="1" t="n">
        <f aca="false">(AE56/1000000)/$A148</f>
        <v>0.0507374838709677</v>
      </c>
      <c r="AF148" s="1" t="n">
        <f aca="false">(AF56/1000000)/$A148</f>
        <v>0.0847250967741936</v>
      </c>
      <c r="AG148" s="1" t="n">
        <f aca="false">(AG56/1000000)/$A148</f>
        <v>0.068532064516129</v>
      </c>
      <c r="AH148" s="1" t="n">
        <f aca="false">(AH56/1000000)/$A148</f>
        <v>0.0802113548387097</v>
      </c>
      <c r="AI148" s="1" t="n">
        <f aca="false">(AI56/1000000)/$A148</f>
        <v>0.0730596451612903</v>
      </c>
      <c r="AJ148" s="1" t="n">
        <f aca="false">(AJ56/1000000)/$A148</f>
        <v>0.0761150967741936</v>
      </c>
      <c r="AK148" s="1" t="n">
        <f aca="false">(AK56/1000000)/$A148</f>
        <v>0.0788590967741936</v>
      </c>
      <c r="AL148" s="1" t="n">
        <f aca="false">(AL56/1000000)/$A148</f>
        <v>0.125686451612903</v>
      </c>
      <c r="AM148" s="1" t="n">
        <f aca="false">(AM56/1000000)/$A148</f>
        <v>0.0951192580645161</v>
      </c>
      <c r="AN148" s="1" t="n">
        <f aca="false">(AN56/1000000)/$A148</f>
        <v>0.0821077741935484</v>
      </c>
      <c r="AO148" s="1" t="n">
        <f aca="false">(AO56/1000000)/$A148</f>
        <v>0.0769337096774194</v>
      </c>
      <c r="AP148" s="1" t="n">
        <f aca="false">(AP56/1000000)/$A148</f>
        <v>0.12095035483871</v>
      </c>
      <c r="AQ148" s="1" t="n">
        <f aca="false">(AQ56/1000000)/$A148</f>
        <v>0.102309870967742</v>
      </c>
      <c r="AR148" s="1" t="n">
        <f aca="false">(AR56/1000000)/$A148</f>
        <v>0.122148548387097</v>
      </c>
      <c r="AS148" s="1" t="n">
        <f aca="false">(AS56/1000000)/$A148</f>
        <v>0.100684096774194</v>
      </c>
      <c r="AT148" s="1" t="n">
        <f aca="false">(AT56/1000000)/$A148</f>
        <v>0.137789806451613</v>
      </c>
      <c r="AU148" s="1" t="n">
        <f aca="false">(AU56/1000000)/$A148</f>
        <v>0.169663903225806</v>
      </c>
      <c r="AV148" s="1" t="n">
        <f aca="false">(AV56/1000000)/$A148</f>
        <v>0.142501677419355</v>
      </c>
      <c r="AW148" s="1" t="n">
        <f aca="false">(AW56/1000000)/$A148</f>
        <v>0.164568387096774</v>
      </c>
      <c r="AX148" s="1" t="n">
        <f aca="false">(AX56/1000000)/$A148</f>
        <v>0.207148677419355</v>
      </c>
      <c r="AY148" s="1" t="n">
        <f aca="false">(AY56/1000000)/$A148</f>
        <v>0.198808612903226</v>
      </c>
      <c r="AZ148" s="1" t="n">
        <f aca="false">(AZ56/1000000)/$A148</f>
        <v>0.209064032258065</v>
      </c>
      <c r="BA148" s="1" t="n">
        <f aca="false">(BA56/1000000)/$A148</f>
        <v>0.269930161290323</v>
      </c>
      <c r="BB148" s="1" t="n">
        <f aca="false">(BB56/1000000)/$A148</f>
        <v>0.224024612903226</v>
      </c>
      <c r="BC148" s="1" t="n">
        <f aca="false">(BC56/1000000)/$A148</f>
        <v>0.212562225806452</v>
      </c>
      <c r="BD148" s="1" t="n">
        <f aca="false">(BD56/1000000)/$A148</f>
        <v>0.320684322580645</v>
      </c>
      <c r="BE148" s="1" t="n">
        <f aca="false">(BE56/1000000)/$A148</f>
        <v>0.407920483870968</v>
      </c>
      <c r="BF148" s="1" t="n">
        <f aca="false">(BF56/1000000)/$A148</f>
        <v>0.187250709677419</v>
      </c>
    </row>
    <row r="149" customFormat="false" ht="11.25" hidden="false" customHeight="false" outlineLevel="0" collapsed="false">
      <c r="A149" s="1" t="n">
        <v>31</v>
      </c>
      <c r="B149" s="4" t="n">
        <v>36008</v>
      </c>
      <c r="C149" s="1" t="n">
        <f aca="false">(C57/1000000)/$A149</f>
        <v>2.25864148387097</v>
      </c>
      <c r="D149" s="1" t="n">
        <f aca="false">(D57/1000000)/$A149</f>
        <v>0.0240035161290323</v>
      </c>
      <c r="E149" s="1" t="n">
        <f aca="false">(E57/1000000)/$A149</f>
        <v>0.0464186774193548</v>
      </c>
      <c r="F149" s="1" t="n">
        <f aca="false">(F57/1000000)/$A149</f>
        <v>0.0406005161290323</v>
      </c>
      <c r="G149" s="1" t="n">
        <f aca="false">(G57/1000000)/$A149</f>
        <v>0.0304076451612903</v>
      </c>
      <c r="H149" s="1" t="n">
        <f aca="false">(H57/1000000)/$A149</f>
        <v>0.0379463548387097</v>
      </c>
      <c r="I149" s="1" t="n">
        <f aca="false">(I57/1000000)/$A149</f>
        <v>0.0433427096774194</v>
      </c>
      <c r="J149" s="1" t="n">
        <f aca="false">(J57/1000000)/$A149</f>
        <v>0.0425251612903226</v>
      </c>
      <c r="K149" s="1" t="n">
        <f aca="false">(K57/1000000)/$A149</f>
        <v>0.0308838709677419</v>
      </c>
      <c r="L149" s="1" t="n">
        <f aca="false">(L57/1000000)/$A149</f>
        <v>0.0537692580645161</v>
      </c>
      <c r="M149" s="1" t="n">
        <f aca="false">(M57/1000000)/$A149</f>
        <v>0.0308740322580645</v>
      </c>
      <c r="N149" s="1" t="n">
        <f aca="false">(N57/1000000)/$A149</f>
        <v>0.0334335806451613</v>
      </c>
      <c r="O149" s="1" t="n">
        <f aca="false">(O57/1000000)/$A149</f>
        <v>0.0361091612903226</v>
      </c>
      <c r="P149" s="1" t="n">
        <f aca="false">(P57/1000000)/$A149</f>
        <v>0.0411874193548387</v>
      </c>
      <c r="Q149" s="1" t="n">
        <f aca="false">(Q57/1000000)/$A149</f>
        <v>0.0298932903225806</v>
      </c>
      <c r="R149" s="1" t="n">
        <f aca="false">(R57/1000000)/$A149</f>
        <v>0.0450441612903226</v>
      </c>
      <c r="S149" s="1" t="n">
        <f aca="false">(S57/1000000)/$A149</f>
        <v>0.0430238709677419</v>
      </c>
      <c r="T149" s="1" t="n">
        <f aca="false">(T57/1000000)/$A149</f>
        <v>0.0431101290322581</v>
      </c>
      <c r="U149" s="1" t="n">
        <f aca="false">(U57/1000000)/$A149</f>
        <v>0.0323833548387097</v>
      </c>
      <c r="V149" s="1" t="n">
        <f aca="false">(V57/1000000)/$A149</f>
        <v>0.0540417419354839</v>
      </c>
      <c r="W149" s="1" t="n">
        <f aca="false">(W57/1000000)/$A149</f>
        <v>0.039721</v>
      </c>
      <c r="X149" s="1" t="n">
        <f aca="false">(X57/1000000)/$A149</f>
        <v>0.0543633548387097</v>
      </c>
      <c r="Y149" s="1" t="n">
        <f aca="false">(Y57/1000000)/$A149</f>
        <v>0.0358924193548387</v>
      </c>
      <c r="Z149" s="1" t="n">
        <f aca="false">(Z57/1000000)/$A149</f>
        <v>0.0293447419354839</v>
      </c>
      <c r="AA149" s="1" t="n">
        <f aca="false">(AA57/1000000)/$A149</f>
        <v>0.0646432258064516</v>
      </c>
      <c r="AB149" s="1" t="n">
        <f aca="false">(AB57/1000000)/$A149</f>
        <v>0.0460941290322581</v>
      </c>
      <c r="AC149" s="1" t="n">
        <f aca="false">(AC57/1000000)/$A149</f>
        <v>0.0505340967741936</v>
      </c>
      <c r="AD149" s="1" t="n">
        <f aca="false">(AD57/1000000)/$A149</f>
        <v>0.0734493225806452</v>
      </c>
      <c r="AE149" s="1" t="n">
        <f aca="false">(AE57/1000000)/$A149</f>
        <v>0.048044</v>
      </c>
      <c r="AF149" s="1" t="n">
        <f aca="false">(AF57/1000000)/$A149</f>
        <v>0.0790604838709677</v>
      </c>
      <c r="AG149" s="1" t="n">
        <f aca="false">(AG57/1000000)/$A149</f>
        <v>0.0644104516129032</v>
      </c>
      <c r="AH149" s="1" t="n">
        <f aca="false">(AH57/1000000)/$A149</f>
        <v>0.0747011612903226</v>
      </c>
      <c r="AI149" s="1" t="n">
        <f aca="false">(AI57/1000000)/$A149</f>
        <v>0.0634559032258065</v>
      </c>
      <c r="AJ149" s="1" t="n">
        <f aca="false">(AJ57/1000000)/$A149</f>
        <v>0.0732838387096774</v>
      </c>
      <c r="AK149" s="1" t="n">
        <f aca="false">(AK57/1000000)/$A149</f>
        <v>0.0747457096774194</v>
      </c>
      <c r="AL149" s="1" t="n">
        <f aca="false">(AL57/1000000)/$A149</f>
        <v>0.115490225806452</v>
      </c>
      <c r="AM149" s="1" t="n">
        <f aca="false">(AM57/1000000)/$A149</f>
        <v>0.0826940967741936</v>
      </c>
      <c r="AN149" s="1" t="n">
        <f aca="false">(AN57/1000000)/$A149</f>
        <v>0.0740870322580645</v>
      </c>
      <c r="AO149" s="1" t="n">
        <f aca="false">(AO57/1000000)/$A149</f>
        <v>0.0815788709677419</v>
      </c>
      <c r="AP149" s="1" t="n">
        <f aca="false">(AP57/1000000)/$A149</f>
        <v>0.108877064516129</v>
      </c>
      <c r="AQ149" s="1" t="n">
        <f aca="false">(AQ57/1000000)/$A149</f>
        <v>0.0961837096774194</v>
      </c>
      <c r="AR149" s="1" t="n">
        <f aca="false">(AR57/1000000)/$A149</f>
        <v>0.11352764516129</v>
      </c>
      <c r="AS149" s="1" t="n">
        <f aca="false">(AS57/1000000)/$A149</f>
        <v>0.104051064516129</v>
      </c>
      <c r="AT149" s="1" t="n">
        <f aca="false">(AT57/1000000)/$A149</f>
        <v>0.129307870967742</v>
      </c>
      <c r="AU149" s="1" t="n">
        <f aca="false">(AU57/1000000)/$A149</f>
        <v>0.159791451612903</v>
      </c>
      <c r="AV149" s="1" t="n">
        <f aca="false">(AV57/1000000)/$A149</f>
        <v>0.142383612903226</v>
      </c>
      <c r="AW149" s="1" t="n">
        <f aca="false">(AW57/1000000)/$A149</f>
        <v>0.153637838709677</v>
      </c>
      <c r="AX149" s="1" t="n">
        <f aca="false">(AX57/1000000)/$A149</f>
        <v>0.190544290322581</v>
      </c>
      <c r="AY149" s="1" t="n">
        <f aca="false">(AY57/1000000)/$A149</f>
        <v>0.213944612903226</v>
      </c>
      <c r="AZ149" s="1" t="n">
        <f aca="false">(AZ57/1000000)/$A149</f>
        <v>0.195244903225806</v>
      </c>
      <c r="BA149" s="1" t="n">
        <f aca="false">(BA57/1000000)/$A149</f>
        <v>0.249270096774194</v>
      </c>
      <c r="BB149" s="1" t="n">
        <f aca="false">(BB57/1000000)/$A149</f>
        <v>0.214048064516129</v>
      </c>
      <c r="BC149" s="1" t="n">
        <f aca="false">(BC57/1000000)/$A149</f>
        <v>0.182366870967742</v>
      </c>
      <c r="BD149" s="1" t="n">
        <f aca="false">(BD57/1000000)/$A149</f>
        <v>0.279592290322581</v>
      </c>
      <c r="BE149" s="1" t="n">
        <f aca="false">(BE57/1000000)/$A149</f>
        <v>0.36553164516129</v>
      </c>
      <c r="BF149" s="1" t="n">
        <f aca="false">(BF57/1000000)/$A149</f>
        <v>0.473068709677419</v>
      </c>
      <c r="BG149" s="1" t="n">
        <f aca="false">(BG57/1000000)/$A149</f>
        <v>0.272224225806452</v>
      </c>
    </row>
    <row r="150" customFormat="false" ht="11.25" hidden="false" customHeight="false" outlineLevel="0" collapsed="false">
      <c r="A150" s="1" t="n">
        <v>30</v>
      </c>
      <c r="B150" s="4" t="n">
        <v>36039</v>
      </c>
      <c r="C150" s="1" t="n">
        <f aca="false">(C58/1000000)/$A150</f>
        <v>2.2126773</v>
      </c>
      <c r="D150" s="1" t="n">
        <f aca="false">(D58/1000000)/$A150</f>
        <v>0.0228683333333333</v>
      </c>
      <c r="E150" s="1" t="n">
        <f aca="false">(E58/1000000)/$A150</f>
        <v>0.045257</v>
      </c>
      <c r="F150" s="1" t="n">
        <f aca="false">(F58/1000000)/$A150</f>
        <v>0.0384892333333333</v>
      </c>
      <c r="G150" s="1" t="n">
        <f aca="false">(G58/1000000)/$A150</f>
        <v>0.0279195</v>
      </c>
      <c r="H150" s="1" t="n">
        <f aca="false">(H58/1000000)/$A150</f>
        <v>0.0399553</v>
      </c>
      <c r="I150" s="1" t="n">
        <f aca="false">(I58/1000000)/$A150</f>
        <v>0.0393129333333333</v>
      </c>
      <c r="J150" s="1" t="n">
        <f aca="false">(J58/1000000)/$A150</f>
        <v>0.0456270333333333</v>
      </c>
      <c r="K150" s="1" t="n">
        <f aca="false">(K58/1000000)/$A150</f>
        <v>0.0301618</v>
      </c>
      <c r="L150" s="1" t="n">
        <f aca="false">(L58/1000000)/$A150</f>
        <v>0.0531256333333333</v>
      </c>
      <c r="M150" s="1" t="n">
        <f aca="false">(M58/1000000)/$A150</f>
        <v>0.0298755333333333</v>
      </c>
      <c r="N150" s="1" t="n">
        <f aca="false">(N58/1000000)/$A150</f>
        <v>0.0317943</v>
      </c>
      <c r="O150" s="1" t="n">
        <f aca="false">(O58/1000000)/$A150</f>
        <v>0.0344445666666667</v>
      </c>
      <c r="P150" s="1" t="n">
        <f aca="false">(P58/1000000)/$A150</f>
        <v>0.0387912666666667</v>
      </c>
      <c r="Q150" s="1" t="n">
        <f aca="false">(Q58/1000000)/$A150</f>
        <v>0.0287100666666667</v>
      </c>
      <c r="R150" s="1" t="n">
        <f aca="false">(R58/1000000)/$A150</f>
        <v>0.0459298666666667</v>
      </c>
      <c r="S150" s="1" t="n">
        <f aca="false">(S58/1000000)/$A150</f>
        <v>0.0413216</v>
      </c>
      <c r="T150" s="1" t="n">
        <f aca="false">(T58/1000000)/$A150</f>
        <v>0.0436727666666667</v>
      </c>
      <c r="U150" s="1" t="n">
        <f aca="false">(U58/1000000)/$A150</f>
        <v>0.0312597666666667</v>
      </c>
      <c r="V150" s="1" t="n">
        <f aca="false">(V58/1000000)/$A150</f>
        <v>0.0518940333333333</v>
      </c>
      <c r="W150" s="1" t="n">
        <f aca="false">(W58/1000000)/$A150</f>
        <v>0.0394447333333333</v>
      </c>
      <c r="X150" s="1" t="n">
        <f aca="false">(X58/1000000)/$A150</f>
        <v>0.0529008</v>
      </c>
      <c r="Y150" s="1" t="n">
        <f aca="false">(Y58/1000000)/$A150</f>
        <v>0.0315347333333333</v>
      </c>
      <c r="Z150" s="1" t="n">
        <f aca="false">(Z58/1000000)/$A150</f>
        <v>0.0277745666666667</v>
      </c>
      <c r="AA150" s="1" t="n">
        <f aca="false">(AA58/1000000)/$A150</f>
        <v>0.0633536</v>
      </c>
      <c r="AB150" s="1" t="n">
        <f aca="false">(AB58/1000000)/$A150</f>
        <v>0.0448060333333333</v>
      </c>
      <c r="AC150" s="1" t="n">
        <f aca="false">(AC58/1000000)/$A150</f>
        <v>0.0494352</v>
      </c>
      <c r="AD150" s="1" t="n">
        <f aca="false">(AD58/1000000)/$A150</f>
        <v>0.0708667666666667</v>
      </c>
      <c r="AE150" s="1" t="n">
        <f aca="false">(AE58/1000000)/$A150</f>
        <v>0.0453967666666667</v>
      </c>
      <c r="AF150" s="1" t="n">
        <f aca="false">(AF58/1000000)/$A150</f>
        <v>0.0730221333333333</v>
      </c>
      <c r="AG150" s="1" t="n">
        <f aca="false">(AG58/1000000)/$A150</f>
        <v>0.0605158666666667</v>
      </c>
      <c r="AH150" s="1" t="n">
        <f aca="false">(AH58/1000000)/$A150</f>
        <v>0.0710315333333333</v>
      </c>
      <c r="AI150" s="1" t="n">
        <f aca="false">(AI58/1000000)/$A150</f>
        <v>0.0603892333333333</v>
      </c>
      <c r="AJ150" s="1" t="n">
        <f aca="false">(AJ58/1000000)/$A150</f>
        <v>0.0715661333333333</v>
      </c>
      <c r="AK150" s="1" t="n">
        <f aca="false">(AK58/1000000)/$A150</f>
        <v>0.0726931</v>
      </c>
      <c r="AL150" s="1" t="n">
        <f aca="false">(AL58/1000000)/$A150</f>
        <v>0.1058706</v>
      </c>
      <c r="AM150" s="1" t="n">
        <f aca="false">(AM58/1000000)/$A150</f>
        <v>0.0797869333333333</v>
      </c>
      <c r="AN150" s="1" t="n">
        <f aca="false">(AN58/1000000)/$A150</f>
        <v>0.0716478666666667</v>
      </c>
      <c r="AO150" s="1" t="n">
        <f aca="false">(AO58/1000000)/$A150</f>
        <v>0.0818703</v>
      </c>
      <c r="AP150" s="1" t="n">
        <f aca="false">(AP58/1000000)/$A150</f>
        <v>0.107844266666667</v>
      </c>
      <c r="AQ150" s="1" t="n">
        <f aca="false">(AQ58/1000000)/$A150</f>
        <v>0.0932221</v>
      </c>
      <c r="AR150" s="1" t="n">
        <f aca="false">(AR58/1000000)/$A150</f>
        <v>0.109711966666667</v>
      </c>
      <c r="AS150" s="1" t="n">
        <f aca="false">(AS58/1000000)/$A150</f>
        <v>0.0993212666666667</v>
      </c>
      <c r="AT150" s="1" t="n">
        <f aca="false">(AT58/1000000)/$A150</f>
        <v>0.117616866666667</v>
      </c>
      <c r="AU150" s="1" t="n">
        <f aca="false">(AU58/1000000)/$A150</f>
        <v>0.144332733333333</v>
      </c>
      <c r="AV150" s="1" t="n">
        <f aca="false">(AV58/1000000)/$A150</f>
        <v>0.1241933</v>
      </c>
      <c r="AW150" s="1" t="n">
        <f aca="false">(AW58/1000000)/$A150</f>
        <v>0.145595833333333</v>
      </c>
      <c r="AX150" s="1" t="n">
        <f aca="false">(AX58/1000000)/$A150</f>
        <v>0.171086633333333</v>
      </c>
      <c r="AY150" s="1" t="n">
        <f aca="false">(AY58/1000000)/$A150</f>
        <v>0.1710508</v>
      </c>
      <c r="AZ150" s="1" t="n">
        <f aca="false">(AZ58/1000000)/$A150</f>
        <v>0.183513133333333</v>
      </c>
      <c r="BA150" s="1" t="n">
        <f aca="false">(BA58/1000000)/$A150</f>
        <v>0.2235774</v>
      </c>
      <c r="BB150" s="1" t="n">
        <f aca="false">(BB58/1000000)/$A150</f>
        <v>0.201001533333333</v>
      </c>
      <c r="BC150" s="1" t="n">
        <f aca="false">(BC58/1000000)/$A150</f>
        <v>0.164357133333333</v>
      </c>
      <c r="BD150" s="1" t="n">
        <f aca="false">(BD58/1000000)/$A150</f>
        <v>0.2605566</v>
      </c>
      <c r="BE150" s="1" t="n">
        <f aca="false">(BE58/1000000)/$A150</f>
        <v>0.350548933333333</v>
      </c>
      <c r="BF150" s="1" t="n">
        <f aca="false">(BF58/1000000)/$A150</f>
        <v>0.3349012</v>
      </c>
      <c r="BG150" s="1" t="n">
        <f aca="false">(BG58/1000000)/$A150</f>
        <v>0.4368845</v>
      </c>
      <c r="BH150" s="1" t="n">
        <f aca="false">(BH58/1000000)/$A150</f>
        <v>0.140001433333333</v>
      </c>
    </row>
    <row r="151" customFormat="false" ht="11.25" hidden="false" customHeight="false" outlineLevel="0" collapsed="false">
      <c r="A151" s="1" t="n">
        <v>31</v>
      </c>
      <c r="B151" s="4" t="n">
        <v>36069</v>
      </c>
      <c r="C151" s="1" t="n">
        <f aca="false">(C59/1000000)/$A151</f>
        <v>2.22585464516129</v>
      </c>
      <c r="D151" s="1" t="n">
        <f aca="false">(D59/1000000)/$A151</f>
        <v>0.0227272903225806</v>
      </c>
      <c r="E151" s="1" t="n">
        <f aca="false">(E59/1000000)/$A151</f>
        <v>0.042700064516129</v>
      </c>
      <c r="F151" s="1" t="n">
        <f aca="false">(F59/1000000)/$A151</f>
        <v>0.0374203870967742</v>
      </c>
      <c r="G151" s="1" t="n">
        <f aca="false">(G59/1000000)/$A151</f>
        <v>0.0277040322580645</v>
      </c>
      <c r="H151" s="1" t="n">
        <f aca="false">(H59/1000000)/$A151</f>
        <v>0.0393596774193548</v>
      </c>
      <c r="I151" s="1" t="n">
        <f aca="false">(I59/1000000)/$A151</f>
        <v>0.0307396129032258</v>
      </c>
      <c r="J151" s="1" t="n">
        <f aca="false">(J59/1000000)/$A151</f>
        <v>0.0446982580645161</v>
      </c>
      <c r="K151" s="1" t="n">
        <f aca="false">(K59/1000000)/$A151</f>
        <v>0.0294245806451613</v>
      </c>
      <c r="L151" s="1" t="n">
        <f aca="false">(L59/1000000)/$A151</f>
        <v>0.0497067419354839</v>
      </c>
      <c r="M151" s="1" t="n">
        <f aca="false">(M59/1000000)/$A151</f>
        <v>0.0298080322580645</v>
      </c>
      <c r="N151" s="1" t="n">
        <f aca="false">(N59/1000000)/$A151</f>
        <v>0.0314347096774194</v>
      </c>
      <c r="O151" s="1" t="n">
        <f aca="false">(O59/1000000)/$A151</f>
        <v>0.0327926129032258</v>
      </c>
      <c r="P151" s="1" t="n">
        <f aca="false">(P59/1000000)/$A151</f>
        <v>0.0352010322580645</v>
      </c>
      <c r="Q151" s="1" t="n">
        <f aca="false">(Q59/1000000)/$A151</f>
        <v>0.0265557096774194</v>
      </c>
      <c r="R151" s="1" t="n">
        <f aca="false">(R59/1000000)/$A151</f>
        <v>0.043319935483871</v>
      </c>
      <c r="S151" s="1" t="n">
        <f aca="false">(S59/1000000)/$A151</f>
        <v>0.0406892258064516</v>
      </c>
      <c r="T151" s="1" t="n">
        <f aca="false">(T59/1000000)/$A151</f>
        <v>0.042249</v>
      </c>
      <c r="U151" s="1" t="n">
        <f aca="false">(U59/1000000)/$A151</f>
        <v>0.029648064516129</v>
      </c>
      <c r="V151" s="1" t="n">
        <f aca="false">(V59/1000000)/$A151</f>
        <v>0.0487682258064516</v>
      </c>
      <c r="W151" s="1" t="n">
        <f aca="false">(W59/1000000)/$A151</f>
        <v>0.0380777419354839</v>
      </c>
      <c r="X151" s="1" t="n">
        <f aca="false">(X59/1000000)/$A151</f>
        <v>0.0509624838709677</v>
      </c>
      <c r="Y151" s="1" t="n">
        <f aca="false">(Y59/1000000)/$A151</f>
        <v>0.0326438064516129</v>
      </c>
      <c r="Z151" s="1" t="n">
        <f aca="false">(Z59/1000000)/$A151</f>
        <v>0.0278128387096774</v>
      </c>
      <c r="AA151" s="1" t="n">
        <f aca="false">(AA59/1000000)/$A151</f>
        <v>0.0612614516129032</v>
      </c>
      <c r="AB151" s="1" t="n">
        <f aca="false">(AB59/1000000)/$A151</f>
        <v>0.0431971935483871</v>
      </c>
      <c r="AC151" s="1" t="n">
        <f aca="false">(AC59/1000000)/$A151</f>
        <v>0.0478372258064516</v>
      </c>
      <c r="AD151" s="1" t="n">
        <f aca="false">(AD59/1000000)/$A151</f>
        <v>0.0674986451612903</v>
      </c>
      <c r="AE151" s="1" t="n">
        <f aca="false">(AE59/1000000)/$A151</f>
        <v>0.0423383870967742</v>
      </c>
      <c r="AF151" s="1" t="n">
        <f aca="false">(AF59/1000000)/$A151</f>
        <v>0.0735488709677419</v>
      </c>
      <c r="AG151" s="1" t="n">
        <f aca="false">(AG59/1000000)/$A151</f>
        <v>0.0585772258064516</v>
      </c>
      <c r="AH151" s="1" t="n">
        <f aca="false">(AH59/1000000)/$A151</f>
        <v>0.0693193870967742</v>
      </c>
      <c r="AI151" s="1" t="n">
        <f aca="false">(AI59/1000000)/$A151</f>
        <v>0.0591330322580645</v>
      </c>
      <c r="AJ151" s="1" t="n">
        <f aca="false">(AJ59/1000000)/$A151</f>
        <v>0.0686221612903226</v>
      </c>
      <c r="AK151" s="1" t="n">
        <f aca="false">(AK59/1000000)/$A151</f>
        <v>0.0661531290322581</v>
      </c>
      <c r="AL151" s="1" t="n">
        <f aca="false">(AL59/1000000)/$A151</f>
        <v>0.0992122258064516</v>
      </c>
      <c r="AM151" s="1" t="n">
        <f aca="false">(AM59/1000000)/$A151</f>
        <v>0.0779981935483871</v>
      </c>
      <c r="AN151" s="1" t="n">
        <f aca="false">(AN59/1000000)/$A151</f>
        <v>0.0732307096774194</v>
      </c>
      <c r="AO151" s="1" t="n">
        <f aca="false">(AO59/1000000)/$A151</f>
        <v>0.0784183548387097</v>
      </c>
      <c r="AP151" s="1" t="n">
        <f aca="false">(AP59/1000000)/$A151</f>
        <v>0.103685935483871</v>
      </c>
      <c r="AQ151" s="1" t="n">
        <f aca="false">(AQ59/1000000)/$A151</f>
        <v>0.0863747419354839</v>
      </c>
      <c r="AR151" s="1" t="n">
        <f aca="false">(AR59/1000000)/$A151</f>
        <v>0.103338516129032</v>
      </c>
      <c r="AS151" s="1" t="n">
        <f aca="false">(AS59/1000000)/$A151</f>
        <v>0.0968864193548387</v>
      </c>
      <c r="AT151" s="1" t="n">
        <f aca="false">(AT59/1000000)/$A151</f>
        <v>0.113003516129032</v>
      </c>
      <c r="AU151" s="1" t="n">
        <f aca="false">(AU59/1000000)/$A151</f>
        <v>0.136242290322581</v>
      </c>
      <c r="AV151" s="1" t="n">
        <f aca="false">(AV59/1000000)/$A151</f>
        <v>0.11657064516129</v>
      </c>
      <c r="AW151" s="1" t="n">
        <f aca="false">(AW59/1000000)/$A151</f>
        <v>0.140074806451613</v>
      </c>
      <c r="AX151" s="1" t="n">
        <f aca="false">(AX59/1000000)/$A151</f>
        <v>0.152583451612903</v>
      </c>
      <c r="AY151" s="1" t="n">
        <f aca="false">(AY59/1000000)/$A151</f>
        <v>0.186026483870968</v>
      </c>
      <c r="AZ151" s="1" t="n">
        <f aca="false">(AZ59/1000000)/$A151</f>
        <v>0.177297838709677</v>
      </c>
      <c r="BA151" s="1" t="n">
        <f aca="false">(BA59/1000000)/$A151</f>
        <v>0.202334193548387</v>
      </c>
      <c r="BB151" s="1" t="n">
        <f aca="false">(BB59/1000000)/$A151</f>
        <v>0.192646548387097</v>
      </c>
      <c r="BC151" s="1" t="n">
        <f aca="false">(BC59/1000000)/$A151</f>
        <v>0.160845</v>
      </c>
      <c r="BD151" s="1" t="n">
        <f aca="false">(BD59/1000000)/$A151</f>
        <v>0.231804709677419</v>
      </c>
      <c r="BE151" s="1" t="n">
        <f aca="false">(BE59/1000000)/$A151</f>
        <v>0.315908709677419</v>
      </c>
      <c r="BF151" s="1" t="n">
        <f aca="false">(BF59/1000000)/$A151</f>
        <v>0.325939064516129</v>
      </c>
      <c r="BG151" s="1" t="n">
        <f aca="false">(BG59/1000000)/$A151</f>
        <v>0.412294903225806</v>
      </c>
      <c r="BH151" s="1" t="n">
        <f aca="false">(BH59/1000000)/$A151</f>
        <v>0.282022677419355</v>
      </c>
      <c r="BI151" s="1" t="n">
        <f aca="false">(BI59/1000000)/$A151</f>
        <v>0.148647806451613</v>
      </c>
    </row>
    <row r="152" customFormat="false" ht="11.25" hidden="false" customHeight="false" outlineLevel="0" collapsed="false">
      <c r="A152" s="1" t="n">
        <v>30</v>
      </c>
      <c r="B152" s="4" t="n">
        <v>36100</v>
      </c>
      <c r="C152" s="1" t="n">
        <f aca="false">(C60/1000000)/$A152</f>
        <v>2.1926498</v>
      </c>
      <c r="D152" s="1" t="n">
        <f aca="false">(D60/1000000)/$A152</f>
        <v>0.0216263333333333</v>
      </c>
      <c r="E152" s="1" t="n">
        <f aca="false">(E60/1000000)/$A152</f>
        <v>0.0427923666666667</v>
      </c>
      <c r="F152" s="1" t="n">
        <f aca="false">(F60/1000000)/$A152</f>
        <v>0.0394849666666667</v>
      </c>
      <c r="G152" s="1" t="n">
        <f aca="false">(G60/1000000)/$A152</f>
        <v>0.0253086</v>
      </c>
      <c r="H152" s="1" t="n">
        <f aca="false">(H60/1000000)/$A152</f>
        <v>0.0391778333333333</v>
      </c>
      <c r="I152" s="1" t="n">
        <f aca="false">(I60/1000000)/$A152</f>
        <v>0.0307673</v>
      </c>
      <c r="J152" s="1" t="n">
        <f aca="false">(J60/1000000)/$A152</f>
        <v>0.0442597333333333</v>
      </c>
      <c r="K152" s="1" t="n">
        <f aca="false">(K60/1000000)/$A152</f>
        <v>0.0290466</v>
      </c>
      <c r="L152" s="1" t="n">
        <f aca="false">(L60/1000000)/$A152</f>
        <v>0.0477426</v>
      </c>
      <c r="M152" s="1" t="n">
        <f aca="false">(M60/1000000)/$A152</f>
        <v>0.0293118666666667</v>
      </c>
      <c r="N152" s="1" t="n">
        <f aca="false">(N60/1000000)/$A152</f>
        <v>0.0320323</v>
      </c>
      <c r="O152" s="1" t="n">
        <f aca="false">(O60/1000000)/$A152</f>
        <v>0.0317373333333333</v>
      </c>
      <c r="P152" s="1" t="n">
        <f aca="false">(P60/1000000)/$A152</f>
        <v>0.0342404666666667</v>
      </c>
      <c r="Q152" s="1" t="n">
        <f aca="false">(Q60/1000000)/$A152</f>
        <v>0.0254934333333333</v>
      </c>
      <c r="R152" s="1" t="n">
        <f aca="false">(R60/1000000)/$A152</f>
        <v>0.0401065</v>
      </c>
      <c r="S152" s="1" t="n">
        <f aca="false">(S60/1000000)/$A152</f>
        <v>0.0386384666666667</v>
      </c>
      <c r="T152" s="1" t="n">
        <f aca="false">(T60/1000000)/$A152</f>
        <v>0.0411058666666667</v>
      </c>
      <c r="U152" s="1" t="n">
        <f aca="false">(U60/1000000)/$A152</f>
        <v>0.0286617666666667</v>
      </c>
      <c r="V152" s="1" t="n">
        <f aca="false">(V60/1000000)/$A152</f>
        <v>0.0467376666666667</v>
      </c>
      <c r="W152" s="1" t="n">
        <f aca="false">(W60/1000000)/$A152</f>
        <v>0.0351152</v>
      </c>
      <c r="X152" s="1" t="n">
        <f aca="false">(X60/1000000)/$A152</f>
        <v>0.0497396666666667</v>
      </c>
      <c r="Y152" s="1" t="n">
        <f aca="false">(Y60/1000000)/$A152</f>
        <v>0.0325218333333333</v>
      </c>
      <c r="Z152" s="1" t="n">
        <f aca="false">(Z60/1000000)/$A152</f>
        <v>0.0275118333333333</v>
      </c>
      <c r="AA152" s="1" t="n">
        <f aca="false">(AA60/1000000)/$A152</f>
        <v>0.0596957666666667</v>
      </c>
      <c r="AB152" s="1" t="n">
        <f aca="false">(AB60/1000000)/$A152</f>
        <v>0.0449445</v>
      </c>
      <c r="AC152" s="1" t="n">
        <f aca="false">(AC60/1000000)/$A152</f>
        <v>0.0473807</v>
      </c>
      <c r="AD152" s="1" t="n">
        <f aca="false">(AD60/1000000)/$A152</f>
        <v>0.0641415333333333</v>
      </c>
      <c r="AE152" s="1" t="n">
        <f aca="false">(AE60/1000000)/$A152</f>
        <v>0.0404893666666667</v>
      </c>
      <c r="AF152" s="1" t="n">
        <f aca="false">(AF60/1000000)/$A152</f>
        <v>0.0684324333333333</v>
      </c>
      <c r="AG152" s="1" t="n">
        <f aca="false">(AG60/1000000)/$A152</f>
        <v>0.0564829666666667</v>
      </c>
      <c r="AH152" s="1" t="n">
        <f aca="false">(AH60/1000000)/$A152</f>
        <v>0.0650453333333333</v>
      </c>
      <c r="AI152" s="1" t="n">
        <f aca="false">(AI60/1000000)/$A152</f>
        <v>0.0458119333333333</v>
      </c>
      <c r="AJ152" s="1" t="n">
        <f aca="false">(AJ60/1000000)/$A152</f>
        <v>0.0663119666666667</v>
      </c>
      <c r="AK152" s="1" t="n">
        <f aca="false">(AK60/1000000)/$A152</f>
        <v>0.0644091333333333</v>
      </c>
      <c r="AL152" s="1" t="n">
        <f aca="false">(AL60/1000000)/$A152</f>
        <v>0.0987855333333333</v>
      </c>
      <c r="AM152" s="1" t="n">
        <f aca="false">(AM60/1000000)/$A152</f>
        <v>0.083277</v>
      </c>
      <c r="AN152" s="1" t="n">
        <f aca="false">(AN60/1000000)/$A152</f>
        <v>0.0691149</v>
      </c>
      <c r="AO152" s="1" t="n">
        <f aca="false">(AO60/1000000)/$A152</f>
        <v>0.0760352666666667</v>
      </c>
      <c r="AP152" s="1" t="n">
        <f aca="false">(AP60/1000000)/$A152</f>
        <v>0.0984662</v>
      </c>
      <c r="AQ152" s="1" t="n">
        <f aca="false">(AQ60/1000000)/$A152</f>
        <v>0.0803295</v>
      </c>
      <c r="AR152" s="1" t="n">
        <f aca="false">(AR60/1000000)/$A152</f>
        <v>0.0936622</v>
      </c>
      <c r="AS152" s="1" t="n">
        <f aca="false">(AS60/1000000)/$A152</f>
        <v>0.0916581666666667</v>
      </c>
      <c r="AT152" s="1" t="n">
        <f aca="false">(AT60/1000000)/$A152</f>
        <v>0.106325366666667</v>
      </c>
      <c r="AU152" s="1" t="n">
        <f aca="false">(AU60/1000000)/$A152</f>
        <v>0.124656933333333</v>
      </c>
      <c r="AV152" s="1" t="n">
        <f aca="false">(AV60/1000000)/$A152</f>
        <v>0.111605433333333</v>
      </c>
      <c r="AW152" s="1" t="n">
        <f aca="false">(AW60/1000000)/$A152</f>
        <v>0.129144933333333</v>
      </c>
      <c r="AX152" s="1" t="n">
        <f aca="false">(AX60/1000000)/$A152</f>
        <v>0.1380014</v>
      </c>
      <c r="AY152" s="1" t="n">
        <f aca="false">(AY60/1000000)/$A152</f>
        <v>0.182342133333333</v>
      </c>
      <c r="AZ152" s="1" t="n">
        <f aca="false">(AZ60/1000000)/$A152</f>
        <v>0.1713948</v>
      </c>
      <c r="BA152" s="1" t="n">
        <f aca="false">(BA60/1000000)/$A152</f>
        <v>0.1980646</v>
      </c>
      <c r="BB152" s="1" t="n">
        <f aca="false">(BB60/1000000)/$A152</f>
        <v>0.181537266666667</v>
      </c>
      <c r="BC152" s="1" t="n">
        <f aca="false">(BC60/1000000)/$A152</f>
        <v>0.1535861</v>
      </c>
      <c r="BD152" s="1" t="n">
        <f aca="false">(BD60/1000000)/$A152</f>
        <v>0.2117708</v>
      </c>
      <c r="BE152" s="1" t="n">
        <f aca="false">(BE60/1000000)/$A152</f>
        <v>0.288935933333333</v>
      </c>
      <c r="BF152" s="1" t="n">
        <f aca="false">(BF60/1000000)/$A152</f>
        <v>0.303033566666667</v>
      </c>
      <c r="BG152" s="1" t="n">
        <f aca="false">(BG60/1000000)/$A152</f>
        <v>0.384777866666667</v>
      </c>
      <c r="BH152" s="1" t="n">
        <f aca="false">(BH60/1000000)/$A152</f>
        <v>0.249061633333333</v>
      </c>
      <c r="BI152" s="1" t="n">
        <f aca="false">(BI60/1000000)/$A152</f>
        <v>0.280440533333333</v>
      </c>
      <c r="BJ152" s="1" t="n">
        <f aca="false">(BJ60/1000000)/$A152</f>
        <v>0.155644</v>
      </c>
    </row>
    <row r="153" customFormat="false" ht="11.25" hidden="false" customHeight="false" outlineLevel="0" collapsed="false">
      <c r="A153" s="1" t="n">
        <v>31</v>
      </c>
      <c r="B153" s="4" t="n">
        <v>36130</v>
      </c>
      <c r="C153" s="1" t="n">
        <f aca="false">(C61/1000000)/$A153</f>
        <v>2.13177325806452</v>
      </c>
      <c r="D153" s="1" t="n">
        <f aca="false">(D61/1000000)/$A153</f>
        <v>0.0210005483870968</v>
      </c>
      <c r="E153" s="1" t="n">
        <f aca="false">(E61/1000000)/$A153</f>
        <v>0.0418940967741936</v>
      </c>
      <c r="F153" s="1" t="n">
        <f aca="false">(F61/1000000)/$A153</f>
        <v>0.038438064516129</v>
      </c>
      <c r="G153" s="1" t="n">
        <f aca="false">(G61/1000000)/$A153</f>
        <v>0.0257435806451613</v>
      </c>
      <c r="H153" s="1" t="n">
        <f aca="false">(H61/1000000)/$A153</f>
        <v>0.0364112903225806</v>
      </c>
      <c r="I153" s="1" t="n">
        <f aca="false">(I61/1000000)/$A153</f>
        <v>0.0284413225806452</v>
      </c>
      <c r="J153" s="1" t="n">
        <f aca="false">(J61/1000000)/$A153</f>
        <v>0.041504064516129</v>
      </c>
      <c r="K153" s="1" t="n">
        <f aca="false">(K61/1000000)/$A153</f>
        <v>0.027129064516129</v>
      </c>
      <c r="L153" s="1" t="n">
        <f aca="false">(L61/1000000)/$A153</f>
        <v>0.0473569677419355</v>
      </c>
      <c r="M153" s="1" t="n">
        <f aca="false">(M61/1000000)/$A153</f>
        <v>0.0280237419354839</v>
      </c>
      <c r="N153" s="1" t="n">
        <f aca="false">(N61/1000000)/$A153</f>
        <v>0.031170935483871</v>
      </c>
      <c r="O153" s="1" t="n">
        <f aca="false">(O61/1000000)/$A153</f>
        <v>0.0306545161290323</v>
      </c>
      <c r="P153" s="1" t="n">
        <f aca="false">(P61/1000000)/$A153</f>
        <v>0.0310133870967742</v>
      </c>
      <c r="Q153" s="1" t="n">
        <f aca="false">(Q61/1000000)/$A153</f>
        <v>0.0234282903225806</v>
      </c>
      <c r="R153" s="1" t="n">
        <f aca="false">(R61/1000000)/$A153</f>
        <v>0.0410438064516129</v>
      </c>
      <c r="S153" s="1" t="n">
        <f aca="false">(S61/1000000)/$A153</f>
        <v>0.0359358064516129</v>
      </c>
      <c r="T153" s="1" t="n">
        <f aca="false">(T61/1000000)/$A153</f>
        <v>0.0414841612903226</v>
      </c>
      <c r="U153" s="1" t="n">
        <f aca="false">(U61/1000000)/$A153</f>
        <v>0.0278843548387097</v>
      </c>
      <c r="V153" s="1" t="n">
        <f aca="false">(V61/1000000)/$A153</f>
        <v>0.0423520322580645</v>
      </c>
      <c r="W153" s="1" t="n">
        <f aca="false">(W61/1000000)/$A153</f>
        <v>0.0337044516129032</v>
      </c>
      <c r="X153" s="1" t="n">
        <f aca="false">(X61/1000000)/$A153</f>
        <v>0.046488064516129</v>
      </c>
      <c r="Y153" s="1" t="n">
        <f aca="false">(Y61/1000000)/$A153</f>
        <v>0.0312522258064516</v>
      </c>
      <c r="Z153" s="1" t="n">
        <f aca="false">(Z61/1000000)/$A153</f>
        <v>0.0256631935483871</v>
      </c>
      <c r="AA153" s="1" t="n">
        <f aca="false">(AA61/1000000)/$A153</f>
        <v>0.0576829677419355</v>
      </c>
      <c r="AB153" s="1" t="n">
        <f aca="false">(AB61/1000000)/$A153</f>
        <v>0.0414103548387097</v>
      </c>
      <c r="AC153" s="1" t="n">
        <f aca="false">(AC61/1000000)/$A153</f>
        <v>0.0433632903225807</v>
      </c>
      <c r="AD153" s="1" t="n">
        <f aca="false">(AD61/1000000)/$A153</f>
        <v>0.0565309032258065</v>
      </c>
      <c r="AE153" s="1" t="n">
        <f aca="false">(AE61/1000000)/$A153</f>
        <v>0.0392096451612903</v>
      </c>
      <c r="AF153" s="1" t="n">
        <f aca="false">(AF61/1000000)/$A153</f>
        <v>0.0623671935483871</v>
      </c>
      <c r="AG153" s="1" t="n">
        <f aca="false">(AG61/1000000)/$A153</f>
        <v>0.0546231935483871</v>
      </c>
      <c r="AH153" s="1" t="n">
        <f aca="false">(AH61/1000000)/$A153</f>
        <v>0.0592583225806452</v>
      </c>
      <c r="AI153" s="1" t="n">
        <f aca="false">(AI61/1000000)/$A153</f>
        <v>0.0589953225806452</v>
      </c>
      <c r="AJ153" s="1" t="n">
        <f aca="false">(AJ61/1000000)/$A153</f>
        <v>0.0624922903225806</v>
      </c>
      <c r="AK153" s="1" t="n">
        <f aca="false">(AK61/1000000)/$A153</f>
        <v>0.0602118064516129</v>
      </c>
      <c r="AL153" s="1" t="n">
        <f aca="false">(AL61/1000000)/$A153</f>
        <v>0.0924424193548387</v>
      </c>
      <c r="AM153" s="1" t="n">
        <f aca="false">(AM61/1000000)/$A153</f>
        <v>0.0805246129032258</v>
      </c>
      <c r="AN153" s="1" t="n">
        <f aca="false">(AN61/1000000)/$A153</f>
        <v>0.065330064516129</v>
      </c>
      <c r="AO153" s="1" t="n">
        <f aca="false">(AO61/1000000)/$A153</f>
        <v>0.0665065483870968</v>
      </c>
      <c r="AP153" s="1" t="n">
        <f aca="false">(AP61/1000000)/$A153</f>
        <v>0.095514935483871</v>
      </c>
      <c r="AQ153" s="1" t="n">
        <f aca="false">(AQ61/1000000)/$A153</f>
        <v>0.0740566774193548</v>
      </c>
      <c r="AR153" s="1" t="n">
        <f aca="false">(AR61/1000000)/$A153</f>
        <v>0.0793972580645161</v>
      </c>
      <c r="AS153" s="1" t="n">
        <f aca="false">(AS61/1000000)/$A153</f>
        <v>0.0838151935483871</v>
      </c>
      <c r="AT153" s="1" t="n">
        <f aca="false">(AT61/1000000)/$A153</f>
        <v>0.0964456451612903</v>
      </c>
      <c r="AU153" s="1" t="n">
        <f aca="false">(AU61/1000000)/$A153</f>
        <v>0.115647741935484</v>
      </c>
      <c r="AV153" s="1" t="n">
        <f aca="false">(AV61/1000000)/$A153</f>
        <v>0.104400258064516</v>
      </c>
      <c r="AW153" s="1" t="n">
        <f aca="false">(AW61/1000000)/$A153</f>
        <v>0.121516483870968</v>
      </c>
      <c r="AX153" s="1" t="n">
        <f aca="false">(AX61/1000000)/$A153</f>
        <v>0.129360806451613</v>
      </c>
      <c r="AY153" s="1" t="n">
        <f aca="false">(AY61/1000000)/$A153</f>
        <v>0.147418258064516</v>
      </c>
      <c r="AZ153" s="1" t="n">
        <f aca="false">(AZ61/1000000)/$A153</f>
        <v>0.152057580645161</v>
      </c>
      <c r="BA153" s="1" t="n">
        <f aca="false">(BA61/1000000)/$A153</f>
        <v>0.179030387096774</v>
      </c>
      <c r="BB153" s="1" t="n">
        <f aca="false">(BB61/1000000)/$A153</f>
        <v>0.162676258064516</v>
      </c>
      <c r="BC153" s="1" t="n">
        <f aca="false">(BC61/1000000)/$A153</f>
        <v>0.134296935483871</v>
      </c>
      <c r="BD153" s="1" t="n">
        <f aca="false">(BD61/1000000)/$A153</f>
        <v>0.188189580645161</v>
      </c>
      <c r="BE153" s="1" t="n">
        <f aca="false">(BE61/1000000)/$A153</f>
        <v>0.265681</v>
      </c>
      <c r="BF153" s="1" t="n">
        <f aca="false">(BF61/1000000)/$A153</f>
        <v>0.267931290322581</v>
      </c>
      <c r="BG153" s="1" t="n">
        <f aca="false">(BG61/1000000)/$A153</f>
        <v>0.334304677419355</v>
      </c>
      <c r="BH153" s="1" t="n">
        <f aca="false">(BH61/1000000)/$A153</f>
        <v>0.216141129032258</v>
      </c>
      <c r="BI153" s="1" t="n">
        <f aca="false">(BI61/1000000)/$A153</f>
        <v>0.240383967741935</v>
      </c>
      <c r="BJ153" s="1" t="n">
        <f aca="false">(BJ61/1000000)/$A153</f>
        <v>0.321881967741936</v>
      </c>
      <c r="BK153" s="1" t="n">
        <f aca="false">(BK61/1000000)/$A153</f>
        <v>0.132198129032258</v>
      </c>
    </row>
    <row r="154" customFormat="false" ht="11.25" hidden="false" customHeight="false" outlineLevel="0" collapsed="false">
      <c r="A154" s="1" t="n">
        <v>31</v>
      </c>
      <c r="B154" s="4" t="n">
        <v>36161</v>
      </c>
      <c r="C154" s="1" t="n">
        <f aca="false">(C62/1000000)/$A154</f>
        <v>2.09703212903226</v>
      </c>
      <c r="D154" s="1" t="n">
        <f aca="false">(D62/1000000)/$A154</f>
        <v>0.0220885806451613</v>
      </c>
      <c r="E154" s="1" t="n">
        <f aca="false">(E62/1000000)/$A154</f>
        <v>0.0399098709677419</v>
      </c>
      <c r="F154" s="1" t="n">
        <f aca="false">(F62/1000000)/$A154</f>
        <v>0.0358376774193548</v>
      </c>
      <c r="G154" s="1" t="n">
        <f aca="false">(G62/1000000)/$A154</f>
        <v>0.0261124516129032</v>
      </c>
      <c r="H154" s="1" t="n">
        <f aca="false">(H62/1000000)/$A154</f>
        <v>0.0353282258064516</v>
      </c>
      <c r="I154" s="1" t="n">
        <f aca="false">(I62/1000000)/$A154</f>
        <v>0.0274854838709677</v>
      </c>
      <c r="J154" s="1" t="n">
        <f aca="false">(J62/1000000)/$A154</f>
        <v>0.0413567096774194</v>
      </c>
      <c r="K154" s="1" t="n">
        <f aca="false">(K62/1000000)/$A154</f>
        <v>0.0311704838709677</v>
      </c>
      <c r="L154" s="1" t="n">
        <f aca="false">(L62/1000000)/$A154</f>
        <v>0.0465581612903226</v>
      </c>
      <c r="M154" s="1" t="n">
        <f aca="false">(M62/1000000)/$A154</f>
        <v>0.0295063870967742</v>
      </c>
      <c r="N154" s="1" t="n">
        <f aca="false">(N62/1000000)/$A154</f>
        <v>0.028252064516129</v>
      </c>
      <c r="O154" s="1" t="n">
        <f aca="false">(O62/1000000)/$A154</f>
        <v>0.0307390967741935</v>
      </c>
      <c r="P154" s="1" t="n">
        <f aca="false">(P62/1000000)/$A154</f>
        <v>0.0286184193548387</v>
      </c>
      <c r="Q154" s="1" t="n">
        <f aca="false">(Q62/1000000)/$A154</f>
        <v>0.0243545161290323</v>
      </c>
      <c r="R154" s="1" t="n">
        <f aca="false">(R62/1000000)/$A154</f>
        <v>0.039580064516129</v>
      </c>
      <c r="S154" s="1" t="n">
        <f aca="false">(S62/1000000)/$A154</f>
        <v>0.0325713870967742</v>
      </c>
      <c r="T154" s="1" t="n">
        <f aca="false">(T62/1000000)/$A154</f>
        <v>0.0408622258064516</v>
      </c>
      <c r="U154" s="1" t="n">
        <f aca="false">(U62/1000000)/$A154</f>
        <v>0.0278255483870968</v>
      </c>
      <c r="V154" s="1" t="n">
        <f aca="false">(V62/1000000)/$A154</f>
        <v>0.0450820967741936</v>
      </c>
      <c r="W154" s="1" t="n">
        <f aca="false">(W62/1000000)/$A154</f>
        <v>0.0325593225806452</v>
      </c>
      <c r="X154" s="1" t="n">
        <f aca="false">(X62/1000000)/$A154</f>
        <v>0.0473484516129032</v>
      </c>
      <c r="Y154" s="1" t="n">
        <f aca="false">(Y62/1000000)/$A154</f>
        <v>0.0266694516129032</v>
      </c>
      <c r="Z154" s="1" t="n">
        <f aca="false">(Z62/1000000)/$A154</f>
        <v>0.025316</v>
      </c>
      <c r="AA154" s="1" t="n">
        <f aca="false">(AA62/1000000)/$A154</f>
        <v>0.0532991290322581</v>
      </c>
      <c r="AB154" s="1" t="n">
        <f aca="false">(AB62/1000000)/$A154</f>
        <v>0.0406663870967742</v>
      </c>
      <c r="AC154" s="1" t="n">
        <f aca="false">(AC62/1000000)/$A154</f>
        <v>0.041791064516129</v>
      </c>
      <c r="AD154" s="1" t="n">
        <f aca="false">(AD62/1000000)/$A154</f>
        <v>0.0535737096774194</v>
      </c>
      <c r="AE154" s="1" t="n">
        <f aca="false">(AE62/1000000)/$A154</f>
        <v>0.0378566451612903</v>
      </c>
      <c r="AF154" s="1" t="n">
        <f aca="false">(AF62/1000000)/$A154</f>
        <v>0.0604695483870968</v>
      </c>
      <c r="AG154" s="1" t="n">
        <f aca="false">(AG62/1000000)/$A154</f>
        <v>0.0520347096774194</v>
      </c>
      <c r="AH154" s="1" t="n">
        <f aca="false">(AH62/1000000)/$A154</f>
        <v>0.0594520967741936</v>
      </c>
      <c r="AI154" s="1" t="n">
        <f aca="false">(AI62/1000000)/$A154</f>
        <v>0.0553724193548387</v>
      </c>
      <c r="AJ154" s="1" t="n">
        <f aca="false">(AJ62/1000000)/$A154</f>
        <v>0.0617246451612903</v>
      </c>
      <c r="AK154" s="1" t="n">
        <f aca="false">(AK62/1000000)/$A154</f>
        <v>0.0595138709677419</v>
      </c>
      <c r="AL154" s="1" t="n">
        <f aca="false">(AL62/1000000)/$A154</f>
        <v>0.0886361935483871</v>
      </c>
      <c r="AM154" s="1" t="n">
        <f aca="false">(AM62/1000000)/$A154</f>
        <v>0.0776185161290323</v>
      </c>
      <c r="AN154" s="1" t="n">
        <f aca="false">(AN62/1000000)/$A154</f>
        <v>0.0631708064516129</v>
      </c>
      <c r="AO154" s="1" t="n">
        <f aca="false">(AO62/1000000)/$A154</f>
        <v>0.062437064516129</v>
      </c>
      <c r="AP154" s="1" t="n">
        <f aca="false">(AP62/1000000)/$A154</f>
        <v>0.0927546774193549</v>
      </c>
      <c r="AQ154" s="1" t="n">
        <f aca="false">(AQ62/1000000)/$A154</f>
        <v>0.0715008387096774</v>
      </c>
      <c r="AR154" s="1" t="n">
        <f aca="false">(AR62/1000000)/$A154</f>
        <v>0.0690703225806452</v>
      </c>
      <c r="AS154" s="1" t="n">
        <f aca="false">(AS62/1000000)/$A154</f>
        <v>0.077924935483871</v>
      </c>
      <c r="AT154" s="1" t="n">
        <f aca="false">(AT62/1000000)/$A154</f>
        <v>0.0919267741935484</v>
      </c>
      <c r="AU154" s="1" t="n">
        <f aca="false">(AU62/1000000)/$A154</f>
        <v>0.112425258064516</v>
      </c>
      <c r="AV154" s="1" t="n">
        <f aca="false">(AV62/1000000)/$A154</f>
        <v>0.0979001935483871</v>
      </c>
      <c r="AW154" s="1" t="n">
        <f aca="false">(AW62/1000000)/$A154</f>
        <v>0.118970129032258</v>
      </c>
      <c r="AX154" s="1" t="n">
        <f aca="false">(AX62/1000000)/$A154</f>
        <v>0.117230612903226</v>
      </c>
      <c r="AY154" s="1" t="n">
        <f aca="false">(AY62/1000000)/$A154</f>
        <v>0.158033064516129</v>
      </c>
      <c r="AZ154" s="1" t="n">
        <f aca="false">(AZ62/1000000)/$A154</f>
        <v>0.143039838709677</v>
      </c>
      <c r="BA154" s="1" t="n">
        <f aca="false">(BA62/1000000)/$A154</f>
        <v>0.167011096774194</v>
      </c>
      <c r="BB154" s="1" t="n">
        <f aca="false">(BB62/1000000)/$A154</f>
        <v>0.154819032258065</v>
      </c>
      <c r="BC154" s="1" t="n">
        <f aca="false">(BC62/1000000)/$A154</f>
        <v>0.133697516129032</v>
      </c>
      <c r="BD154" s="1" t="n">
        <f aca="false">(BD62/1000000)/$A154</f>
        <v>0.170958741935484</v>
      </c>
      <c r="BE154" s="1" t="n">
        <f aca="false">(BE62/1000000)/$A154</f>
        <v>0.232896806451613</v>
      </c>
      <c r="BF154" s="1" t="n">
        <f aca="false">(BF62/1000000)/$A154</f>
        <v>0.248584870967742</v>
      </c>
      <c r="BG154" s="1" t="n">
        <f aca="false">(BG62/1000000)/$A154</f>
        <v>0.321991935483871</v>
      </c>
      <c r="BH154" s="1" t="n">
        <f aca="false">(BH62/1000000)/$A154</f>
        <v>0.202298096774194</v>
      </c>
      <c r="BI154" s="1" t="n">
        <f aca="false">(BI62/1000000)/$A154</f>
        <v>0.221805161290323</v>
      </c>
      <c r="BJ154" s="1" t="n">
        <f aca="false">(BJ62/1000000)/$A154</f>
        <v>0.299655612903226</v>
      </c>
      <c r="BK154" s="1" t="n">
        <f aca="false">(BK62/1000000)/$A154</f>
        <v>0.313473903225807</v>
      </c>
      <c r="BL154" s="1" t="n">
        <f aca="false">(BL62/1000000)/$A154</f>
        <v>0.213372483870968</v>
      </c>
    </row>
    <row r="155" customFormat="false" ht="11.25" hidden="false" customHeight="false" outlineLevel="0" collapsed="false">
      <c r="A155" s="1" t="n">
        <v>28</v>
      </c>
      <c r="B155" s="4" t="n">
        <v>36192</v>
      </c>
      <c r="C155" s="1" t="n">
        <f aca="false">(C63/1000000)/$A155</f>
        <v>2.07886407142857</v>
      </c>
      <c r="D155" s="1" t="n">
        <f aca="false">(D63/1000000)/$A155</f>
        <v>0.0218120357142857</v>
      </c>
      <c r="E155" s="1" t="n">
        <f aca="false">(E63/1000000)/$A155</f>
        <v>0.0382983928571429</v>
      </c>
      <c r="F155" s="1" t="n">
        <f aca="false">(F63/1000000)/$A155</f>
        <v>0.0364475714285714</v>
      </c>
      <c r="G155" s="1" t="n">
        <f aca="false">(G63/1000000)/$A155</f>
        <v>0.0270669285714286</v>
      </c>
      <c r="H155" s="1" t="n">
        <f aca="false">(H63/1000000)/$A155</f>
        <v>0.0345441071428571</v>
      </c>
      <c r="I155" s="1" t="n">
        <f aca="false">(I63/1000000)/$A155</f>
        <v>0.0276391785714286</v>
      </c>
      <c r="J155" s="1" t="n">
        <f aca="false">(J63/1000000)/$A155</f>
        <v>0.0414679642857143</v>
      </c>
      <c r="K155" s="1" t="n">
        <f aca="false">(K63/1000000)/$A155</f>
        <v>0.02891325</v>
      </c>
      <c r="L155" s="1" t="n">
        <f aca="false">(L63/1000000)/$A155</f>
        <v>0.0454550357142857</v>
      </c>
      <c r="M155" s="1" t="n">
        <f aca="false">(M63/1000000)/$A155</f>
        <v>0.0295742142857143</v>
      </c>
      <c r="N155" s="1" t="n">
        <f aca="false">(N63/1000000)/$A155</f>
        <v>0.0266712857142857</v>
      </c>
      <c r="O155" s="1" t="n">
        <f aca="false">(O63/1000000)/$A155</f>
        <v>0.0302209642857143</v>
      </c>
      <c r="P155" s="1" t="n">
        <f aca="false">(P63/1000000)/$A155</f>
        <v>0.0283889642857143</v>
      </c>
      <c r="Q155" s="1" t="n">
        <f aca="false">(Q63/1000000)/$A155</f>
        <v>0.0231636428571429</v>
      </c>
      <c r="R155" s="1" t="n">
        <f aca="false">(R63/1000000)/$A155</f>
        <v>0.0373998214285714</v>
      </c>
      <c r="S155" s="1" t="n">
        <f aca="false">(S63/1000000)/$A155</f>
        <v>0.0292252142857143</v>
      </c>
      <c r="T155" s="1" t="n">
        <f aca="false">(T63/1000000)/$A155</f>
        <v>0.0393930714285714</v>
      </c>
      <c r="U155" s="1" t="n">
        <f aca="false">(U63/1000000)/$A155</f>
        <v>0.0256206071428571</v>
      </c>
      <c r="V155" s="1" t="n">
        <f aca="false">(V63/1000000)/$A155</f>
        <v>0.0432482142857143</v>
      </c>
      <c r="W155" s="1" t="n">
        <f aca="false">(W63/1000000)/$A155</f>
        <v>0.0326617857142857</v>
      </c>
      <c r="X155" s="1" t="n">
        <f aca="false">(X63/1000000)/$A155</f>
        <v>0.0442016071428572</v>
      </c>
      <c r="Y155" s="1" t="n">
        <f aca="false">(Y63/1000000)/$A155</f>
        <v>0.0282105357142857</v>
      </c>
      <c r="Z155" s="1" t="n">
        <f aca="false">(Z63/1000000)/$A155</f>
        <v>0.0259785357142857</v>
      </c>
      <c r="AA155" s="1" t="n">
        <f aca="false">(AA63/1000000)/$A155</f>
        <v>0.048102</v>
      </c>
      <c r="AB155" s="1" t="n">
        <f aca="false">(AB63/1000000)/$A155</f>
        <v>0.0400276428571429</v>
      </c>
      <c r="AC155" s="1" t="n">
        <f aca="false">(AC63/1000000)/$A155</f>
        <v>0.0402927857142857</v>
      </c>
      <c r="AD155" s="1" t="n">
        <f aca="false">(AD63/1000000)/$A155</f>
        <v>0.0529847857142857</v>
      </c>
      <c r="AE155" s="1" t="n">
        <f aca="false">(AE63/1000000)/$A155</f>
        <v>0.0371911071428571</v>
      </c>
      <c r="AF155" s="1" t="n">
        <f aca="false">(AF63/1000000)/$A155</f>
        <v>0.0591696428571429</v>
      </c>
      <c r="AG155" s="1" t="n">
        <f aca="false">(AG63/1000000)/$A155</f>
        <v>0.0479351071428571</v>
      </c>
      <c r="AH155" s="1" t="n">
        <f aca="false">(AH63/1000000)/$A155</f>
        <v>0.0542020357142857</v>
      </c>
      <c r="AI155" s="1" t="n">
        <f aca="false">(AI63/1000000)/$A155</f>
        <v>0.0533847142857143</v>
      </c>
      <c r="AJ155" s="1" t="n">
        <f aca="false">(AJ63/1000000)/$A155</f>
        <v>0.0575879285714286</v>
      </c>
      <c r="AK155" s="1" t="n">
        <f aca="false">(AK63/1000000)/$A155</f>
        <v>0.0603532142857143</v>
      </c>
      <c r="AL155" s="1" t="n">
        <f aca="false">(AL63/1000000)/$A155</f>
        <v>0.0862465714285714</v>
      </c>
      <c r="AM155" s="1" t="n">
        <f aca="false">(AM63/1000000)/$A155</f>
        <v>0.0749839285714286</v>
      </c>
      <c r="AN155" s="1" t="n">
        <f aca="false">(AN63/1000000)/$A155</f>
        <v>0.0611682142857143</v>
      </c>
      <c r="AO155" s="1" t="n">
        <f aca="false">(AO63/1000000)/$A155</f>
        <v>0.0574246785714286</v>
      </c>
      <c r="AP155" s="1" t="n">
        <f aca="false">(AP63/1000000)/$A155</f>
        <v>0.0869428928571429</v>
      </c>
      <c r="AQ155" s="1" t="n">
        <f aca="false">(AQ63/1000000)/$A155</f>
        <v>0.06800275</v>
      </c>
      <c r="AR155" s="1" t="n">
        <f aca="false">(AR63/1000000)/$A155</f>
        <v>0.0755586785714286</v>
      </c>
      <c r="AS155" s="1" t="n">
        <f aca="false">(AS63/1000000)/$A155</f>
        <v>0.0760079642857143</v>
      </c>
      <c r="AT155" s="1" t="n">
        <f aca="false">(AT63/1000000)/$A155</f>
        <v>0.0869076428571429</v>
      </c>
      <c r="AU155" s="1" t="n">
        <f aca="false">(AU63/1000000)/$A155</f>
        <v>0.107763071428571</v>
      </c>
      <c r="AV155" s="1" t="n">
        <f aca="false">(AV63/1000000)/$A155</f>
        <v>0.0911433928571429</v>
      </c>
      <c r="AW155" s="1" t="n">
        <f aca="false">(AW63/1000000)/$A155</f>
        <v>0.112250857142857</v>
      </c>
      <c r="AX155" s="1" t="n">
        <f aca="false">(AX63/1000000)/$A155</f>
        <v>0.1105985</v>
      </c>
      <c r="AY155" s="1" t="n">
        <f aca="false">(AY63/1000000)/$A155</f>
        <v>0.162894928571429</v>
      </c>
      <c r="AZ155" s="1" t="n">
        <f aca="false">(AZ63/1000000)/$A155</f>
        <v>0.137019785714286</v>
      </c>
      <c r="BA155" s="1" t="n">
        <f aca="false">(BA63/1000000)/$A155</f>
        <v>0.152314714285714</v>
      </c>
      <c r="BB155" s="1" t="n">
        <f aca="false">(BB63/1000000)/$A155</f>
        <v>0.143280892857143</v>
      </c>
      <c r="BC155" s="1" t="n">
        <f aca="false">(BC63/1000000)/$A155</f>
        <v>0.123430142857143</v>
      </c>
      <c r="BD155" s="1" t="n">
        <f aca="false">(BD63/1000000)/$A155</f>
        <v>0.157547464285714</v>
      </c>
      <c r="BE155" s="1" t="n">
        <f aca="false">(BE63/1000000)/$A155</f>
        <v>0.200491821428571</v>
      </c>
      <c r="BF155" s="1" t="n">
        <f aca="false">(BF63/1000000)/$A155</f>
        <v>0.231257428571429</v>
      </c>
      <c r="BG155" s="1" t="n">
        <f aca="false">(BG63/1000000)/$A155</f>
        <v>0.308461142857143</v>
      </c>
      <c r="BH155" s="1" t="n">
        <f aca="false">(BH63/1000000)/$A155</f>
        <v>0.189614964285714</v>
      </c>
      <c r="BI155" s="1" t="n">
        <f aca="false">(BI63/1000000)/$A155</f>
        <v>0.200960571428571</v>
      </c>
      <c r="BJ155" s="1" t="n">
        <f aca="false">(BJ63/1000000)/$A155</f>
        <v>0.285502785714286</v>
      </c>
      <c r="BK155" s="1" t="n">
        <f aca="false">(BK63/1000000)/$A155</f>
        <v>0.277818535714286</v>
      </c>
      <c r="BL155" s="1" t="n">
        <f aca="false">(BL63/1000000)/$A155</f>
        <v>0.387462535714286</v>
      </c>
      <c r="BM155" s="1" t="n">
        <f aca="false">(BM63/1000000)/$A155</f>
        <v>0.154707285714286</v>
      </c>
    </row>
    <row r="156" customFormat="false" ht="11.25" hidden="false" customHeight="false" outlineLevel="0" collapsed="false">
      <c r="A156" s="1" t="n">
        <v>31</v>
      </c>
      <c r="B156" s="4" t="n">
        <v>36220</v>
      </c>
      <c r="C156" s="1" t="n">
        <f aca="false">(C64/1000000)/$A156</f>
        <v>2.05298280645161</v>
      </c>
      <c r="D156" s="1" t="n">
        <f aca="false">(D64/1000000)/$A156</f>
        <v>0.0232215806451613</v>
      </c>
      <c r="E156" s="1" t="n">
        <f aca="false">(E64/1000000)/$A156</f>
        <v>0.0365118709677419</v>
      </c>
      <c r="F156" s="1" t="n">
        <f aca="false">(F64/1000000)/$A156</f>
        <v>0.0341155161290323</v>
      </c>
      <c r="G156" s="1" t="n">
        <f aca="false">(G64/1000000)/$A156</f>
        <v>0.0267620322580645</v>
      </c>
      <c r="H156" s="1" t="n">
        <f aca="false">(H64/1000000)/$A156</f>
        <v>0.0336275483870968</v>
      </c>
      <c r="I156" s="1" t="n">
        <f aca="false">(I64/1000000)/$A156</f>
        <v>0.0263135161290323</v>
      </c>
      <c r="J156" s="1" t="n">
        <f aca="false">(J64/1000000)/$A156</f>
        <v>0.0396073548387097</v>
      </c>
      <c r="K156" s="1" t="n">
        <f aca="false">(K64/1000000)/$A156</f>
        <v>0.0271328709677419</v>
      </c>
      <c r="L156" s="1" t="n">
        <f aca="false">(L64/1000000)/$A156</f>
        <v>0.0435485161290323</v>
      </c>
      <c r="M156" s="1" t="n">
        <f aca="false">(M64/1000000)/$A156</f>
        <v>0.0289444838709677</v>
      </c>
      <c r="N156" s="1" t="n">
        <f aca="false">(N64/1000000)/$A156</f>
        <v>0.0259951290322581</v>
      </c>
      <c r="O156" s="1" t="n">
        <f aca="false">(O64/1000000)/$A156</f>
        <v>0.0293348387096774</v>
      </c>
      <c r="P156" s="1" t="n">
        <f aca="false">(P64/1000000)/$A156</f>
        <v>0.0248891612903226</v>
      </c>
      <c r="Q156" s="1" t="n">
        <f aca="false">(Q64/1000000)/$A156</f>
        <v>0.0222854193548387</v>
      </c>
      <c r="R156" s="1" t="n">
        <f aca="false">(R64/1000000)/$A156</f>
        <v>0.036300935483871</v>
      </c>
      <c r="S156" s="1" t="n">
        <f aca="false">(S64/1000000)/$A156</f>
        <v>0.0282631612903226</v>
      </c>
      <c r="T156" s="1" t="n">
        <f aca="false">(T64/1000000)/$A156</f>
        <v>0.0401153548387097</v>
      </c>
      <c r="U156" s="1" t="n">
        <f aca="false">(U64/1000000)/$A156</f>
        <v>0.023692</v>
      </c>
      <c r="V156" s="1" t="n">
        <f aca="false">(V64/1000000)/$A156</f>
        <v>0.0417686774193548</v>
      </c>
      <c r="W156" s="1" t="n">
        <f aca="false">(W64/1000000)/$A156</f>
        <v>0.0316448387096774</v>
      </c>
      <c r="X156" s="1" t="n">
        <f aca="false">(X64/1000000)/$A156</f>
        <v>0.0423123225806452</v>
      </c>
      <c r="Y156" s="1" t="n">
        <f aca="false">(Y64/1000000)/$A156</f>
        <v>0.0279396451612903</v>
      </c>
      <c r="Z156" s="1" t="n">
        <f aca="false">(Z64/1000000)/$A156</f>
        <v>0.0252322580645161</v>
      </c>
      <c r="AA156" s="1" t="n">
        <f aca="false">(AA64/1000000)/$A156</f>
        <v>0.0445848064516129</v>
      </c>
      <c r="AB156" s="1" t="n">
        <f aca="false">(AB64/1000000)/$A156</f>
        <v>0.0382296774193548</v>
      </c>
      <c r="AC156" s="1" t="n">
        <f aca="false">(AC64/1000000)/$A156</f>
        <v>0.0389233870967742</v>
      </c>
      <c r="AD156" s="1" t="n">
        <f aca="false">(AD64/1000000)/$A156</f>
        <v>0.0520302903225806</v>
      </c>
      <c r="AE156" s="1" t="n">
        <f aca="false">(AE64/1000000)/$A156</f>
        <v>0.0342380322580645</v>
      </c>
      <c r="AF156" s="1" t="n">
        <f aca="false">(AF64/1000000)/$A156</f>
        <v>0.0584680967741936</v>
      </c>
      <c r="AG156" s="1" t="n">
        <f aca="false">(AG64/1000000)/$A156</f>
        <v>0.0487629032258064</v>
      </c>
      <c r="AH156" s="1" t="n">
        <f aca="false">(AH64/1000000)/$A156</f>
        <v>0.0485997419354839</v>
      </c>
      <c r="AI156" s="1" t="n">
        <f aca="false">(AI64/1000000)/$A156</f>
        <v>0.0488839032258065</v>
      </c>
      <c r="AJ156" s="1" t="n">
        <f aca="false">(AJ64/1000000)/$A156</f>
        <v>0.0554557741935484</v>
      </c>
      <c r="AK156" s="1" t="n">
        <f aca="false">(AK64/1000000)/$A156</f>
        <v>0.0576719032258064</v>
      </c>
      <c r="AL156" s="1" t="n">
        <f aca="false">(AL64/1000000)/$A156</f>
        <v>0.084900870967742</v>
      </c>
      <c r="AM156" s="1" t="n">
        <f aca="false">(AM64/1000000)/$A156</f>
        <v>0.0699739032258065</v>
      </c>
      <c r="AN156" s="1" t="n">
        <f aca="false">(AN64/1000000)/$A156</f>
        <v>0.0615788387096774</v>
      </c>
      <c r="AO156" s="1" t="n">
        <f aca="false">(AO64/1000000)/$A156</f>
        <v>0.0517303870967742</v>
      </c>
      <c r="AP156" s="1" t="n">
        <f aca="false">(AP64/1000000)/$A156</f>
        <v>0.0841772258064516</v>
      </c>
      <c r="AQ156" s="1" t="n">
        <f aca="false">(AQ64/1000000)/$A156</f>
        <v>0.0633591935483871</v>
      </c>
      <c r="AR156" s="1" t="n">
        <f aca="false">(AR64/1000000)/$A156</f>
        <v>0.0730547419354839</v>
      </c>
      <c r="AS156" s="1" t="n">
        <f aca="false">(AS64/1000000)/$A156</f>
        <v>0.0711176129032258</v>
      </c>
      <c r="AT156" s="1" t="n">
        <f aca="false">(AT64/1000000)/$A156</f>
        <v>0.0814674193548387</v>
      </c>
      <c r="AU156" s="1" t="n">
        <f aca="false">(AU64/1000000)/$A156</f>
        <v>0.103642064516129</v>
      </c>
      <c r="AV156" s="1" t="n">
        <f aca="false">(AV64/1000000)/$A156</f>
        <v>0.0815131935483871</v>
      </c>
      <c r="AW156" s="1" t="n">
        <f aca="false">(AW64/1000000)/$A156</f>
        <v>0.106236806451613</v>
      </c>
      <c r="AX156" s="1" t="n">
        <f aca="false">(AX64/1000000)/$A156</f>
        <v>0.104846</v>
      </c>
      <c r="AY156" s="1" t="n">
        <f aca="false">(AY64/1000000)/$A156</f>
        <v>0.151166580645161</v>
      </c>
      <c r="AZ156" s="1" t="n">
        <f aca="false">(AZ64/1000000)/$A156</f>
        <v>0.125826419354839</v>
      </c>
      <c r="BA156" s="1" t="n">
        <f aca="false">(BA64/1000000)/$A156</f>
        <v>0.142464741935484</v>
      </c>
      <c r="BB156" s="1" t="n">
        <f aca="false">(BB64/1000000)/$A156</f>
        <v>0.129276580645161</v>
      </c>
      <c r="BC156" s="1" t="n">
        <f aca="false">(BC64/1000000)/$A156</f>
        <v>0.117098967741935</v>
      </c>
      <c r="BD156" s="1" t="n">
        <f aca="false">(BD64/1000000)/$A156</f>
        <v>0.152833870967742</v>
      </c>
      <c r="BE156" s="1" t="n">
        <f aca="false">(BE64/1000000)/$A156</f>
        <v>0.187747903225806</v>
      </c>
      <c r="BF156" s="1" t="n">
        <f aca="false">(BF64/1000000)/$A156</f>
        <v>0.214457290322581</v>
      </c>
      <c r="BG156" s="1" t="n">
        <f aca="false">(BG64/1000000)/$A156</f>
        <v>0.286820064516129</v>
      </c>
      <c r="BH156" s="1" t="n">
        <f aca="false">(BH64/1000000)/$A156</f>
        <v>0.171274064516129</v>
      </c>
      <c r="BI156" s="1" t="n">
        <f aca="false">(BI64/1000000)/$A156</f>
        <v>0.183695935483871</v>
      </c>
      <c r="BJ156" s="1" t="n">
        <f aca="false">(BJ64/1000000)/$A156</f>
        <v>0.25316935483871</v>
      </c>
      <c r="BK156" s="1" t="n">
        <f aca="false">(BK64/1000000)/$A156</f>
        <v>0.249092709677419</v>
      </c>
      <c r="BL156" s="1" t="n">
        <f aca="false">(BL64/1000000)/$A156</f>
        <v>0.355525516129032</v>
      </c>
      <c r="BM156" s="1" t="n">
        <f aca="false">(BM64/1000000)/$A156</f>
        <v>0.334136258064516</v>
      </c>
      <c r="BN156" s="1" t="n">
        <f aca="false">(BN64/1000000)/$A156</f>
        <v>0.10476835483871</v>
      </c>
    </row>
    <row r="157" customFormat="false" ht="11.25" hidden="false" customHeight="false" outlineLevel="0" collapsed="false">
      <c r="A157" s="1" t="n">
        <v>30</v>
      </c>
      <c r="B157" s="4" t="n">
        <v>36251</v>
      </c>
      <c r="C157" s="1" t="n">
        <f aca="false">(C65/1000000)/$A157</f>
        <v>2.0096081</v>
      </c>
      <c r="D157" s="1" t="n">
        <f aca="false">(D65/1000000)/$A157</f>
        <v>0.0221879333333333</v>
      </c>
      <c r="E157" s="1" t="n">
        <f aca="false">(E65/1000000)/$A157</f>
        <v>0.0351131</v>
      </c>
      <c r="F157" s="1" t="n">
        <f aca="false">(F65/1000000)/$A157</f>
        <v>0.0330193333333333</v>
      </c>
      <c r="G157" s="1" t="n">
        <f aca="false">(G65/1000000)/$A157</f>
        <v>0.0260325</v>
      </c>
      <c r="H157" s="1" t="n">
        <f aca="false">(H65/1000000)/$A157</f>
        <v>0.0324843333333333</v>
      </c>
      <c r="I157" s="1" t="n">
        <f aca="false">(I65/1000000)/$A157</f>
        <v>0.0260425</v>
      </c>
      <c r="J157" s="1" t="n">
        <f aca="false">(J65/1000000)/$A157</f>
        <v>0.0383254</v>
      </c>
      <c r="K157" s="1" t="n">
        <f aca="false">(K65/1000000)/$A157</f>
        <v>0.0253342333333333</v>
      </c>
      <c r="L157" s="1" t="n">
        <f aca="false">(L65/1000000)/$A157</f>
        <v>0.0417135333333333</v>
      </c>
      <c r="M157" s="1" t="n">
        <f aca="false">(M65/1000000)/$A157</f>
        <v>0.0259475333333333</v>
      </c>
      <c r="N157" s="1" t="n">
        <f aca="false">(N65/1000000)/$A157</f>
        <v>0.0271667333333333</v>
      </c>
      <c r="O157" s="1" t="n">
        <f aca="false">(O65/1000000)/$A157</f>
        <v>0.0293674333333333</v>
      </c>
      <c r="P157" s="1" t="n">
        <f aca="false">(P65/1000000)/$A157</f>
        <v>0.0244815666666667</v>
      </c>
      <c r="Q157" s="1" t="n">
        <f aca="false">(Q65/1000000)/$A157</f>
        <v>0.022873</v>
      </c>
      <c r="R157" s="1" t="n">
        <f aca="false">(R65/1000000)/$A157</f>
        <v>0.0350671666666667</v>
      </c>
      <c r="S157" s="1" t="n">
        <f aca="false">(S65/1000000)/$A157</f>
        <v>0.0279169333333333</v>
      </c>
      <c r="T157" s="1" t="n">
        <f aca="false">(T65/1000000)/$A157</f>
        <v>0.0387557</v>
      </c>
      <c r="U157" s="1" t="n">
        <f aca="false">(U65/1000000)/$A157</f>
        <v>0.0229723</v>
      </c>
      <c r="V157" s="1" t="n">
        <f aca="false">(V65/1000000)/$A157</f>
        <v>0.0410544666666667</v>
      </c>
      <c r="W157" s="1" t="n">
        <f aca="false">(W65/1000000)/$A157</f>
        <v>0.0301793666666667</v>
      </c>
      <c r="X157" s="1" t="n">
        <f aca="false">(X65/1000000)/$A157</f>
        <v>0.0428517</v>
      </c>
      <c r="Y157" s="1" t="n">
        <f aca="false">(Y65/1000000)/$A157</f>
        <v>0.0260809</v>
      </c>
      <c r="Z157" s="1" t="n">
        <f aca="false">(Z65/1000000)/$A157</f>
        <v>0.0242021</v>
      </c>
      <c r="AA157" s="1" t="n">
        <f aca="false">(AA65/1000000)/$A157</f>
        <v>0.0439804</v>
      </c>
      <c r="AB157" s="1" t="n">
        <f aca="false">(AB65/1000000)/$A157</f>
        <v>0.0365936666666667</v>
      </c>
      <c r="AC157" s="1" t="n">
        <f aca="false">(AC65/1000000)/$A157</f>
        <v>0.0371768666666667</v>
      </c>
      <c r="AD157" s="1" t="n">
        <f aca="false">(AD65/1000000)/$A157</f>
        <v>0.0501467333333333</v>
      </c>
      <c r="AE157" s="1" t="n">
        <f aca="false">(AE65/1000000)/$A157</f>
        <v>0.0322581</v>
      </c>
      <c r="AF157" s="1" t="n">
        <f aca="false">(AF65/1000000)/$A157</f>
        <v>0.0588847</v>
      </c>
      <c r="AG157" s="1" t="n">
        <f aca="false">(AG65/1000000)/$A157</f>
        <v>0.0482285</v>
      </c>
      <c r="AH157" s="1" t="n">
        <f aca="false">(AH65/1000000)/$A157</f>
        <v>0.0454340333333333</v>
      </c>
      <c r="AI157" s="1" t="n">
        <f aca="false">(AI65/1000000)/$A157</f>
        <v>0.0483941333333333</v>
      </c>
      <c r="AJ157" s="1" t="n">
        <f aca="false">(AJ65/1000000)/$A157</f>
        <v>0.0524742666666667</v>
      </c>
      <c r="AK157" s="1" t="n">
        <f aca="false">(AK65/1000000)/$A157</f>
        <v>0.0552643333333333</v>
      </c>
      <c r="AL157" s="1" t="n">
        <f aca="false">(AL65/1000000)/$A157</f>
        <v>0.0800252</v>
      </c>
      <c r="AM157" s="1" t="n">
        <f aca="false">(AM65/1000000)/$A157</f>
        <v>0.0683391666666667</v>
      </c>
      <c r="AN157" s="1" t="n">
        <f aca="false">(AN65/1000000)/$A157</f>
        <v>0.0582663666666667</v>
      </c>
      <c r="AO157" s="1" t="n">
        <f aca="false">(AO65/1000000)/$A157</f>
        <v>0.0507208</v>
      </c>
      <c r="AP157" s="1" t="n">
        <f aca="false">(AP65/1000000)/$A157</f>
        <v>0.0791139</v>
      </c>
      <c r="AQ157" s="1" t="n">
        <f aca="false">(AQ65/1000000)/$A157</f>
        <v>0.0593126333333333</v>
      </c>
      <c r="AR157" s="1" t="n">
        <f aca="false">(AR65/1000000)/$A157</f>
        <v>0.0724910666666667</v>
      </c>
      <c r="AS157" s="1" t="n">
        <f aca="false">(AS65/1000000)/$A157</f>
        <v>0.0682723666666667</v>
      </c>
      <c r="AT157" s="1" t="n">
        <f aca="false">(AT65/1000000)/$A157</f>
        <v>0.0792496333333333</v>
      </c>
      <c r="AU157" s="1" t="n">
        <f aca="false">(AU65/1000000)/$A157</f>
        <v>0.100475733333333</v>
      </c>
      <c r="AV157" s="1" t="n">
        <f aca="false">(AV65/1000000)/$A157</f>
        <v>0.0704219666666667</v>
      </c>
      <c r="AW157" s="1" t="n">
        <f aca="false">(AW65/1000000)/$A157</f>
        <v>0.105515466666667</v>
      </c>
      <c r="AX157" s="1" t="n">
        <f aca="false">(AX65/1000000)/$A157</f>
        <v>0.102718466666667</v>
      </c>
      <c r="AY157" s="1" t="n">
        <f aca="false">(AY65/1000000)/$A157</f>
        <v>0.135022633333333</v>
      </c>
      <c r="AZ157" s="1" t="n">
        <f aca="false">(AZ65/1000000)/$A157</f>
        <v>0.117891166666667</v>
      </c>
      <c r="BA157" s="1" t="n">
        <f aca="false">(BA65/1000000)/$A157</f>
        <v>0.1337622</v>
      </c>
      <c r="BB157" s="1" t="n">
        <f aca="false">(BB65/1000000)/$A157</f>
        <v>0.1231397</v>
      </c>
      <c r="BC157" s="1" t="n">
        <f aca="false">(BC65/1000000)/$A157</f>
        <v>0.111127033333333</v>
      </c>
      <c r="BD157" s="1" t="n">
        <f aca="false">(BD65/1000000)/$A157</f>
        <v>0.136752433333333</v>
      </c>
      <c r="BE157" s="1" t="n">
        <f aca="false">(BE65/1000000)/$A157</f>
        <v>0.167275266666667</v>
      </c>
      <c r="BF157" s="1" t="n">
        <f aca="false">(BF65/1000000)/$A157</f>
        <v>0.1853975</v>
      </c>
      <c r="BG157" s="1" t="n">
        <f aca="false">(BG65/1000000)/$A157</f>
        <v>0.2529438</v>
      </c>
      <c r="BH157" s="1" t="n">
        <f aca="false">(BH65/1000000)/$A157</f>
        <v>0.155803633333333</v>
      </c>
      <c r="BI157" s="1" t="n">
        <f aca="false">(BI65/1000000)/$A157</f>
        <v>0.169826666666667</v>
      </c>
      <c r="BJ157" s="1" t="n">
        <f aca="false">(BJ65/1000000)/$A157</f>
        <v>0.242508566666667</v>
      </c>
      <c r="BK157" s="1" t="n">
        <f aca="false">(BK65/1000000)/$A157</f>
        <v>0.222591066666667</v>
      </c>
      <c r="BL157" s="1" t="n">
        <f aca="false">(BL65/1000000)/$A157</f>
        <v>0.328612133333333</v>
      </c>
      <c r="BM157" s="1" t="n">
        <f aca="false">(BM65/1000000)/$A157</f>
        <v>0.380921833333333</v>
      </c>
      <c r="BN157" s="1" t="n">
        <f aca="false">(BN65/1000000)/$A157</f>
        <v>0.268611666666667</v>
      </c>
      <c r="BO157" s="1" t="n">
        <f aca="false">(BO65/1000000)/$A157</f>
        <v>0.129597433333333</v>
      </c>
    </row>
    <row r="158" customFormat="false" ht="11.25" hidden="false" customHeight="false" outlineLevel="0" collapsed="false">
      <c r="A158" s="1" t="n">
        <v>31</v>
      </c>
      <c r="B158" s="4" t="n">
        <v>36281</v>
      </c>
      <c r="C158" s="1" t="n">
        <f aca="false">(C66/1000000)/$A158</f>
        <v>1.99673590322581</v>
      </c>
      <c r="D158" s="1" t="n">
        <f aca="false">(D66/1000000)/$A158</f>
        <v>0.0214427419354839</v>
      </c>
      <c r="E158" s="1" t="n">
        <f aca="false">(E66/1000000)/$A158</f>
        <v>0.033835</v>
      </c>
      <c r="F158" s="1" t="n">
        <f aca="false">(F66/1000000)/$A158</f>
        <v>0.0334833225806452</v>
      </c>
      <c r="G158" s="1" t="n">
        <f aca="false">(G66/1000000)/$A158</f>
        <v>0.0263082903225806</v>
      </c>
      <c r="H158" s="1" t="n">
        <f aca="false">(H66/1000000)/$A158</f>
        <v>0.0317929677419355</v>
      </c>
      <c r="I158" s="1" t="n">
        <f aca="false">(I66/1000000)/$A158</f>
        <v>0.0256269677419355</v>
      </c>
      <c r="J158" s="1" t="n">
        <f aca="false">(J66/1000000)/$A158</f>
        <v>0.0371713225806452</v>
      </c>
      <c r="K158" s="1" t="n">
        <f aca="false">(K66/1000000)/$A158</f>
        <v>0.0249607419354839</v>
      </c>
      <c r="L158" s="1" t="n">
        <f aca="false">(L66/1000000)/$A158</f>
        <v>0.0388314838709677</v>
      </c>
      <c r="M158" s="1" t="n">
        <f aca="false">(M66/1000000)/$A158</f>
        <v>0.0262821935483871</v>
      </c>
      <c r="N158" s="1" t="n">
        <f aca="false">(N66/1000000)/$A158</f>
        <v>0.0267763548387097</v>
      </c>
      <c r="O158" s="1" t="n">
        <f aca="false">(O66/1000000)/$A158</f>
        <v>0.0280263548387097</v>
      </c>
      <c r="P158" s="1" t="n">
        <f aca="false">(P66/1000000)/$A158</f>
        <v>0.0242331935483871</v>
      </c>
      <c r="Q158" s="1" t="n">
        <f aca="false">(Q66/1000000)/$A158</f>
        <v>0.0243025483870968</v>
      </c>
      <c r="R158" s="1" t="n">
        <f aca="false">(R66/1000000)/$A158</f>
        <v>0.0321923225806452</v>
      </c>
      <c r="S158" s="1" t="n">
        <f aca="false">(S66/1000000)/$A158</f>
        <v>0.0250050322580645</v>
      </c>
      <c r="T158" s="1" t="n">
        <f aca="false">(T66/1000000)/$A158</f>
        <v>0.0370253225806452</v>
      </c>
      <c r="U158" s="1" t="n">
        <f aca="false">(U66/1000000)/$A158</f>
        <v>0.0232326774193548</v>
      </c>
      <c r="V158" s="1" t="n">
        <f aca="false">(V66/1000000)/$A158</f>
        <v>0.0393846774193548</v>
      </c>
      <c r="W158" s="1" t="n">
        <f aca="false">(W66/1000000)/$A158</f>
        <v>0.0281893548387097</v>
      </c>
      <c r="X158" s="1" t="n">
        <f aca="false">(X66/1000000)/$A158</f>
        <v>0.0413907741935484</v>
      </c>
      <c r="Y158" s="1" t="n">
        <f aca="false">(Y66/1000000)/$A158</f>
        <v>0.0245347096774194</v>
      </c>
      <c r="Z158" s="1" t="n">
        <f aca="false">(Z66/1000000)/$A158</f>
        <v>0.0234045161290323</v>
      </c>
      <c r="AA158" s="1" t="n">
        <f aca="false">(AA66/1000000)/$A158</f>
        <v>0.0401876129032258</v>
      </c>
      <c r="AB158" s="1" t="n">
        <f aca="false">(AB66/1000000)/$A158</f>
        <v>0.0354406129032258</v>
      </c>
      <c r="AC158" s="1" t="n">
        <f aca="false">(AC66/1000000)/$A158</f>
        <v>0.0351663225806452</v>
      </c>
      <c r="AD158" s="1" t="n">
        <f aca="false">(AD66/1000000)/$A158</f>
        <v>0.0469921612903226</v>
      </c>
      <c r="AE158" s="1" t="n">
        <f aca="false">(AE66/1000000)/$A158</f>
        <v>0.0323626451612903</v>
      </c>
      <c r="AF158" s="1" t="n">
        <f aca="false">(AF66/1000000)/$A158</f>
        <v>0.0564134193548387</v>
      </c>
      <c r="AG158" s="1" t="n">
        <f aca="false">(AG66/1000000)/$A158</f>
        <v>0.0463613225806452</v>
      </c>
      <c r="AH158" s="1" t="n">
        <f aca="false">(AH66/1000000)/$A158</f>
        <v>0.0461868709677419</v>
      </c>
      <c r="AI158" s="1" t="n">
        <f aca="false">(AI66/1000000)/$A158</f>
        <v>0.0453712258064516</v>
      </c>
      <c r="AJ158" s="1" t="n">
        <f aca="false">(AJ66/1000000)/$A158</f>
        <v>0.0518208709677419</v>
      </c>
      <c r="AK158" s="1" t="n">
        <f aca="false">(AK66/1000000)/$A158</f>
        <v>0.0523438387096774</v>
      </c>
      <c r="AL158" s="1" t="n">
        <f aca="false">(AL66/1000000)/$A158</f>
        <v>0.0787064838709677</v>
      </c>
      <c r="AM158" s="1" t="n">
        <f aca="false">(AM66/1000000)/$A158</f>
        <v>0.0682111290322581</v>
      </c>
      <c r="AN158" s="1" t="n">
        <f aca="false">(AN66/1000000)/$A158</f>
        <v>0.0547925161290323</v>
      </c>
      <c r="AO158" s="1" t="n">
        <f aca="false">(AO66/1000000)/$A158</f>
        <v>0.048432064516129</v>
      </c>
      <c r="AP158" s="1" t="n">
        <f aca="false">(AP66/1000000)/$A158</f>
        <v>0.0798748387096774</v>
      </c>
      <c r="AQ158" s="1" t="n">
        <f aca="false">(AQ66/1000000)/$A158</f>
        <v>0.0545154838709677</v>
      </c>
      <c r="AR158" s="1" t="n">
        <f aca="false">(AR66/1000000)/$A158</f>
        <v>0.0728388709677419</v>
      </c>
      <c r="AS158" s="1" t="n">
        <f aca="false">(AS66/1000000)/$A158</f>
        <v>0.0636376129032258</v>
      </c>
      <c r="AT158" s="1" t="n">
        <f aca="false">(AT66/1000000)/$A158</f>
        <v>0.0744273870967742</v>
      </c>
      <c r="AU158" s="1" t="n">
        <f aca="false">(AU66/1000000)/$A158</f>
        <v>0.0978163548387097</v>
      </c>
      <c r="AV158" s="1" t="n">
        <f aca="false">(AV66/1000000)/$A158</f>
        <v>0.0676558064516129</v>
      </c>
      <c r="AW158" s="1" t="n">
        <f aca="false">(AW66/1000000)/$A158</f>
        <v>0.0985626774193548</v>
      </c>
      <c r="AX158" s="1" t="n">
        <f aca="false">(AX66/1000000)/$A158</f>
        <v>0.0992252580645161</v>
      </c>
      <c r="AY158" s="1" t="n">
        <f aca="false">(AY66/1000000)/$A158</f>
        <v>0.117325612903226</v>
      </c>
      <c r="AZ158" s="1" t="n">
        <f aca="false">(AZ66/1000000)/$A158</f>
        <v>0.111185838709677</v>
      </c>
      <c r="BA158" s="1" t="n">
        <f aca="false">(BA66/1000000)/$A158</f>
        <v>0.121458838709677</v>
      </c>
      <c r="BB158" s="1" t="n">
        <f aca="false">(BB66/1000000)/$A158</f>
        <v>0.125026548387097</v>
      </c>
      <c r="BC158" s="1" t="n">
        <f aca="false">(BC66/1000000)/$A158</f>
        <v>0.104001129032258</v>
      </c>
      <c r="BD158" s="1" t="n">
        <f aca="false">(BD66/1000000)/$A158</f>
        <v>0.136520290322581</v>
      </c>
      <c r="BE158" s="1" t="n">
        <f aca="false">(BE66/1000000)/$A158</f>
        <v>0.153630322580645</v>
      </c>
      <c r="BF158" s="1" t="n">
        <f aca="false">(BF66/1000000)/$A158</f>
        <v>0.194589064516129</v>
      </c>
      <c r="BG158" s="1" t="n">
        <f aca="false">(BG66/1000000)/$A158</f>
        <v>0.245112290322581</v>
      </c>
      <c r="BH158" s="1" t="n">
        <f aca="false">(BH66/1000000)/$A158</f>
        <v>0.152878193548387</v>
      </c>
      <c r="BI158" s="1" t="n">
        <f aca="false">(BI66/1000000)/$A158</f>
        <v>0.153651064516129</v>
      </c>
      <c r="BJ158" s="1" t="n">
        <f aca="false">(BJ66/1000000)/$A158</f>
        <v>0.219554161290323</v>
      </c>
      <c r="BK158" s="1" t="n">
        <f aca="false">(BK66/1000000)/$A158</f>
        <v>0.238248774193548</v>
      </c>
      <c r="BL158" s="1" t="n">
        <f aca="false">(BL66/1000000)/$A158</f>
        <v>0.292976838709677</v>
      </c>
      <c r="BM158" s="1" t="n">
        <f aca="false">(BM66/1000000)/$A158</f>
        <v>0.358646580645161</v>
      </c>
      <c r="BN158" s="1" t="n">
        <f aca="false">(BN66/1000000)/$A158</f>
        <v>0.23134535483871</v>
      </c>
      <c r="BO158" s="1" t="n">
        <f aca="false">(BO66/1000000)/$A158</f>
        <v>0.269579774193548</v>
      </c>
      <c r="BP158" s="1" t="n">
        <f aca="false">(BP66/1000000)/$A158</f>
        <v>0.148472806451613</v>
      </c>
    </row>
    <row r="159" customFormat="false" ht="11.25" hidden="false" customHeight="false" outlineLevel="0" collapsed="false">
      <c r="A159" s="1" t="n">
        <v>30</v>
      </c>
      <c r="B159" s="4" t="n">
        <v>36312</v>
      </c>
      <c r="C159" s="1" t="n">
        <f aca="false">(C67/1000000)/$A159</f>
        <v>1.96056293333333</v>
      </c>
      <c r="D159" s="1" t="n">
        <f aca="false">(D67/1000000)/$A159</f>
        <v>0.0197024</v>
      </c>
      <c r="E159" s="1" t="n">
        <f aca="false">(E67/1000000)/$A159</f>
        <v>0.0323435666666667</v>
      </c>
      <c r="F159" s="1" t="n">
        <f aca="false">(F67/1000000)/$A159</f>
        <v>0.0327705</v>
      </c>
      <c r="G159" s="1" t="n">
        <f aca="false">(G67/1000000)/$A159</f>
        <v>0.0258091666666667</v>
      </c>
      <c r="H159" s="1" t="n">
        <f aca="false">(H67/1000000)/$A159</f>
        <v>0.0310077</v>
      </c>
      <c r="I159" s="1" t="n">
        <f aca="false">(I67/1000000)/$A159</f>
        <v>0.0243572</v>
      </c>
      <c r="J159" s="1" t="n">
        <f aca="false">(J67/1000000)/$A159</f>
        <v>0.0355344666666667</v>
      </c>
      <c r="K159" s="1" t="n">
        <f aca="false">(K67/1000000)/$A159</f>
        <v>0.0236320333333333</v>
      </c>
      <c r="L159" s="1" t="n">
        <f aca="false">(L67/1000000)/$A159</f>
        <v>0.0386226666666667</v>
      </c>
      <c r="M159" s="1" t="n">
        <f aca="false">(M67/1000000)/$A159</f>
        <v>0.0253015333333333</v>
      </c>
      <c r="N159" s="1" t="n">
        <f aca="false">(N67/1000000)/$A159</f>
        <v>0.0259455666666667</v>
      </c>
      <c r="O159" s="1" t="n">
        <f aca="false">(O67/1000000)/$A159</f>
        <v>0.0268681666666667</v>
      </c>
      <c r="P159" s="1" t="n">
        <f aca="false">(P67/1000000)/$A159</f>
        <v>0.0237238666666667</v>
      </c>
      <c r="Q159" s="1" t="n">
        <f aca="false">(Q67/1000000)/$A159</f>
        <v>0.0220277333333333</v>
      </c>
      <c r="R159" s="1" t="n">
        <f aca="false">(R67/1000000)/$A159</f>
        <v>0.0305903</v>
      </c>
      <c r="S159" s="1" t="n">
        <f aca="false">(S67/1000000)/$A159</f>
        <v>0.0234485666666667</v>
      </c>
      <c r="T159" s="1" t="n">
        <f aca="false">(T67/1000000)/$A159</f>
        <v>0.0386888333333333</v>
      </c>
      <c r="U159" s="1" t="n">
        <f aca="false">(U67/1000000)/$A159</f>
        <v>0.0216191</v>
      </c>
      <c r="V159" s="1" t="n">
        <f aca="false">(V67/1000000)/$A159</f>
        <v>0.0384749333333333</v>
      </c>
      <c r="W159" s="1" t="n">
        <f aca="false">(W67/1000000)/$A159</f>
        <v>0.0281233</v>
      </c>
      <c r="X159" s="1" t="n">
        <f aca="false">(X67/1000000)/$A159</f>
        <v>0.0404774666666667</v>
      </c>
      <c r="Y159" s="1" t="n">
        <f aca="false">(Y67/1000000)/$A159</f>
        <v>0.0246265</v>
      </c>
      <c r="Z159" s="1" t="n">
        <f aca="false">(Z67/1000000)/$A159</f>
        <v>0.0214291666666667</v>
      </c>
      <c r="AA159" s="1" t="n">
        <f aca="false">(AA67/1000000)/$A159</f>
        <v>0.0417066</v>
      </c>
      <c r="AB159" s="1" t="n">
        <f aca="false">(AB67/1000000)/$A159</f>
        <v>0.0326758666666667</v>
      </c>
      <c r="AC159" s="1" t="n">
        <f aca="false">(AC67/1000000)/$A159</f>
        <v>0.0320701666666667</v>
      </c>
      <c r="AD159" s="1" t="n">
        <f aca="false">(AD67/1000000)/$A159</f>
        <v>0.0459823666666667</v>
      </c>
      <c r="AE159" s="1" t="n">
        <f aca="false">(AE67/1000000)/$A159</f>
        <v>0.0304961666666667</v>
      </c>
      <c r="AF159" s="1" t="n">
        <f aca="false">(AF67/1000000)/$A159</f>
        <v>0.0556033</v>
      </c>
      <c r="AG159" s="1" t="n">
        <f aca="false">(AG67/1000000)/$A159</f>
        <v>0.043418</v>
      </c>
      <c r="AH159" s="1" t="n">
        <f aca="false">(AH67/1000000)/$A159</f>
        <v>0.045153</v>
      </c>
      <c r="AI159" s="1" t="n">
        <f aca="false">(AI67/1000000)/$A159</f>
        <v>0.0402911</v>
      </c>
      <c r="AJ159" s="1" t="n">
        <f aca="false">(AJ67/1000000)/$A159</f>
        <v>0.0489044333333333</v>
      </c>
      <c r="AK159" s="1" t="n">
        <f aca="false">(AK67/1000000)/$A159</f>
        <v>0.0494491333333333</v>
      </c>
      <c r="AL159" s="1" t="n">
        <f aca="false">(AL67/1000000)/$A159</f>
        <v>0.0751914333333333</v>
      </c>
      <c r="AM159" s="1" t="n">
        <f aca="false">(AM67/1000000)/$A159</f>
        <v>0.0665313</v>
      </c>
      <c r="AN159" s="1" t="n">
        <f aca="false">(AN67/1000000)/$A159</f>
        <v>0.0520431</v>
      </c>
      <c r="AO159" s="1" t="n">
        <f aca="false">(AO67/1000000)/$A159</f>
        <v>0.0465025</v>
      </c>
      <c r="AP159" s="1" t="n">
        <f aca="false">(AP67/1000000)/$A159</f>
        <v>0.0768011333333333</v>
      </c>
      <c r="AQ159" s="1" t="n">
        <f aca="false">(AQ67/1000000)/$A159</f>
        <v>0.0524523666666667</v>
      </c>
      <c r="AR159" s="1" t="n">
        <f aca="false">(AR67/1000000)/$A159</f>
        <v>0.0715938</v>
      </c>
      <c r="AS159" s="1" t="n">
        <f aca="false">(AS67/1000000)/$A159</f>
        <v>0.0619263</v>
      </c>
      <c r="AT159" s="1" t="n">
        <f aca="false">(AT67/1000000)/$A159</f>
        <v>0.0709232</v>
      </c>
      <c r="AU159" s="1" t="n">
        <f aca="false">(AU67/1000000)/$A159</f>
        <v>0.087541</v>
      </c>
      <c r="AV159" s="1" t="n">
        <f aca="false">(AV67/1000000)/$A159</f>
        <v>0.0670268333333333</v>
      </c>
      <c r="AW159" s="1" t="n">
        <f aca="false">(AW67/1000000)/$A159</f>
        <v>0.0933127666666667</v>
      </c>
      <c r="AX159" s="1" t="n">
        <f aca="false">(AX67/1000000)/$A159</f>
        <v>0.0912036333333333</v>
      </c>
      <c r="AY159" s="1" t="n">
        <f aca="false">(AY67/1000000)/$A159</f>
        <v>0.130214433333333</v>
      </c>
      <c r="AZ159" s="1" t="n">
        <f aca="false">(AZ67/1000000)/$A159</f>
        <v>0.1042139</v>
      </c>
      <c r="BA159" s="1" t="n">
        <f aca="false">(BA67/1000000)/$A159</f>
        <v>0.118410766666667</v>
      </c>
      <c r="BB159" s="1" t="n">
        <f aca="false">(BB67/1000000)/$A159</f>
        <v>0.1188157</v>
      </c>
      <c r="BC159" s="1" t="n">
        <f aca="false">(BC67/1000000)/$A159</f>
        <v>0.0918358</v>
      </c>
      <c r="BD159" s="1" t="n">
        <f aca="false">(BD67/1000000)/$A159</f>
        <v>0.132444533333333</v>
      </c>
      <c r="BE159" s="1" t="n">
        <f aca="false">(BE67/1000000)/$A159</f>
        <v>0.1409741</v>
      </c>
      <c r="BF159" s="1" t="n">
        <f aca="false">(BF67/1000000)/$A159</f>
        <v>0.178712766666667</v>
      </c>
      <c r="BG159" s="1" t="n">
        <f aca="false">(BG67/1000000)/$A159</f>
        <v>0.2205415</v>
      </c>
      <c r="BH159" s="1" t="n">
        <f aca="false">(BH67/1000000)/$A159</f>
        <v>0.140626766666667</v>
      </c>
      <c r="BI159" s="1" t="n">
        <f aca="false">(BI67/1000000)/$A159</f>
        <v>0.138558</v>
      </c>
      <c r="BJ159" s="1" t="n">
        <f aca="false">(BJ67/1000000)/$A159</f>
        <v>0.208254766666667</v>
      </c>
      <c r="BK159" s="1" t="n">
        <f aca="false">(BK67/1000000)/$A159</f>
        <v>0.180730266666667</v>
      </c>
      <c r="BL159" s="1" t="n">
        <f aca="false">(BL67/1000000)/$A159</f>
        <v>0.266831366666667</v>
      </c>
      <c r="BM159" s="1" t="n">
        <f aca="false">(BM67/1000000)/$A159</f>
        <v>0.351932666666667</v>
      </c>
      <c r="BN159" s="1" t="n">
        <f aca="false">(BN67/1000000)/$A159</f>
        <v>0.204965166666667</v>
      </c>
      <c r="BO159" s="1" t="n">
        <f aca="false">(BO67/1000000)/$A159</f>
        <v>0.263295466666667</v>
      </c>
      <c r="BP159" s="1" t="n">
        <f aca="false">(BP67/1000000)/$A159</f>
        <v>0.330477333333333</v>
      </c>
      <c r="BQ159" s="1" t="n">
        <f aca="false">(BQ67/1000000)/$A159</f>
        <v>0.116210166666667</v>
      </c>
    </row>
    <row r="160" customFormat="false" ht="11.25" hidden="false" customHeight="false" outlineLevel="0" collapsed="false">
      <c r="A160" s="1" t="n">
        <v>31</v>
      </c>
      <c r="B160" s="4" t="n">
        <v>36342</v>
      </c>
      <c r="C160" s="1" t="n">
        <f aca="false">(C68/1000000)/$A160</f>
        <v>1.92019487096774</v>
      </c>
      <c r="D160" s="1" t="n">
        <f aca="false">(D68/1000000)/$A160</f>
        <v>0.0190997419354839</v>
      </c>
      <c r="E160" s="1" t="n">
        <f aca="false">(E68/1000000)/$A160</f>
        <v>0.0310521935483871</v>
      </c>
      <c r="F160" s="1" t="n">
        <f aca="false">(F68/1000000)/$A160</f>
        <v>0.0331836129032258</v>
      </c>
      <c r="G160" s="1" t="n">
        <f aca="false">(G68/1000000)/$A160</f>
        <v>0.0246328387096774</v>
      </c>
      <c r="H160" s="1" t="n">
        <f aca="false">(H68/1000000)/$A160</f>
        <v>0.0301344838709677</v>
      </c>
      <c r="I160" s="1" t="n">
        <f aca="false">(I68/1000000)/$A160</f>
        <v>0.0240268387096774</v>
      </c>
      <c r="J160" s="1" t="n">
        <f aca="false">(J68/1000000)/$A160</f>
        <v>0.03583</v>
      </c>
      <c r="K160" s="1" t="n">
        <f aca="false">(K68/1000000)/$A160</f>
        <v>0.0228092903225806</v>
      </c>
      <c r="L160" s="1" t="n">
        <f aca="false">(L68/1000000)/$A160</f>
        <v>0.0378496451612903</v>
      </c>
      <c r="M160" s="1" t="n">
        <f aca="false">(M68/1000000)/$A160</f>
        <v>0.0237816451612903</v>
      </c>
      <c r="N160" s="1" t="n">
        <f aca="false">(N68/1000000)/$A160</f>
        <v>0.0248454838709677</v>
      </c>
      <c r="O160" s="1" t="n">
        <f aca="false">(O68/1000000)/$A160</f>
        <v>0.0289895161290323</v>
      </c>
      <c r="P160" s="1" t="n">
        <f aca="false">(P68/1000000)/$A160</f>
        <v>0.0221152258064516</v>
      </c>
      <c r="Q160" s="1" t="n">
        <f aca="false">(Q68/1000000)/$A160</f>
        <v>0.0210018387096774</v>
      </c>
      <c r="R160" s="1" t="n">
        <f aca="false">(R68/1000000)/$A160</f>
        <v>0.0345222903225806</v>
      </c>
      <c r="S160" s="1" t="n">
        <f aca="false">(S68/1000000)/$A160</f>
        <v>0.0223920967741935</v>
      </c>
      <c r="T160" s="1" t="n">
        <f aca="false">(T68/1000000)/$A160</f>
        <v>0.0371454838709677</v>
      </c>
      <c r="U160" s="1" t="n">
        <f aca="false">(U68/1000000)/$A160</f>
        <v>0.023934</v>
      </c>
      <c r="V160" s="1" t="n">
        <f aca="false">(V68/1000000)/$A160</f>
        <v>0.0366033225806452</v>
      </c>
      <c r="W160" s="1" t="n">
        <f aca="false">(W68/1000000)/$A160</f>
        <v>0.0285281612903226</v>
      </c>
      <c r="X160" s="1" t="n">
        <f aca="false">(X68/1000000)/$A160</f>
        <v>0.0393267419354839</v>
      </c>
      <c r="Y160" s="1" t="n">
        <f aca="false">(Y68/1000000)/$A160</f>
        <v>0.0255568387096774</v>
      </c>
      <c r="Z160" s="1" t="n">
        <f aca="false">(Z68/1000000)/$A160</f>
        <v>0.0205269032258065</v>
      </c>
      <c r="AA160" s="1" t="n">
        <f aca="false">(AA68/1000000)/$A160</f>
        <v>0.0418190322580645</v>
      </c>
      <c r="AB160" s="1" t="n">
        <f aca="false">(AB68/1000000)/$A160</f>
        <v>0.031181935483871</v>
      </c>
      <c r="AC160" s="1" t="n">
        <f aca="false">(AC68/1000000)/$A160</f>
        <v>0.0309592903225806</v>
      </c>
      <c r="AD160" s="1" t="n">
        <f aca="false">(AD68/1000000)/$A160</f>
        <v>0.044260935483871</v>
      </c>
      <c r="AE160" s="1" t="n">
        <f aca="false">(AE68/1000000)/$A160</f>
        <v>0.0308027419354839</v>
      </c>
      <c r="AF160" s="1" t="n">
        <f aca="false">(AF68/1000000)/$A160</f>
        <v>0.0553499677419355</v>
      </c>
      <c r="AG160" s="1" t="n">
        <f aca="false">(AG68/1000000)/$A160</f>
        <v>0.0404429677419355</v>
      </c>
      <c r="AH160" s="1" t="n">
        <f aca="false">(AH68/1000000)/$A160</f>
        <v>0.0425126774193548</v>
      </c>
      <c r="AI160" s="1" t="n">
        <f aca="false">(AI68/1000000)/$A160</f>
        <v>0.0388819032258065</v>
      </c>
      <c r="AJ160" s="1" t="n">
        <f aca="false">(AJ68/1000000)/$A160</f>
        <v>0.047651064516129</v>
      </c>
      <c r="AK160" s="1" t="n">
        <f aca="false">(AK68/1000000)/$A160</f>
        <v>0.047063064516129</v>
      </c>
      <c r="AL160" s="1" t="n">
        <f aca="false">(AL68/1000000)/$A160</f>
        <v>0.0721730967741936</v>
      </c>
      <c r="AM160" s="1" t="n">
        <f aca="false">(AM68/1000000)/$A160</f>
        <v>0.0655241935483871</v>
      </c>
      <c r="AN160" s="1" t="n">
        <f aca="false">(AN68/1000000)/$A160</f>
        <v>0.0517852580645161</v>
      </c>
      <c r="AO160" s="1" t="n">
        <f aca="false">(AO68/1000000)/$A160</f>
        <v>0.0487054193548387</v>
      </c>
      <c r="AP160" s="1" t="n">
        <f aca="false">(AP68/1000000)/$A160</f>
        <v>0.0749256774193548</v>
      </c>
      <c r="AQ160" s="1" t="n">
        <f aca="false">(AQ68/1000000)/$A160</f>
        <v>0.0481736774193548</v>
      </c>
      <c r="AR160" s="1" t="n">
        <f aca="false">(AR68/1000000)/$A160</f>
        <v>0.0677828387096774</v>
      </c>
      <c r="AS160" s="1" t="n">
        <f aca="false">(AS68/1000000)/$A160</f>
        <v>0.0601028064516129</v>
      </c>
      <c r="AT160" s="1" t="n">
        <f aca="false">(AT68/1000000)/$A160</f>
        <v>0.0684903870967742</v>
      </c>
      <c r="AU160" s="1" t="n">
        <f aca="false">(AU68/1000000)/$A160</f>
        <v>0.0830310322580645</v>
      </c>
      <c r="AV160" s="1" t="n">
        <f aca="false">(AV68/1000000)/$A160</f>
        <v>0.0641448387096774</v>
      </c>
      <c r="AW160" s="1" t="n">
        <f aca="false">(AW68/1000000)/$A160</f>
        <v>0.0906339677419355</v>
      </c>
      <c r="AX160" s="1" t="n">
        <f aca="false">(AX68/1000000)/$A160</f>
        <v>0.0858443870967742</v>
      </c>
      <c r="AY160" s="1" t="n">
        <f aca="false">(AY68/1000000)/$A160</f>
        <v>0.120177419354839</v>
      </c>
      <c r="AZ160" s="1" t="n">
        <f aca="false">(AZ68/1000000)/$A160</f>
        <v>0.097400935483871</v>
      </c>
      <c r="BA160" s="1" t="n">
        <f aca="false">(BA68/1000000)/$A160</f>
        <v>0.112006612903226</v>
      </c>
      <c r="BB160" s="1" t="n">
        <f aca="false">(BB68/1000000)/$A160</f>
        <v>0.119346677419355</v>
      </c>
      <c r="BC160" s="1" t="n">
        <f aca="false">(BC68/1000000)/$A160</f>
        <v>0.0867763548387097</v>
      </c>
      <c r="BD160" s="1" t="n">
        <f aca="false">(BD68/1000000)/$A160</f>
        <v>0.126998838709677</v>
      </c>
      <c r="BE160" s="1" t="n">
        <f aca="false">(BE68/1000000)/$A160</f>
        <v>0.135134677419355</v>
      </c>
      <c r="BF160" s="1" t="n">
        <f aca="false">(BF68/1000000)/$A160</f>
        <v>0.164341516129032</v>
      </c>
      <c r="BG160" s="1" t="n">
        <f aca="false">(BG68/1000000)/$A160</f>
        <v>0.20710564516129</v>
      </c>
      <c r="BH160" s="1" t="n">
        <f aca="false">(BH68/1000000)/$A160</f>
        <v>0.137038903225806</v>
      </c>
      <c r="BI160" s="1" t="n">
        <f aca="false">(BI68/1000000)/$A160</f>
        <v>0.127714870967742</v>
      </c>
      <c r="BJ160" s="1" t="n">
        <f aca="false">(BJ68/1000000)/$A160</f>
        <v>0.188579774193548</v>
      </c>
      <c r="BK160" s="1" t="n">
        <f aca="false">(BK68/1000000)/$A160</f>
        <v>0.163694</v>
      </c>
      <c r="BL160" s="1" t="n">
        <f aca="false">(BL68/1000000)/$A160</f>
        <v>0.252930290322581</v>
      </c>
      <c r="BM160" s="1" t="n">
        <f aca="false">(BM68/1000000)/$A160</f>
        <v>0.338279774193548</v>
      </c>
      <c r="BN160" s="1" t="n">
        <f aca="false">(BN68/1000000)/$A160</f>
        <v>0.193574709677419</v>
      </c>
      <c r="BO160" s="1" t="n">
        <f aca="false">(BO68/1000000)/$A160</f>
        <v>0.264109903225806</v>
      </c>
      <c r="BP160" s="1" t="n">
        <f aca="false">(BP68/1000000)/$A160</f>
        <v>0.318481193548387</v>
      </c>
      <c r="BQ160" s="1" t="n">
        <f aca="false">(BQ68/1000000)/$A160</f>
        <v>0.218350870967742</v>
      </c>
      <c r="BR160" s="1" t="n">
        <f aca="false">(BR68/1000000)/$A160</f>
        <v>0.173203064516129</v>
      </c>
    </row>
    <row r="161" customFormat="false" ht="11.25" hidden="false" customHeight="false" outlineLevel="0" collapsed="false">
      <c r="A161" s="1" t="n">
        <v>31</v>
      </c>
      <c r="B161" s="4" t="n">
        <v>36373</v>
      </c>
      <c r="C161" s="1" t="n">
        <f aca="false">(C69/1000000)/$A161</f>
        <v>1.856269</v>
      </c>
      <c r="D161" s="1" t="n">
        <f aca="false">(D69/1000000)/$A161</f>
        <v>0.0183277419354839</v>
      </c>
      <c r="E161" s="1" t="n">
        <f aca="false">(E69/1000000)/$A161</f>
        <v>0.0296349032258065</v>
      </c>
      <c r="F161" s="1" t="n">
        <f aca="false">(F69/1000000)/$A161</f>
        <v>0.0302387096774194</v>
      </c>
      <c r="G161" s="1" t="n">
        <f aca="false">(G69/1000000)/$A161</f>
        <v>0.0239162903225806</v>
      </c>
      <c r="H161" s="1" t="n">
        <f aca="false">(H69/1000000)/$A161</f>
        <v>0.0286045806451613</v>
      </c>
      <c r="I161" s="1" t="n">
        <f aca="false">(I69/1000000)/$A161</f>
        <v>0.0226149032258065</v>
      </c>
      <c r="J161" s="1" t="n">
        <f aca="false">(J69/1000000)/$A161</f>
        <v>0.0366202580645161</v>
      </c>
      <c r="K161" s="1" t="n">
        <f aca="false">(K69/1000000)/$A161</f>
        <v>0.0222569032258065</v>
      </c>
      <c r="L161" s="1" t="n">
        <f aca="false">(L69/1000000)/$A161</f>
        <v>0.0363100967741936</v>
      </c>
      <c r="M161" s="1" t="n">
        <f aca="false">(M69/1000000)/$A161</f>
        <v>0.023386935483871</v>
      </c>
      <c r="N161" s="1" t="n">
        <f aca="false">(N69/1000000)/$A161</f>
        <v>0.0255560967741936</v>
      </c>
      <c r="O161" s="1" t="n">
        <f aca="false">(O69/1000000)/$A161</f>
        <v>0.0262467096774194</v>
      </c>
      <c r="P161" s="1" t="n">
        <f aca="false">(P69/1000000)/$A161</f>
        <v>0.0218121935483871</v>
      </c>
      <c r="Q161" s="1" t="n">
        <f aca="false">(Q69/1000000)/$A161</f>
        <v>0.0203552903225806</v>
      </c>
      <c r="R161" s="1" t="n">
        <f aca="false">(R69/1000000)/$A161</f>
        <v>0.0331441935483871</v>
      </c>
      <c r="S161" s="1" t="n">
        <f aca="false">(S69/1000000)/$A161</f>
        <v>0.0215280967741936</v>
      </c>
      <c r="T161" s="1" t="n">
        <f aca="false">(T69/1000000)/$A161</f>
        <v>0.0365742258064516</v>
      </c>
      <c r="U161" s="1" t="n">
        <f aca="false">(U69/1000000)/$A161</f>
        <v>0.0221479677419355</v>
      </c>
      <c r="V161" s="1" t="n">
        <f aca="false">(V69/1000000)/$A161</f>
        <v>0.0341703870967742</v>
      </c>
      <c r="W161" s="1" t="n">
        <f aca="false">(W69/1000000)/$A161</f>
        <v>0.02599</v>
      </c>
      <c r="X161" s="1" t="n">
        <f aca="false">(X69/1000000)/$A161</f>
        <v>0.0387506451612903</v>
      </c>
      <c r="Y161" s="1" t="n">
        <f aca="false">(Y69/1000000)/$A161</f>
        <v>0.0223605483870968</v>
      </c>
      <c r="Z161" s="1" t="n">
        <f aca="false">(Z69/1000000)/$A161</f>
        <v>0.0195445161290323</v>
      </c>
      <c r="AA161" s="1" t="n">
        <f aca="false">(AA69/1000000)/$A161</f>
        <v>0.0379825161290323</v>
      </c>
      <c r="AB161" s="1" t="n">
        <f aca="false">(AB69/1000000)/$A161</f>
        <v>0.0304870322580645</v>
      </c>
      <c r="AC161" s="1" t="n">
        <f aca="false">(AC69/1000000)/$A161</f>
        <v>0.0312079677419355</v>
      </c>
      <c r="AD161" s="1" t="n">
        <f aca="false">(AD69/1000000)/$A161</f>
        <v>0.0414131290322581</v>
      </c>
      <c r="AE161" s="1" t="n">
        <f aca="false">(AE69/1000000)/$A161</f>
        <v>0.031207</v>
      </c>
      <c r="AF161" s="1" t="n">
        <f aca="false">(AF69/1000000)/$A161</f>
        <v>0.0519666774193548</v>
      </c>
      <c r="AG161" s="1" t="n">
        <f aca="false">(AG69/1000000)/$A161</f>
        <v>0.0384610967741936</v>
      </c>
      <c r="AH161" s="1" t="n">
        <f aca="false">(AH69/1000000)/$A161</f>
        <v>0.0407895483870968</v>
      </c>
      <c r="AI161" s="1" t="n">
        <f aca="false">(AI69/1000000)/$A161</f>
        <v>0.0365236774193548</v>
      </c>
      <c r="AJ161" s="1" t="n">
        <f aca="false">(AJ69/1000000)/$A161</f>
        <v>0.044307935483871</v>
      </c>
      <c r="AK161" s="1" t="n">
        <f aca="false">(AK69/1000000)/$A161</f>
        <v>0.0465675483870968</v>
      </c>
      <c r="AL161" s="1" t="n">
        <f aca="false">(AL69/1000000)/$A161</f>
        <v>0.063406935483871</v>
      </c>
      <c r="AM161" s="1" t="n">
        <f aca="false">(AM69/1000000)/$A161</f>
        <v>0.064425064516129</v>
      </c>
      <c r="AN161" s="1" t="n">
        <f aca="false">(AN69/1000000)/$A161</f>
        <v>0.0494946774193548</v>
      </c>
      <c r="AO161" s="1" t="n">
        <f aca="false">(AO69/1000000)/$A161</f>
        <v>0.0435088709677419</v>
      </c>
      <c r="AP161" s="1" t="n">
        <f aca="false">(AP69/1000000)/$A161</f>
        <v>0.0732498064516129</v>
      </c>
      <c r="AQ161" s="1" t="n">
        <f aca="false">(AQ69/1000000)/$A161</f>
        <v>0.045427935483871</v>
      </c>
      <c r="AR161" s="1" t="n">
        <f aca="false">(AR69/1000000)/$A161</f>
        <v>0.0654182258064516</v>
      </c>
      <c r="AS161" s="1" t="n">
        <f aca="false">(AS69/1000000)/$A161</f>
        <v>0.0568453870967742</v>
      </c>
      <c r="AT161" s="1" t="n">
        <f aca="false">(AT69/1000000)/$A161</f>
        <v>0.0637508709677419</v>
      </c>
      <c r="AU161" s="1" t="n">
        <f aca="false">(AU69/1000000)/$A161</f>
        <v>0.0791551612903226</v>
      </c>
      <c r="AV161" s="1" t="n">
        <f aca="false">(AV69/1000000)/$A161</f>
        <v>0.059639064516129</v>
      </c>
      <c r="AW161" s="1" t="n">
        <f aca="false">(AW69/1000000)/$A161</f>
        <v>0.0840608064516129</v>
      </c>
      <c r="AX161" s="1" t="n">
        <f aca="false">(AX69/1000000)/$A161</f>
        <v>0.0798371290322581</v>
      </c>
      <c r="AY161" s="1" t="n">
        <f aca="false">(AY69/1000000)/$A161</f>
        <v>0.112788</v>
      </c>
      <c r="AZ161" s="1" t="n">
        <f aca="false">(AZ69/1000000)/$A161</f>
        <v>0.0979728709677419</v>
      </c>
      <c r="BA161" s="1" t="n">
        <f aca="false">(BA69/1000000)/$A161</f>
        <v>0.106644677419355</v>
      </c>
      <c r="BB161" s="1" t="n">
        <f aca="false">(BB69/1000000)/$A161</f>
        <v>0.110694903225806</v>
      </c>
      <c r="BC161" s="1" t="n">
        <f aca="false">(BC69/1000000)/$A161</f>
        <v>0.0793145806451613</v>
      </c>
      <c r="BD161" s="1" t="n">
        <f aca="false">(BD69/1000000)/$A161</f>
        <v>0.121849419354839</v>
      </c>
      <c r="BE161" s="1" t="n">
        <f aca="false">(BE69/1000000)/$A161</f>
        <v>0.119479677419355</v>
      </c>
      <c r="BF161" s="1" t="n">
        <f aca="false">(BF69/1000000)/$A161</f>
        <v>0.156322225806452</v>
      </c>
      <c r="BG161" s="1" t="n">
        <f aca="false">(BG69/1000000)/$A161</f>
        <v>0.193293483870968</v>
      </c>
      <c r="BH161" s="1" t="n">
        <f aca="false">(BH69/1000000)/$A161</f>
        <v>0.130539290322581</v>
      </c>
      <c r="BI161" s="1" t="n">
        <f aca="false">(BI69/1000000)/$A161</f>
        <v>0.119505967741935</v>
      </c>
      <c r="BJ161" s="1" t="n">
        <f aca="false">(BJ69/1000000)/$A161</f>
        <v>0.176490774193548</v>
      </c>
      <c r="BK161" s="1" t="n">
        <f aca="false">(BK69/1000000)/$A161</f>
        <v>0.147198709677419</v>
      </c>
      <c r="BL161" s="1" t="n">
        <f aca="false">(BL69/1000000)/$A161</f>
        <v>0.247287903225806</v>
      </c>
      <c r="BM161" s="1" t="n">
        <f aca="false">(BM69/1000000)/$A161</f>
        <v>0.328337677419355</v>
      </c>
      <c r="BN161" s="1" t="n">
        <f aca="false">(BN69/1000000)/$A161</f>
        <v>0.174127</v>
      </c>
      <c r="BO161" s="1" t="n">
        <f aca="false">(BO69/1000000)/$A161</f>
        <v>0.244194032258065</v>
      </c>
      <c r="BP161" s="1" t="n">
        <f aca="false">(BP69/1000000)/$A161</f>
        <v>0.282925419354839</v>
      </c>
      <c r="BQ161" s="1" t="n">
        <f aca="false">(BQ69/1000000)/$A161</f>
        <v>0.191799451612903</v>
      </c>
      <c r="BR161" s="1" t="n">
        <f aca="false">(BR69/1000000)/$A161</f>
        <v>0.354620161290323</v>
      </c>
      <c r="BS161" s="1" t="n">
        <f aca="false">(BS69/1000000)/$A161</f>
        <v>0.112272290322581</v>
      </c>
    </row>
    <row r="162" customFormat="false" ht="11.25" hidden="false" customHeight="false" outlineLevel="0" collapsed="false">
      <c r="A162" s="1" t="n">
        <v>30</v>
      </c>
      <c r="B162" s="4" t="n">
        <v>36404</v>
      </c>
      <c r="C162" s="1" t="n">
        <f aca="false">(C70/1000000)/$A162</f>
        <v>1.84601206666667</v>
      </c>
      <c r="D162" s="1" t="n">
        <f aca="false">(D70/1000000)/$A162</f>
        <v>0.0178327333333333</v>
      </c>
      <c r="E162" s="1" t="n">
        <f aca="false">(E70/1000000)/$A162</f>
        <v>0.0292724</v>
      </c>
      <c r="F162" s="1" t="n">
        <f aca="false">(F70/1000000)/$A162</f>
        <v>0.0275653</v>
      </c>
      <c r="G162" s="1" t="n">
        <f aca="false">(G70/1000000)/$A162</f>
        <v>0.0241152333333333</v>
      </c>
      <c r="H162" s="1" t="n">
        <f aca="false">(H70/1000000)/$A162</f>
        <v>0.0318376666666667</v>
      </c>
      <c r="I162" s="1" t="n">
        <f aca="false">(I70/1000000)/$A162</f>
        <v>0.0225608333333333</v>
      </c>
      <c r="J162" s="1" t="n">
        <f aca="false">(J70/1000000)/$A162</f>
        <v>0.0344069</v>
      </c>
      <c r="K162" s="1" t="n">
        <f aca="false">(K70/1000000)/$A162</f>
        <v>0.0208483333333333</v>
      </c>
      <c r="L162" s="1" t="n">
        <f aca="false">(L70/1000000)/$A162</f>
        <v>0.0355061666666667</v>
      </c>
      <c r="M162" s="1" t="n">
        <f aca="false">(M70/1000000)/$A162</f>
        <v>0.0255377666666667</v>
      </c>
      <c r="N162" s="1" t="n">
        <f aca="false">(N70/1000000)/$A162</f>
        <v>0.0246405666666667</v>
      </c>
      <c r="O162" s="1" t="n">
        <f aca="false">(O70/1000000)/$A162</f>
        <v>0.0262085666666667</v>
      </c>
      <c r="P162" s="1" t="n">
        <f aca="false">(P70/1000000)/$A162</f>
        <v>0.0207586333333333</v>
      </c>
      <c r="Q162" s="1" t="n">
        <f aca="false">(Q70/1000000)/$A162</f>
        <v>0.0210789333333333</v>
      </c>
      <c r="R162" s="1" t="n">
        <f aca="false">(R70/1000000)/$A162</f>
        <v>0.0343697333333333</v>
      </c>
      <c r="S162" s="1" t="n">
        <f aca="false">(S70/1000000)/$A162</f>
        <v>0.0196694666666667</v>
      </c>
      <c r="T162" s="1" t="n">
        <f aca="false">(T70/1000000)/$A162</f>
        <v>0.0348683666666667</v>
      </c>
      <c r="U162" s="1" t="n">
        <f aca="false">(U70/1000000)/$A162</f>
        <v>0.0215302666666667</v>
      </c>
      <c r="V162" s="1" t="n">
        <f aca="false">(V70/1000000)/$A162</f>
        <v>0.033668</v>
      </c>
      <c r="W162" s="1" t="n">
        <f aca="false">(W70/1000000)/$A162</f>
        <v>0.0262972</v>
      </c>
      <c r="X162" s="1" t="n">
        <f aca="false">(X70/1000000)/$A162</f>
        <v>0.0382089</v>
      </c>
      <c r="Y162" s="1" t="n">
        <f aca="false">(Y70/1000000)/$A162</f>
        <v>0.0225077</v>
      </c>
      <c r="Z162" s="1" t="n">
        <f aca="false">(Z70/1000000)/$A162</f>
        <v>0.0220535666666667</v>
      </c>
      <c r="AA162" s="1" t="n">
        <f aca="false">(AA70/1000000)/$A162</f>
        <v>0.0382803666666667</v>
      </c>
      <c r="AB162" s="1" t="n">
        <f aca="false">(AB70/1000000)/$A162</f>
        <v>0.0311821333333333</v>
      </c>
      <c r="AC162" s="1" t="n">
        <f aca="false">(AC70/1000000)/$A162</f>
        <v>0.0316308666666667</v>
      </c>
      <c r="AD162" s="1" t="n">
        <f aca="false">(AD70/1000000)/$A162</f>
        <v>0.0406734</v>
      </c>
      <c r="AE162" s="1" t="n">
        <f aca="false">(AE70/1000000)/$A162</f>
        <v>0.0318159</v>
      </c>
      <c r="AF162" s="1" t="n">
        <f aca="false">(AF70/1000000)/$A162</f>
        <v>0.0532654333333333</v>
      </c>
      <c r="AG162" s="1" t="n">
        <f aca="false">(AG70/1000000)/$A162</f>
        <v>0.0383362</v>
      </c>
      <c r="AH162" s="1" t="n">
        <f aca="false">(AH70/1000000)/$A162</f>
        <v>0.0424679666666667</v>
      </c>
      <c r="AI162" s="1" t="n">
        <f aca="false">(AI70/1000000)/$A162</f>
        <v>0.0350929</v>
      </c>
      <c r="AJ162" s="1" t="n">
        <f aca="false">(AJ70/1000000)/$A162</f>
        <v>0.0455833</v>
      </c>
      <c r="AK162" s="1" t="n">
        <f aca="false">(AK70/1000000)/$A162</f>
        <v>0.0457607666666667</v>
      </c>
      <c r="AL162" s="1" t="n">
        <f aca="false">(AL70/1000000)/$A162</f>
        <v>0.0616492</v>
      </c>
      <c r="AM162" s="1" t="n">
        <f aca="false">(AM70/1000000)/$A162</f>
        <v>0.0613583333333333</v>
      </c>
      <c r="AN162" s="1" t="n">
        <f aca="false">(AN70/1000000)/$A162</f>
        <v>0.0491232666666667</v>
      </c>
      <c r="AO162" s="1" t="n">
        <f aca="false">(AO70/1000000)/$A162</f>
        <v>0.0428103</v>
      </c>
      <c r="AP162" s="1" t="n">
        <f aca="false">(AP70/1000000)/$A162</f>
        <v>0.0731051666666667</v>
      </c>
      <c r="AQ162" s="1" t="n">
        <f aca="false">(AQ70/1000000)/$A162</f>
        <v>0.0451737333333333</v>
      </c>
      <c r="AR162" s="1" t="n">
        <f aca="false">(AR70/1000000)/$A162</f>
        <v>0.0621187333333333</v>
      </c>
      <c r="AS162" s="1" t="n">
        <f aca="false">(AS70/1000000)/$A162</f>
        <v>0.0529712</v>
      </c>
      <c r="AT162" s="1" t="n">
        <f aca="false">(AT70/1000000)/$A162</f>
        <v>0.0612951333333333</v>
      </c>
      <c r="AU162" s="1" t="n">
        <f aca="false">(AU70/1000000)/$A162</f>
        <v>0.0769735666666667</v>
      </c>
      <c r="AV162" s="1" t="n">
        <f aca="false">(AV70/1000000)/$A162</f>
        <v>0.0585153333333333</v>
      </c>
      <c r="AW162" s="1" t="n">
        <f aca="false">(AW70/1000000)/$A162</f>
        <v>0.0842256333333333</v>
      </c>
      <c r="AX162" s="1" t="n">
        <f aca="false">(AX70/1000000)/$A162</f>
        <v>0.0769933333333333</v>
      </c>
      <c r="AY162" s="1" t="n">
        <f aca="false">(AY70/1000000)/$A162</f>
        <v>0.121536766666667</v>
      </c>
      <c r="AZ162" s="1" t="n">
        <f aca="false">(AZ70/1000000)/$A162</f>
        <v>0.0968128666666667</v>
      </c>
      <c r="BA162" s="1" t="n">
        <f aca="false">(BA70/1000000)/$A162</f>
        <v>0.1063973</v>
      </c>
      <c r="BB162" s="1" t="n">
        <f aca="false">(BB70/1000000)/$A162</f>
        <v>0.1091672</v>
      </c>
      <c r="BC162" s="1" t="n">
        <f aca="false">(BC70/1000000)/$A162</f>
        <v>0.0760270333333333</v>
      </c>
      <c r="BD162" s="1" t="n">
        <f aca="false">(BD70/1000000)/$A162</f>
        <v>0.115575333333333</v>
      </c>
      <c r="BE162" s="1" t="n">
        <f aca="false">(BE70/1000000)/$A162</f>
        <v>0.108192533333333</v>
      </c>
      <c r="BF162" s="1" t="n">
        <f aca="false">(BF70/1000000)/$A162</f>
        <v>0.146874233333333</v>
      </c>
      <c r="BG162" s="1" t="n">
        <f aca="false">(BG70/1000000)/$A162</f>
        <v>0.165580033333333</v>
      </c>
      <c r="BH162" s="1" t="n">
        <f aca="false">(BH70/1000000)/$A162</f>
        <v>0.1242946</v>
      </c>
      <c r="BI162" s="1" t="n">
        <f aca="false">(BI70/1000000)/$A162</f>
        <v>0.111132333333333</v>
      </c>
      <c r="BJ162" s="1" t="n">
        <f aca="false">(BJ70/1000000)/$A162</f>
        <v>0.170895733333333</v>
      </c>
      <c r="BK162" s="1" t="n">
        <f aca="false">(BK70/1000000)/$A162</f>
        <v>0.1460362</v>
      </c>
      <c r="BL162" s="1" t="n">
        <f aca="false">(BL70/1000000)/$A162</f>
        <v>0.2307962</v>
      </c>
      <c r="BM162" s="1" t="n">
        <f aca="false">(BM70/1000000)/$A162</f>
        <v>0.3173587</v>
      </c>
      <c r="BN162" s="1" t="n">
        <f aca="false">(BN70/1000000)/$A162</f>
        <v>0.162318133333333</v>
      </c>
      <c r="BO162" s="1" t="n">
        <f aca="false">(BO70/1000000)/$A162</f>
        <v>0.2517311</v>
      </c>
      <c r="BP162" s="1" t="n">
        <f aca="false">(BP70/1000000)/$A162</f>
        <v>0.2510896</v>
      </c>
      <c r="BQ162" s="1" t="n">
        <f aca="false">(BQ70/1000000)/$A162</f>
        <v>0.164955</v>
      </c>
      <c r="BR162" s="1" t="n">
        <f aca="false">(BR70/1000000)/$A162</f>
        <v>0.3587311</v>
      </c>
      <c r="BS162" s="1" t="n">
        <f aca="false">(BS70/1000000)/$A162</f>
        <v>0.2296712</v>
      </c>
      <c r="BT162" s="1" t="n">
        <f aca="false">(BT70/1000000)/$A162</f>
        <v>0.187748433333333</v>
      </c>
    </row>
    <row r="163" customFormat="false" ht="11.25" hidden="false" customHeight="false" outlineLevel="0" collapsed="false">
      <c r="A163" s="1" t="n">
        <v>31</v>
      </c>
      <c r="B163" s="4" t="n">
        <v>36434</v>
      </c>
      <c r="C163" s="1" t="n">
        <f aca="false">(C71/1000000)/$A163</f>
        <v>1.84662558064516</v>
      </c>
      <c r="D163" s="1" t="n">
        <f aca="false">(D71/1000000)/$A163</f>
        <v>0.0174983870967742</v>
      </c>
      <c r="E163" s="1" t="n">
        <f aca="false">(E71/1000000)/$A163</f>
        <v>0.0301369677419355</v>
      </c>
      <c r="F163" s="1" t="n">
        <f aca="false">(F71/1000000)/$A163</f>
        <v>0.0268252258064516</v>
      </c>
      <c r="G163" s="1" t="n">
        <f aca="false">(G71/1000000)/$A163</f>
        <v>0.023410064516129</v>
      </c>
      <c r="H163" s="1" t="n">
        <f aca="false">(H71/1000000)/$A163</f>
        <v>0.0309904193548387</v>
      </c>
      <c r="I163" s="1" t="n">
        <f aca="false">(I71/1000000)/$A163</f>
        <v>0.0229105806451613</v>
      </c>
      <c r="J163" s="1" t="n">
        <f aca="false">(J71/1000000)/$A163</f>
        <v>0.0354063548387097</v>
      </c>
      <c r="K163" s="1" t="n">
        <f aca="false">(K71/1000000)/$A163</f>
        <v>0.0200776129032258</v>
      </c>
      <c r="L163" s="1" t="n">
        <f aca="false">(L71/1000000)/$A163</f>
        <v>0.0343498709677419</v>
      </c>
      <c r="M163" s="1" t="n">
        <f aca="false">(M71/1000000)/$A163</f>
        <v>0.0261031935483871</v>
      </c>
      <c r="N163" s="1" t="n">
        <f aca="false">(N71/1000000)/$A163</f>
        <v>0.0225457096774194</v>
      </c>
      <c r="O163" s="1" t="n">
        <f aca="false">(O71/1000000)/$A163</f>
        <v>0.0259872258064516</v>
      </c>
      <c r="P163" s="1" t="n">
        <f aca="false">(P71/1000000)/$A163</f>
        <v>0.0197752903225806</v>
      </c>
      <c r="Q163" s="1" t="n">
        <f aca="false">(Q71/1000000)/$A163</f>
        <v>0.020283935483871</v>
      </c>
      <c r="R163" s="1" t="n">
        <f aca="false">(R71/1000000)/$A163</f>
        <v>0.0328486129032258</v>
      </c>
      <c r="S163" s="1" t="n">
        <f aca="false">(S71/1000000)/$A163</f>
        <v>0.0196892580645161</v>
      </c>
      <c r="T163" s="1" t="n">
        <f aca="false">(T71/1000000)/$A163</f>
        <v>0.0338800967741936</v>
      </c>
      <c r="U163" s="1" t="n">
        <f aca="false">(U71/1000000)/$A163</f>
        <v>0.0230194516129032</v>
      </c>
      <c r="V163" s="1" t="n">
        <f aca="false">(V71/1000000)/$A163</f>
        <v>0.032601</v>
      </c>
      <c r="W163" s="1" t="n">
        <f aca="false">(W71/1000000)/$A163</f>
        <v>0.0266224838709677</v>
      </c>
      <c r="X163" s="1" t="n">
        <f aca="false">(X71/1000000)/$A163</f>
        <v>0.0373515806451613</v>
      </c>
      <c r="Y163" s="1" t="n">
        <f aca="false">(Y71/1000000)/$A163</f>
        <v>0.0224824838709677</v>
      </c>
      <c r="Z163" s="1" t="n">
        <f aca="false">(Z71/1000000)/$A163</f>
        <v>0.0208124838709677</v>
      </c>
      <c r="AA163" s="1" t="n">
        <f aca="false">(AA71/1000000)/$A163</f>
        <v>0.0359371935483871</v>
      </c>
      <c r="AB163" s="1" t="n">
        <f aca="false">(AB71/1000000)/$A163</f>
        <v>0.0311913548387097</v>
      </c>
      <c r="AC163" s="1" t="n">
        <f aca="false">(AC71/1000000)/$A163</f>
        <v>0.0302162903225806</v>
      </c>
      <c r="AD163" s="1" t="n">
        <f aca="false">(AD71/1000000)/$A163</f>
        <v>0.0416412258064516</v>
      </c>
      <c r="AE163" s="1" t="n">
        <f aca="false">(AE71/1000000)/$A163</f>
        <v>0.030011935483871</v>
      </c>
      <c r="AF163" s="1" t="n">
        <f aca="false">(AF71/1000000)/$A163</f>
        <v>0.0520811612903226</v>
      </c>
      <c r="AG163" s="1" t="n">
        <f aca="false">(AG71/1000000)/$A163</f>
        <v>0.0374658387096774</v>
      </c>
      <c r="AH163" s="1" t="n">
        <f aca="false">(AH71/1000000)/$A163</f>
        <v>0.0399333870967742</v>
      </c>
      <c r="AI163" s="1" t="n">
        <f aca="false">(AI71/1000000)/$A163</f>
        <v>0.033537935483871</v>
      </c>
      <c r="AJ163" s="1" t="n">
        <f aca="false">(AJ71/1000000)/$A163</f>
        <v>0.0429369032258065</v>
      </c>
      <c r="AK163" s="1" t="n">
        <f aca="false">(AK71/1000000)/$A163</f>
        <v>0.045718</v>
      </c>
      <c r="AL163" s="1" t="n">
        <f aca="false">(AL71/1000000)/$A163</f>
        <v>0.0600222258064516</v>
      </c>
      <c r="AM163" s="1" t="n">
        <f aca="false">(AM71/1000000)/$A163</f>
        <v>0.0632140322580645</v>
      </c>
      <c r="AN163" s="1" t="n">
        <f aca="false">(AN71/1000000)/$A163</f>
        <v>0.0510162258064516</v>
      </c>
      <c r="AO163" s="1" t="n">
        <f aca="false">(AO71/1000000)/$A163</f>
        <v>0.0402231290322581</v>
      </c>
      <c r="AP163" s="1" t="n">
        <f aca="false">(AP71/1000000)/$A163</f>
        <v>0.0703187419354839</v>
      </c>
      <c r="AQ163" s="1" t="n">
        <f aca="false">(AQ71/1000000)/$A163</f>
        <v>0.0432111935483871</v>
      </c>
      <c r="AR163" s="1" t="n">
        <f aca="false">(AR71/1000000)/$A163</f>
        <v>0.0605027741935484</v>
      </c>
      <c r="AS163" s="1" t="n">
        <f aca="false">(AS71/1000000)/$A163</f>
        <v>0.056666064516129</v>
      </c>
      <c r="AT163" s="1" t="n">
        <f aca="false">(AT71/1000000)/$A163</f>
        <v>0.0600412903225807</v>
      </c>
      <c r="AU163" s="1" t="n">
        <f aca="false">(AU71/1000000)/$A163</f>
        <v>0.0747195161290323</v>
      </c>
      <c r="AV163" s="1" t="n">
        <f aca="false">(AV71/1000000)/$A163</f>
        <v>0.0557903548387097</v>
      </c>
      <c r="AW163" s="1" t="n">
        <f aca="false">(AW71/1000000)/$A163</f>
        <v>0.0810636451612903</v>
      </c>
      <c r="AX163" s="1" t="n">
        <f aca="false">(AX71/1000000)/$A163</f>
        <v>0.073536</v>
      </c>
      <c r="AY163" s="1" t="n">
        <f aca="false">(AY71/1000000)/$A163</f>
        <v>0.104194741935484</v>
      </c>
      <c r="AZ163" s="1" t="n">
        <f aca="false">(AZ71/1000000)/$A163</f>
        <v>0.0914285161290323</v>
      </c>
      <c r="BA163" s="1" t="n">
        <f aca="false">(BA71/1000000)/$A163</f>
        <v>0.100785258064516</v>
      </c>
      <c r="BB163" s="1" t="n">
        <f aca="false">(BB71/1000000)/$A163</f>
        <v>0.103526193548387</v>
      </c>
      <c r="BC163" s="1" t="n">
        <f aca="false">(BC71/1000000)/$A163</f>
        <v>0.0762843225806452</v>
      </c>
      <c r="BD163" s="1" t="n">
        <f aca="false">(BD71/1000000)/$A163</f>
        <v>0.104998290322581</v>
      </c>
      <c r="BE163" s="1" t="n">
        <f aca="false">(BE71/1000000)/$A163</f>
        <v>0.106974225806452</v>
      </c>
      <c r="BF163" s="1" t="n">
        <f aca="false">(BF71/1000000)/$A163</f>
        <v>0.139462677419355</v>
      </c>
      <c r="BG163" s="1" t="n">
        <f aca="false">(BG71/1000000)/$A163</f>
        <v>0.161147258064516</v>
      </c>
      <c r="BH163" s="1" t="n">
        <f aca="false">(BH71/1000000)/$A163</f>
        <v>0.130893387096774</v>
      </c>
      <c r="BI163" s="1" t="n">
        <f aca="false">(BI71/1000000)/$A163</f>
        <v>0.114957967741935</v>
      </c>
      <c r="BJ163" s="1" t="n">
        <f aca="false">(BJ71/1000000)/$A163</f>
        <v>0.15586935483871</v>
      </c>
      <c r="BK163" s="1" t="n">
        <f aca="false">(BK71/1000000)/$A163</f>
        <v>0.141568967741936</v>
      </c>
      <c r="BL163" s="1" t="n">
        <f aca="false">(BL71/1000000)/$A163</f>
        <v>0.20555035483871</v>
      </c>
      <c r="BM163" s="1" t="n">
        <f aca="false">(BM71/1000000)/$A163</f>
        <v>0.289474838709677</v>
      </c>
      <c r="BN163" s="1" t="n">
        <f aca="false">(BN71/1000000)/$A163</f>
        <v>0.140117193548387</v>
      </c>
      <c r="BO163" s="1" t="n">
        <f aca="false">(BO71/1000000)/$A163</f>
        <v>0.244111322580645</v>
      </c>
      <c r="BP163" s="1" t="n">
        <f aca="false">(BP71/1000000)/$A163</f>
        <v>0.217920612903226</v>
      </c>
      <c r="BQ163" s="1" t="n">
        <f aca="false">(BQ71/1000000)/$A163</f>
        <v>0.160140258064516</v>
      </c>
      <c r="BR163" s="1" t="n">
        <f aca="false">(BR71/1000000)/$A163</f>
        <v>0.309687</v>
      </c>
      <c r="BS163" s="1" t="n">
        <f aca="false">(BS71/1000000)/$A163</f>
        <v>0.232040967741935</v>
      </c>
      <c r="BT163" s="1" t="n">
        <f aca="false">(BT71/1000000)/$A163</f>
        <v>0.363738225806452</v>
      </c>
      <c r="BU163" s="1" t="n">
        <f aca="false">(BU71/1000000)/$A163</f>
        <v>0.213478387096774</v>
      </c>
    </row>
    <row r="164" customFormat="false" ht="11.25" hidden="false" customHeight="false" outlineLevel="0" collapsed="false">
      <c r="A164" s="1" t="n">
        <v>30</v>
      </c>
      <c r="B164" s="4" t="n">
        <v>36465</v>
      </c>
      <c r="C164" s="1" t="n">
        <f aca="false">(C72/1000000)/$A164</f>
        <v>1.84378643333333</v>
      </c>
      <c r="D164" s="1" t="n">
        <f aca="false">(D72/1000000)/$A164</f>
        <v>0.0181603</v>
      </c>
      <c r="E164" s="1" t="n">
        <f aca="false">(E72/1000000)/$A164</f>
        <v>0.0280898</v>
      </c>
      <c r="F164" s="1" t="n">
        <f aca="false">(F72/1000000)/$A164</f>
        <v>0.0261176</v>
      </c>
      <c r="G164" s="1" t="n">
        <f aca="false">(G72/1000000)/$A164</f>
        <v>0.0229916666666667</v>
      </c>
      <c r="H164" s="1" t="n">
        <f aca="false">(H72/1000000)/$A164</f>
        <v>0.02944</v>
      </c>
      <c r="I164" s="1" t="n">
        <f aca="false">(I72/1000000)/$A164</f>
        <v>0.0211892666666667</v>
      </c>
      <c r="J164" s="1" t="n">
        <f aca="false">(J72/1000000)/$A164</f>
        <v>0.0340174333333333</v>
      </c>
      <c r="K164" s="1" t="n">
        <f aca="false">(K72/1000000)/$A164</f>
        <v>0.0216058333333333</v>
      </c>
      <c r="L164" s="1" t="n">
        <f aca="false">(L72/1000000)/$A164</f>
        <v>0.0329506666666667</v>
      </c>
      <c r="M164" s="1" t="n">
        <f aca="false">(M72/1000000)/$A164</f>
        <v>0.0249722</v>
      </c>
      <c r="N164" s="1" t="n">
        <f aca="false">(N72/1000000)/$A164</f>
        <v>0.0221765666666667</v>
      </c>
      <c r="O164" s="1" t="n">
        <f aca="false">(O72/1000000)/$A164</f>
        <v>0.0252515333333333</v>
      </c>
      <c r="P164" s="1" t="n">
        <f aca="false">(P72/1000000)/$A164</f>
        <v>0.0184499</v>
      </c>
      <c r="Q164" s="1" t="n">
        <f aca="false">(Q72/1000000)/$A164</f>
        <v>0.0193414666666667</v>
      </c>
      <c r="R164" s="1" t="n">
        <f aca="false">(R72/1000000)/$A164</f>
        <v>0.0309996</v>
      </c>
      <c r="S164" s="1" t="n">
        <f aca="false">(S72/1000000)/$A164</f>
        <v>0.0182594333333333</v>
      </c>
      <c r="T164" s="1" t="n">
        <f aca="false">(T72/1000000)/$A164</f>
        <v>0.0330884333333333</v>
      </c>
      <c r="U164" s="1" t="n">
        <f aca="false">(U72/1000000)/$A164</f>
        <v>0.0231213666666667</v>
      </c>
      <c r="V164" s="1" t="n">
        <f aca="false">(V72/1000000)/$A164</f>
        <v>0.0334049</v>
      </c>
      <c r="W164" s="1" t="n">
        <f aca="false">(W72/1000000)/$A164</f>
        <v>0.0254984</v>
      </c>
      <c r="X164" s="1" t="n">
        <f aca="false">(X72/1000000)/$A164</f>
        <v>0.0365539666666667</v>
      </c>
      <c r="Y164" s="1" t="n">
        <f aca="false">(Y72/1000000)/$A164</f>
        <v>0.0218338</v>
      </c>
      <c r="Z164" s="1" t="n">
        <f aca="false">(Z72/1000000)/$A164</f>
        <v>0.0198859333333333</v>
      </c>
      <c r="AA164" s="1" t="n">
        <f aca="false">(AA72/1000000)/$A164</f>
        <v>0.0332534666666667</v>
      </c>
      <c r="AB164" s="1" t="n">
        <f aca="false">(AB72/1000000)/$A164</f>
        <v>0.029134</v>
      </c>
      <c r="AC164" s="1" t="n">
        <f aca="false">(AC72/1000000)/$A164</f>
        <v>0.0298842666666667</v>
      </c>
      <c r="AD164" s="1" t="n">
        <f aca="false">(AD72/1000000)/$A164</f>
        <v>0.0402575</v>
      </c>
      <c r="AE164" s="1" t="n">
        <f aca="false">(AE72/1000000)/$A164</f>
        <v>0.0282413333333333</v>
      </c>
      <c r="AF164" s="1" t="n">
        <f aca="false">(AF72/1000000)/$A164</f>
        <v>0.0520956666666667</v>
      </c>
      <c r="AG164" s="1" t="n">
        <f aca="false">(AG72/1000000)/$A164</f>
        <v>0.0354935</v>
      </c>
      <c r="AH164" s="1" t="n">
        <f aca="false">(AH72/1000000)/$A164</f>
        <v>0.0381895333333333</v>
      </c>
      <c r="AI164" s="1" t="n">
        <f aca="false">(AI72/1000000)/$A164</f>
        <v>0.0322929666666667</v>
      </c>
      <c r="AJ164" s="1" t="n">
        <f aca="false">(AJ72/1000000)/$A164</f>
        <v>0.0404412333333333</v>
      </c>
      <c r="AK164" s="1" t="n">
        <f aca="false">(AK72/1000000)/$A164</f>
        <v>0.0443116</v>
      </c>
      <c r="AL164" s="1" t="n">
        <f aca="false">(AL72/1000000)/$A164</f>
        <v>0.0582318333333333</v>
      </c>
      <c r="AM164" s="1" t="n">
        <f aca="false">(AM72/1000000)/$A164</f>
        <v>0.0575516333333333</v>
      </c>
      <c r="AN164" s="1" t="n">
        <f aca="false">(AN72/1000000)/$A164</f>
        <v>0.0505619</v>
      </c>
      <c r="AO164" s="1" t="n">
        <f aca="false">(AO72/1000000)/$A164</f>
        <v>0.0416232</v>
      </c>
      <c r="AP164" s="1" t="n">
        <f aca="false">(AP72/1000000)/$A164</f>
        <v>0.0664798</v>
      </c>
      <c r="AQ164" s="1" t="n">
        <f aca="false">(AQ72/1000000)/$A164</f>
        <v>0.0410561333333333</v>
      </c>
      <c r="AR164" s="1" t="n">
        <f aca="false">(AR72/1000000)/$A164</f>
        <v>0.05752</v>
      </c>
      <c r="AS164" s="1" t="n">
        <f aca="false">(AS72/1000000)/$A164</f>
        <v>0.0564354</v>
      </c>
      <c r="AT164" s="1" t="n">
        <f aca="false">(AT72/1000000)/$A164</f>
        <v>0.0569416333333333</v>
      </c>
      <c r="AU164" s="1" t="n">
        <f aca="false">(AU72/1000000)/$A164</f>
        <v>0.0738244</v>
      </c>
      <c r="AV164" s="1" t="n">
        <f aca="false">(AV72/1000000)/$A164</f>
        <v>0.0563240333333333</v>
      </c>
      <c r="AW164" s="1" t="n">
        <f aca="false">(AW72/1000000)/$A164</f>
        <v>0.0806379333333333</v>
      </c>
      <c r="AX164" s="1" t="n">
        <f aca="false">(AX72/1000000)/$A164</f>
        <v>0.0723061333333333</v>
      </c>
      <c r="AY164" s="1" t="n">
        <f aca="false">(AY72/1000000)/$A164</f>
        <v>0.108967133333333</v>
      </c>
      <c r="AZ164" s="1" t="n">
        <f aca="false">(AZ72/1000000)/$A164</f>
        <v>0.0880594</v>
      </c>
      <c r="BA164" s="1" t="n">
        <f aca="false">(BA72/1000000)/$A164</f>
        <v>0.100149266666667</v>
      </c>
      <c r="BB164" s="1" t="n">
        <f aca="false">(BB72/1000000)/$A164</f>
        <v>0.101886433333333</v>
      </c>
      <c r="BC164" s="1" t="n">
        <f aca="false">(BC72/1000000)/$A164</f>
        <v>0.0744137333333333</v>
      </c>
      <c r="BD164" s="1" t="n">
        <f aca="false">(BD72/1000000)/$A164</f>
        <v>0.0995892666666667</v>
      </c>
      <c r="BE164" s="1" t="n">
        <f aca="false">(BE72/1000000)/$A164</f>
        <v>0.102195133333333</v>
      </c>
      <c r="BF164" s="1" t="n">
        <f aca="false">(BF72/1000000)/$A164</f>
        <v>0.131634966666667</v>
      </c>
      <c r="BG164" s="1" t="n">
        <f aca="false">(BG72/1000000)/$A164</f>
        <v>0.1452461</v>
      </c>
      <c r="BH164" s="1" t="n">
        <f aca="false">(BH72/1000000)/$A164</f>
        <v>0.129569033333333</v>
      </c>
      <c r="BI164" s="1" t="n">
        <f aca="false">(BI72/1000000)/$A164</f>
        <v>0.105387633333333</v>
      </c>
      <c r="BJ164" s="1" t="n">
        <f aca="false">(BJ72/1000000)/$A164</f>
        <v>0.150866266666667</v>
      </c>
      <c r="BK164" s="1" t="n">
        <f aca="false">(BK72/1000000)/$A164</f>
        <v>0.1320833</v>
      </c>
      <c r="BL164" s="1" t="n">
        <f aca="false">(BL72/1000000)/$A164</f>
        <v>0.1819521</v>
      </c>
      <c r="BM164" s="1" t="n">
        <f aca="false">(BM72/1000000)/$A164</f>
        <v>0.2977058</v>
      </c>
      <c r="BN164" s="1" t="n">
        <f aca="false">(BN72/1000000)/$A164</f>
        <v>0.130603833333333</v>
      </c>
      <c r="BO164" s="1" t="n">
        <f aca="false">(BO72/1000000)/$A164</f>
        <v>0.2208463</v>
      </c>
      <c r="BP164" s="1" t="n">
        <f aca="false">(BP72/1000000)/$A164</f>
        <v>0.209655233333333</v>
      </c>
      <c r="BQ164" s="1" t="n">
        <f aca="false">(BQ72/1000000)/$A164</f>
        <v>0.1437125</v>
      </c>
      <c r="BR164" s="1" t="n">
        <f aca="false">(BR72/1000000)/$A164</f>
        <v>0.270255166666667</v>
      </c>
      <c r="BS164" s="1" t="n">
        <f aca="false">(BS72/1000000)/$A164</f>
        <v>0.2211673</v>
      </c>
      <c r="BT164" s="1" t="n">
        <f aca="false">(BT72/1000000)/$A164</f>
        <v>0.3714543</v>
      </c>
      <c r="BU164" s="1" t="n">
        <f aca="false">(BU72/1000000)/$A164</f>
        <v>0.3855201</v>
      </c>
      <c r="BV164" s="1" t="n">
        <f aca="false">(BV72/1000000)/$A164</f>
        <v>0.191509766666667</v>
      </c>
    </row>
    <row r="165" customFormat="false" ht="11.25" hidden="false" customHeight="false" outlineLevel="0" collapsed="false">
      <c r="A165" s="1" t="n">
        <v>31</v>
      </c>
      <c r="B165" s="4" t="n">
        <v>36495</v>
      </c>
      <c r="C165" s="1" t="n">
        <f aca="false">(C73/1000000)/$A165</f>
        <v>1.83477312903226</v>
      </c>
      <c r="D165" s="1" t="n">
        <f aca="false">(D73/1000000)/$A165</f>
        <v>0.0160187096774194</v>
      </c>
      <c r="E165" s="1" t="n">
        <f aca="false">(E73/1000000)/$A165</f>
        <v>0.0268245161290323</v>
      </c>
      <c r="F165" s="1" t="n">
        <f aca="false">(F73/1000000)/$A165</f>
        <v>0.0253697741935484</v>
      </c>
      <c r="G165" s="1" t="n">
        <f aca="false">(G73/1000000)/$A165</f>
        <v>0.0228047096774194</v>
      </c>
      <c r="H165" s="1" t="n">
        <f aca="false">(H73/1000000)/$A165</f>
        <v>0.0260782903225806</v>
      </c>
      <c r="I165" s="1" t="n">
        <f aca="false">(I73/1000000)/$A165</f>
        <v>0.0208346451612903</v>
      </c>
      <c r="J165" s="1" t="n">
        <f aca="false">(J73/1000000)/$A165</f>
        <v>0.0330043870967742</v>
      </c>
      <c r="K165" s="1" t="n">
        <f aca="false">(K73/1000000)/$A165</f>
        <v>0.0211225161290323</v>
      </c>
      <c r="L165" s="1" t="n">
        <f aca="false">(L73/1000000)/$A165</f>
        <v>0.031191</v>
      </c>
      <c r="M165" s="1" t="n">
        <f aca="false">(M73/1000000)/$A165</f>
        <v>0.023700935483871</v>
      </c>
      <c r="N165" s="1" t="n">
        <f aca="false">(N73/1000000)/$A165</f>
        <v>0.0207738387096774</v>
      </c>
      <c r="O165" s="1" t="n">
        <f aca="false">(O73/1000000)/$A165</f>
        <v>0.0252692580645161</v>
      </c>
      <c r="P165" s="1" t="n">
        <f aca="false">(P73/1000000)/$A165</f>
        <v>0.0176136451612903</v>
      </c>
      <c r="Q165" s="1" t="n">
        <f aca="false">(Q73/1000000)/$A165</f>
        <v>0.0182974838709677</v>
      </c>
      <c r="R165" s="1" t="n">
        <f aca="false">(R73/1000000)/$A165</f>
        <v>0.0316983870967742</v>
      </c>
      <c r="S165" s="1" t="n">
        <f aca="false">(S73/1000000)/$A165</f>
        <v>0.0235432258064516</v>
      </c>
      <c r="T165" s="1" t="n">
        <f aca="false">(T73/1000000)/$A165</f>
        <v>0.0309796774193548</v>
      </c>
      <c r="U165" s="1" t="n">
        <f aca="false">(U73/1000000)/$A165</f>
        <v>0.021154935483871</v>
      </c>
      <c r="V165" s="1" t="n">
        <f aca="false">(V73/1000000)/$A165</f>
        <v>0.032394064516129</v>
      </c>
      <c r="W165" s="1" t="n">
        <f aca="false">(W73/1000000)/$A165</f>
        <v>0.0250457419354839</v>
      </c>
      <c r="X165" s="1" t="n">
        <f aca="false">(X73/1000000)/$A165</f>
        <v>0.0358602903225806</v>
      </c>
      <c r="Y165" s="1" t="n">
        <f aca="false">(Y73/1000000)/$A165</f>
        <v>0.0216295483870968</v>
      </c>
      <c r="Z165" s="1" t="n">
        <f aca="false">(Z73/1000000)/$A165</f>
        <v>0.0200263870967742</v>
      </c>
      <c r="AA165" s="1" t="n">
        <f aca="false">(AA73/1000000)/$A165</f>
        <v>0.0316400322580645</v>
      </c>
      <c r="AB165" s="1" t="n">
        <f aca="false">(AB73/1000000)/$A165</f>
        <v>0.0291742580645161</v>
      </c>
      <c r="AC165" s="1" t="n">
        <f aca="false">(AC73/1000000)/$A165</f>
        <v>0.0292612903225806</v>
      </c>
      <c r="AD165" s="1" t="n">
        <f aca="false">(AD73/1000000)/$A165</f>
        <v>0.0395901290322581</v>
      </c>
      <c r="AE165" s="1" t="n">
        <f aca="false">(AE73/1000000)/$A165</f>
        <v>0.0280636129032258</v>
      </c>
      <c r="AF165" s="1" t="n">
        <f aca="false">(AF73/1000000)/$A165</f>
        <v>0.0492101290322581</v>
      </c>
      <c r="AG165" s="1" t="n">
        <f aca="false">(AG73/1000000)/$A165</f>
        <v>0.0355835161290323</v>
      </c>
      <c r="AH165" s="1" t="n">
        <f aca="false">(AH73/1000000)/$A165</f>
        <v>0.0368778064516129</v>
      </c>
      <c r="AI165" s="1" t="n">
        <f aca="false">(AI73/1000000)/$A165</f>
        <v>0.0316337096774194</v>
      </c>
      <c r="AJ165" s="1" t="n">
        <f aca="false">(AJ73/1000000)/$A165</f>
        <v>0.0396730967741936</v>
      </c>
      <c r="AK165" s="1" t="n">
        <f aca="false">(AK73/1000000)/$A165</f>
        <v>0.0423197419354839</v>
      </c>
      <c r="AL165" s="1" t="n">
        <f aca="false">(AL73/1000000)/$A165</f>
        <v>0.0582066129032258</v>
      </c>
      <c r="AM165" s="1" t="n">
        <f aca="false">(AM73/1000000)/$A165</f>
        <v>0.0593212258064516</v>
      </c>
      <c r="AN165" s="1" t="n">
        <f aca="false">(AN73/1000000)/$A165</f>
        <v>0.0516988709677419</v>
      </c>
      <c r="AO165" s="1" t="n">
        <f aca="false">(AO73/1000000)/$A165</f>
        <v>0.0393596451612903</v>
      </c>
      <c r="AP165" s="1" t="n">
        <f aca="false">(AP73/1000000)/$A165</f>
        <v>0.0663918064516129</v>
      </c>
      <c r="AQ165" s="1" t="n">
        <f aca="false">(AQ73/1000000)/$A165</f>
        <v>0.0362488064516129</v>
      </c>
      <c r="AR165" s="1" t="n">
        <f aca="false">(AR73/1000000)/$A165</f>
        <v>0.0518840322580645</v>
      </c>
      <c r="AS165" s="1" t="n">
        <f aca="false">(AS73/1000000)/$A165</f>
        <v>0.0553551935483871</v>
      </c>
      <c r="AT165" s="1" t="n">
        <f aca="false">(AT73/1000000)/$A165</f>
        <v>0.0524075806451613</v>
      </c>
      <c r="AU165" s="1" t="n">
        <f aca="false">(AU73/1000000)/$A165</f>
        <v>0.0725627096774194</v>
      </c>
      <c r="AV165" s="1" t="n">
        <f aca="false">(AV73/1000000)/$A165</f>
        <v>0.0520954516129032</v>
      </c>
      <c r="AW165" s="1" t="n">
        <f aca="false">(AW73/1000000)/$A165</f>
        <v>0.076628</v>
      </c>
      <c r="AX165" s="1" t="n">
        <f aca="false">(AX73/1000000)/$A165</f>
        <v>0.0718505806451613</v>
      </c>
      <c r="AY165" s="1" t="n">
        <f aca="false">(AY73/1000000)/$A165</f>
        <v>0.10679164516129</v>
      </c>
      <c r="AZ165" s="1" t="n">
        <f aca="false">(AZ73/1000000)/$A165</f>
        <v>0.0892179677419355</v>
      </c>
      <c r="BA165" s="1" t="n">
        <f aca="false">(BA73/1000000)/$A165</f>
        <v>0.0953095806451613</v>
      </c>
      <c r="BB165" s="1" t="n">
        <f aca="false">(BB73/1000000)/$A165</f>
        <v>0.101273387096774</v>
      </c>
      <c r="BC165" s="1" t="n">
        <f aca="false">(BC73/1000000)/$A165</f>
        <v>0.0687534516129032</v>
      </c>
      <c r="BD165" s="1" t="n">
        <f aca="false">(BD73/1000000)/$A165</f>
        <v>0.0913316774193548</v>
      </c>
      <c r="BE165" s="1" t="n">
        <f aca="false">(BE73/1000000)/$A165</f>
        <v>0.0969360322580645</v>
      </c>
      <c r="BF165" s="1" t="n">
        <f aca="false">(BF73/1000000)/$A165</f>
        <v>0.123886193548387</v>
      </c>
      <c r="BG165" s="1" t="n">
        <f aca="false">(BG73/1000000)/$A165</f>
        <v>0.130550483870968</v>
      </c>
      <c r="BH165" s="1" t="n">
        <f aca="false">(BH73/1000000)/$A165</f>
        <v>0.12401264516129</v>
      </c>
      <c r="BI165" s="1" t="n">
        <f aca="false">(BI73/1000000)/$A165</f>
        <v>0.0995749032258065</v>
      </c>
      <c r="BJ165" s="1" t="n">
        <f aca="false">(BJ73/1000000)/$A165</f>
        <v>0.146014419354839</v>
      </c>
      <c r="BK165" s="1" t="n">
        <f aca="false">(BK73/1000000)/$A165</f>
        <v>0.120317</v>
      </c>
      <c r="BL165" s="1" t="n">
        <f aca="false">(BL73/1000000)/$A165</f>
        <v>0.162734193548387</v>
      </c>
      <c r="BM165" s="1" t="n">
        <f aca="false">(BM73/1000000)/$A165</f>
        <v>0.284496806451613</v>
      </c>
      <c r="BN165" s="1" t="n">
        <f aca="false">(BN73/1000000)/$A165</f>
        <v>0.119653129032258</v>
      </c>
      <c r="BO165" s="1" t="n">
        <f aca="false">(BO73/1000000)/$A165</f>
        <v>0.191653096774194</v>
      </c>
      <c r="BP165" s="1" t="n">
        <f aca="false">(BP73/1000000)/$A165</f>
        <v>0.187809225806452</v>
      </c>
      <c r="BQ165" s="1" t="n">
        <f aca="false">(BQ73/1000000)/$A165</f>
        <v>0.129705516129032</v>
      </c>
      <c r="BR165" s="1" t="n">
        <f aca="false">(BR73/1000000)/$A165</f>
        <v>0.237559548387097</v>
      </c>
      <c r="BS165" s="1" t="n">
        <f aca="false">(BS73/1000000)/$A165</f>
        <v>0.189732322580645</v>
      </c>
      <c r="BT165" s="1" t="n">
        <f aca="false">(BT73/1000000)/$A165</f>
        <v>0.334816387096774</v>
      </c>
      <c r="BU165" s="1" t="n">
        <f aca="false">(BU73/1000000)/$A165</f>
        <v>0.382736419354839</v>
      </c>
      <c r="BV165" s="1" t="n">
        <f aca="false">(BV73/1000000)/$A165</f>
        <v>0.360986870967742</v>
      </c>
      <c r="BW165" s="1" t="n">
        <f aca="false">(BW73/1000000)/$A165</f>
        <v>0.117341677419355</v>
      </c>
    </row>
    <row r="166" customFormat="false" ht="11.25" hidden="false" customHeight="false" outlineLevel="0" collapsed="false">
      <c r="A166" s="1" t="n">
        <v>31</v>
      </c>
      <c r="B166" s="4" t="n">
        <v>36526</v>
      </c>
      <c r="C166" s="1" t="n">
        <f aca="false">(C74/1000000)/$A166</f>
        <v>1.82054438709677</v>
      </c>
      <c r="D166" s="1" t="n">
        <f aca="false">(D74/1000000)/$A166</f>
        <v>0.0160477419354839</v>
      </c>
      <c r="E166" s="1" t="n">
        <f aca="false">(E74/1000000)/$A166</f>
        <v>0.0259000322580645</v>
      </c>
      <c r="F166" s="1" t="n">
        <f aca="false">(F74/1000000)/$A166</f>
        <v>0.0249273548387097</v>
      </c>
      <c r="G166" s="1" t="n">
        <f aca="false">(G74/1000000)/$A166</f>
        <v>0.0222687419354839</v>
      </c>
      <c r="H166" s="1" t="n">
        <f aca="false">(H74/1000000)/$A166</f>
        <v>0.025687935483871</v>
      </c>
      <c r="I166" s="1" t="n">
        <f aca="false">(I74/1000000)/$A166</f>
        <v>0.0199248064516129</v>
      </c>
      <c r="J166" s="1" t="n">
        <f aca="false">(J74/1000000)/$A166</f>
        <v>0.031810064516129</v>
      </c>
      <c r="K166" s="1" t="n">
        <f aca="false">(K74/1000000)/$A166</f>
        <v>0.020187935483871</v>
      </c>
      <c r="L166" s="1" t="n">
        <f aca="false">(L74/1000000)/$A166</f>
        <v>0.0312631290322581</v>
      </c>
      <c r="M166" s="1" t="n">
        <f aca="false">(M74/1000000)/$A166</f>
        <v>0.0263251290322581</v>
      </c>
      <c r="N166" s="1" t="n">
        <f aca="false">(N74/1000000)/$A166</f>
        <v>0.020677</v>
      </c>
      <c r="O166" s="1" t="n">
        <f aca="false">(O74/1000000)/$A166</f>
        <v>0.0232845483870968</v>
      </c>
      <c r="P166" s="1" t="n">
        <f aca="false">(P74/1000000)/$A166</f>
        <v>0.0192907741935484</v>
      </c>
      <c r="Q166" s="1" t="n">
        <f aca="false">(Q74/1000000)/$A166</f>
        <v>0.0183961935483871</v>
      </c>
      <c r="R166" s="1" t="n">
        <f aca="false">(R74/1000000)/$A166</f>
        <v>0.0296857419354839</v>
      </c>
      <c r="S166" s="1" t="n">
        <f aca="false">(S74/1000000)/$A166</f>
        <v>0.0192069032258065</v>
      </c>
      <c r="T166" s="1" t="n">
        <f aca="false">(T74/1000000)/$A166</f>
        <v>0.0303165806451613</v>
      </c>
      <c r="U166" s="1" t="n">
        <f aca="false">(U74/1000000)/$A166</f>
        <v>0.0220597741935484</v>
      </c>
      <c r="V166" s="1" t="n">
        <f aca="false">(V74/1000000)/$A166</f>
        <v>0.0321673870967742</v>
      </c>
      <c r="W166" s="1" t="n">
        <f aca="false">(W74/1000000)/$A166</f>
        <v>0.0244636451612903</v>
      </c>
      <c r="X166" s="1" t="n">
        <f aca="false">(X74/1000000)/$A166</f>
        <v>0.0343816774193548</v>
      </c>
      <c r="Y166" s="1" t="n">
        <f aca="false">(Y74/1000000)/$A166</f>
        <v>0.0220701935483871</v>
      </c>
      <c r="Z166" s="1" t="n">
        <f aca="false">(Z74/1000000)/$A166</f>
        <v>0.01914</v>
      </c>
      <c r="AA166" s="1" t="n">
        <f aca="false">(AA74/1000000)/$A166</f>
        <v>0.0308440322580645</v>
      </c>
      <c r="AB166" s="1" t="n">
        <f aca="false">(AB74/1000000)/$A166</f>
        <v>0.0279217741935484</v>
      </c>
      <c r="AC166" s="1" t="n">
        <f aca="false">(AC74/1000000)/$A166</f>
        <v>0.0274831290322581</v>
      </c>
      <c r="AD166" s="1" t="n">
        <f aca="false">(AD74/1000000)/$A166</f>
        <v>0.0376853548387097</v>
      </c>
      <c r="AE166" s="1" t="n">
        <f aca="false">(AE74/1000000)/$A166</f>
        <v>0.0275795483870968</v>
      </c>
      <c r="AF166" s="1" t="n">
        <f aca="false">(AF74/1000000)/$A166</f>
        <v>0.0477005161290323</v>
      </c>
      <c r="AG166" s="1" t="n">
        <f aca="false">(AG74/1000000)/$A166</f>
        <v>0.0356727419354839</v>
      </c>
      <c r="AH166" s="1" t="n">
        <f aca="false">(AH74/1000000)/$A166</f>
        <v>0.036321935483871</v>
      </c>
      <c r="AI166" s="1" t="n">
        <f aca="false">(AI74/1000000)/$A166</f>
        <v>0.0303751935483871</v>
      </c>
      <c r="AJ166" s="1" t="n">
        <f aca="false">(AJ74/1000000)/$A166</f>
        <v>0.0389249677419355</v>
      </c>
      <c r="AK166" s="1" t="n">
        <f aca="false">(AK74/1000000)/$A166</f>
        <v>0.0430095161290323</v>
      </c>
      <c r="AL166" s="1" t="n">
        <f aca="false">(AL74/1000000)/$A166</f>
        <v>0.0559723870967742</v>
      </c>
      <c r="AM166" s="1" t="n">
        <f aca="false">(AM74/1000000)/$A166</f>
        <v>0.0583307096774194</v>
      </c>
      <c r="AN166" s="1" t="n">
        <f aca="false">(AN74/1000000)/$A166</f>
        <v>0.0500562903225806</v>
      </c>
      <c r="AO166" s="1" t="n">
        <f aca="false">(AO74/1000000)/$A166</f>
        <v>0.0405117096774194</v>
      </c>
      <c r="AP166" s="1" t="n">
        <f aca="false">(AP74/1000000)/$A166</f>
        <v>0.062733064516129</v>
      </c>
      <c r="AQ166" s="1" t="n">
        <f aca="false">(AQ74/1000000)/$A166</f>
        <v>0.0359377741935484</v>
      </c>
      <c r="AR166" s="1" t="n">
        <f aca="false">(AR74/1000000)/$A166</f>
        <v>0.0501441612903226</v>
      </c>
      <c r="AS166" s="1" t="n">
        <f aca="false">(AS74/1000000)/$A166</f>
        <v>0.052105064516129</v>
      </c>
      <c r="AT166" s="1" t="n">
        <f aca="false">(AT74/1000000)/$A166</f>
        <v>0.0512057096774194</v>
      </c>
      <c r="AU166" s="1" t="n">
        <f aca="false">(AU74/1000000)/$A166</f>
        <v>0.0689298064516129</v>
      </c>
      <c r="AV166" s="1" t="n">
        <f aca="false">(AV74/1000000)/$A166</f>
        <v>0.0510355483870968</v>
      </c>
      <c r="AW166" s="1" t="n">
        <f aca="false">(AW74/1000000)/$A166</f>
        <v>0.0723118064516129</v>
      </c>
      <c r="AX166" s="1" t="n">
        <f aca="false">(AX74/1000000)/$A166</f>
        <v>0.0689956451612903</v>
      </c>
      <c r="AY166" s="1" t="n">
        <f aca="false">(AY74/1000000)/$A166</f>
        <v>0.10733464516129</v>
      </c>
      <c r="AZ166" s="1" t="n">
        <f aca="false">(AZ74/1000000)/$A166</f>
        <v>0.0960566774193548</v>
      </c>
      <c r="BA166" s="1" t="n">
        <f aca="false">(BA74/1000000)/$A166</f>
        <v>0.0926593225806452</v>
      </c>
      <c r="BB166" s="1" t="n">
        <f aca="false">(BB74/1000000)/$A166</f>
        <v>0.0971980967741936</v>
      </c>
      <c r="BC166" s="1" t="n">
        <f aca="false">(BC74/1000000)/$A166</f>
        <v>0.0682374516129032</v>
      </c>
      <c r="BD166" s="1" t="n">
        <f aca="false">(BD74/1000000)/$A166</f>
        <v>0.0921302580645161</v>
      </c>
      <c r="BE166" s="1" t="n">
        <f aca="false">(BE74/1000000)/$A166</f>
        <v>0.096988</v>
      </c>
      <c r="BF166" s="1" t="n">
        <f aca="false">(BF74/1000000)/$A166</f>
        <v>0.118530419354839</v>
      </c>
      <c r="BG166" s="1" t="n">
        <f aca="false">(BG74/1000000)/$A166</f>
        <v>0.117675741935484</v>
      </c>
      <c r="BH166" s="1" t="n">
        <f aca="false">(BH74/1000000)/$A166</f>
        <v>0.11258535483871</v>
      </c>
      <c r="BI166" s="1" t="n">
        <f aca="false">(BI74/1000000)/$A166</f>
        <v>0.093121935483871</v>
      </c>
      <c r="BJ166" s="1" t="n">
        <f aca="false">(BJ74/1000000)/$A166</f>
        <v>0.137435258064516</v>
      </c>
      <c r="BK166" s="1" t="n">
        <f aca="false">(BK74/1000000)/$A166</f>
        <v>0.109861129032258</v>
      </c>
      <c r="BL166" s="1" t="n">
        <f aca="false">(BL74/1000000)/$A166</f>
        <v>0.145212451612903</v>
      </c>
      <c r="BM166" s="1" t="n">
        <f aca="false">(BM74/1000000)/$A166</f>
        <v>0.280137322580645</v>
      </c>
      <c r="BN166" s="1" t="n">
        <f aca="false">(BN74/1000000)/$A166</f>
        <v>0.108845709677419</v>
      </c>
      <c r="BO166" s="1" t="n">
        <f aca="false">(BO74/1000000)/$A166</f>
        <v>0.177600516129032</v>
      </c>
      <c r="BP166" s="1" t="n">
        <f aca="false">(BP74/1000000)/$A166</f>
        <v>0.168646290322581</v>
      </c>
      <c r="BQ166" s="1" t="n">
        <f aca="false">(BQ74/1000000)/$A166</f>
        <v>0.114497741935484</v>
      </c>
      <c r="BR166" s="1" t="n">
        <f aca="false">(BR74/1000000)/$A166</f>
        <v>0.210500967741935</v>
      </c>
      <c r="BS166" s="1" t="n">
        <f aca="false">(BS74/1000000)/$A166</f>
        <v>0.185106322580645</v>
      </c>
      <c r="BT166" s="1" t="n">
        <f aca="false">(BT74/1000000)/$A166</f>
        <v>0.311015322580645</v>
      </c>
      <c r="BU166" s="1" t="n">
        <f aca="false">(BU74/1000000)/$A166</f>
        <v>0.343877806451613</v>
      </c>
      <c r="BV166" s="1" t="n">
        <f aca="false">(BV74/1000000)/$A166</f>
        <v>0.322068387096774</v>
      </c>
      <c r="BW166" s="1" t="n">
        <f aca="false">(BW74/1000000)/$A166</f>
        <v>0.225923129032258</v>
      </c>
      <c r="BX166" s="1" t="n">
        <f aca="false">(BX74/1000000)/$A166</f>
        <v>0.189433580645161</v>
      </c>
    </row>
    <row r="167" customFormat="false" ht="11.25" hidden="false" customHeight="false" outlineLevel="0" collapsed="false">
      <c r="A167" s="1" t="n">
        <v>29</v>
      </c>
      <c r="B167" s="4" t="n">
        <v>36557</v>
      </c>
      <c r="C167" s="1" t="n">
        <f aca="false">(C75/1000000)/$A167</f>
        <v>1.77187079310345</v>
      </c>
      <c r="D167" s="1" t="n">
        <f aca="false">(D75/1000000)/$A167</f>
        <v>0.0156573103448276</v>
      </c>
      <c r="E167" s="1" t="n">
        <f aca="false">(E75/1000000)/$A167</f>
        <v>0.0245352068965517</v>
      </c>
      <c r="F167" s="1" t="n">
        <f aca="false">(F75/1000000)/$A167</f>
        <v>0.0225801034482759</v>
      </c>
      <c r="G167" s="1" t="n">
        <f aca="false">(G75/1000000)/$A167</f>
        <v>0.0219424482758621</v>
      </c>
      <c r="H167" s="1" t="n">
        <f aca="false">(H75/1000000)/$A167</f>
        <v>0.026356724137931</v>
      </c>
      <c r="I167" s="1" t="n">
        <f aca="false">(I75/1000000)/$A167</f>
        <v>0.0202030344827586</v>
      </c>
      <c r="J167" s="1" t="n">
        <f aca="false">(J75/1000000)/$A167</f>
        <v>0.0320601034482759</v>
      </c>
      <c r="K167" s="1" t="n">
        <f aca="false">(K75/1000000)/$A167</f>
        <v>0.0189333793103448</v>
      </c>
      <c r="L167" s="1" t="n">
        <f aca="false">(L75/1000000)/$A167</f>
        <v>0.0329574482758621</v>
      </c>
      <c r="M167" s="1" t="n">
        <f aca="false">(M75/1000000)/$A167</f>
        <v>0.025873</v>
      </c>
      <c r="N167" s="1" t="n">
        <f aca="false">(N75/1000000)/$A167</f>
        <v>0.0204158620689655</v>
      </c>
      <c r="O167" s="1" t="n">
        <f aca="false">(O75/1000000)/$A167</f>
        <v>0.0229755517241379</v>
      </c>
      <c r="P167" s="1" t="n">
        <f aca="false">(P75/1000000)/$A167</f>
        <v>0.019437275862069</v>
      </c>
      <c r="Q167" s="1" t="n">
        <f aca="false">(Q75/1000000)/$A167</f>
        <v>0.0174855862068966</v>
      </c>
      <c r="R167" s="1" t="n">
        <f aca="false">(R75/1000000)/$A167</f>
        <v>0.0297592413793103</v>
      </c>
      <c r="S167" s="1" t="n">
        <f aca="false">(S75/1000000)/$A167</f>
        <v>0.0182393448275862</v>
      </c>
      <c r="T167" s="1" t="n">
        <f aca="false">(T75/1000000)/$A167</f>
        <v>0.0291495517241379</v>
      </c>
      <c r="U167" s="1" t="n">
        <f aca="false">(U75/1000000)/$A167</f>
        <v>0.0227827586206897</v>
      </c>
      <c r="V167" s="1" t="n">
        <f aca="false">(V75/1000000)/$A167</f>
        <v>0.033574275862069</v>
      </c>
      <c r="W167" s="1" t="n">
        <f aca="false">(W75/1000000)/$A167</f>
        <v>0.0238346206896552</v>
      </c>
      <c r="X167" s="1" t="n">
        <f aca="false">(X75/1000000)/$A167</f>
        <v>0.0337121724137931</v>
      </c>
      <c r="Y167" s="1" t="n">
        <f aca="false">(Y75/1000000)/$A167</f>
        <v>0.0205701724137931</v>
      </c>
      <c r="Z167" s="1" t="n">
        <f aca="false">(Z75/1000000)/$A167</f>
        <v>0.0171109310344828</v>
      </c>
      <c r="AA167" s="1" t="n">
        <f aca="false">(AA75/1000000)/$A167</f>
        <v>0.0299774482758621</v>
      </c>
      <c r="AB167" s="1" t="n">
        <f aca="false">(AB75/1000000)/$A167</f>
        <v>0.0270272068965517</v>
      </c>
      <c r="AC167" s="1" t="n">
        <f aca="false">(AC75/1000000)/$A167</f>
        <v>0.0267614137931035</v>
      </c>
      <c r="AD167" s="1" t="n">
        <f aca="false">(AD75/1000000)/$A167</f>
        <v>0.0342420689655172</v>
      </c>
      <c r="AE167" s="1" t="n">
        <f aca="false">(AE75/1000000)/$A167</f>
        <v>0.0263274827586207</v>
      </c>
      <c r="AF167" s="1" t="n">
        <f aca="false">(AF75/1000000)/$A167</f>
        <v>0.0434905172413793</v>
      </c>
      <c r="AG167" s="1" t="n">
        <f aca="false">(AG75/1000000)/$A167</f>
        <v>0.0355967931034483</v>
      </c>
      <c r="AH167" s="1" t="n">
        <f aca="false">(AH75/1000000)/$A167</f>
        <v>0.0355626551724138</v>
      </c>
      <c r="AI167" s="1" t="n">
        <f aca="false">(AI75/1000000)/$A167</f>
        <v>0.0298363793103448</v>
      </c>
      <c r="AJ167" s="1" t="n">
        <f aca="false">(AJ75/1000000)/$A167</f>
        <v>0.0359460344827586</v>
      </c>
      <c r="AK167" s="1" t="n">
        <f aca="false">(AK75/1000000)/$A167</f>
        <v>0.0420156551724138</v>
      </c>
      <c r="AL167" s="1" t="n">
        <f aca="false">(AL75/1000000)/$A167</f>
        <v>0.0548900689655172</v>
      </c>
      <c r="AM167" s="1" t="n">
        <f aca="false">(AM75/1000000)/$A167</f>
        <v>0.0560637586206897</v>
      </c>
      <c r="AN167" s="1" t="n">
        <f aca="false">(AN75/1000000)/$A167</f>
        <v>0.0499401379310345</v>
      </c>
      <c r="AO167" s="1" t="n">
        <f aca="false">(AO75/1000000)/$A167</f>
        <v>0.0391147931034483</v>
      </c>
      <c r="AP167" s="1" t="n">
        <f aca="false">(AP75/1000000)/$A167</f>
        <v>0.0608523448275862</v>
      </c>
      <c r="AQ167" s="1" t="n">
        <f aca="false">(AQ75/1000000)/$A167</f>
        <v>0.0312874137931035</v>
      </c>
      <c r="AR167" s="1" t="n">
        <f aca="false">(AR75/1000000)/$A167</f>
        <v>0.0491496206896552</v>
      </c>
      <c r="AS167" s="1" t="n">
        <f aca="false">(AS75/1000000)/$A167</f>
        <v>0.0441321034482759</v>
      </c>
      <c r="AT167" s="1" t="n">
        <f aca="false">(AT75/1000000)/$A167</f>
        <v>0.0506205517241379</v>
      </c>
      <c r="AU167" s="1" t="n">
        <f aca="false">(AU75/1000000)/$A167</f>
        <v>0.0665990689655173</v>
      </c>
      <c r="AV167" s="1" t="n">
        <f aca="false">(AV75/1000000)/$A167</f>
        <v>0.051099</v>
      </c>
      <c r="AW167" s="1" t="n">
        <f aca="false">(AW75/1000000)/$A167</f>
        <v>0.0696747586206897</v>
      </c>
      <c r="AX167" s="1" t="n">
        <f aca="false">(AX75/1000000)/$A167</f>
        <v>0.0669395517241379</v>
      </c>
      <c r="AY167" s="1" t="n">
        <f aca="false">(AY75/1000000)/$A167</f>
        <v>0.106291068965517</v>
      </c>
      <c r="AZ167" s="1" t="n">
        <f aca="false">(AZ75/1000000)/$A167</f>
        <v>0.092602275862069</v>
      </c>
      <c r="BA167" s="1" t="n">
        <f aca="false">(BA75/1000000)/$A167</f>
        <v>0.0877394482758621</v>
      </c>
      <c r="BB167" s="1" t="n">
        <f aca="false">(BB75/1000000)/$A167</f>
        <v>0.0940883103448276</v>
      </c>
      <c r="BC167" s="1" t="n">
        <f aca="false">(BC75/1000000)/$A167</f>
        <v>0.0640636551724138</v>
      </c>
      <c r="BD167" s="1" t="n">
        <f aca="false">(BD75/1000000)/$A167</f>
        <v>0.0941152413793104</v>
      </c>
      <c r="BE167" s="1" t="n">
        <f aca="false">(BE75/1000000)/$A167</f>
        <v>0.0968136206896552</v>
      </c>
      <c r="BF167" s="1" t="n">
        <f aca="false">(BF75/1000000)/$A167</f>
        <v>0.108945689655172</v>
      </c>
      <c r="BG167" s="1" t="n">
        <f aca="false">(BG75/1000000)/$A167</f>
        <v>0.110857827586207</v>
      </c>
      <c r="BH167" s="1" t="n">
        <f aca="false">(BH75/1000000)/$A167</f>
        <v>0.109676137931034</v>
      </c>
      <c r="BI167" s="1" t="n">
        <f aca="false">(BI75/1000000)/$A167</f>
        <v>0.0864550344827586</v>
      </c>
      <c r="BJ167" s="1" t="n">
        <f aca="false">(BJ75/1000000)/$A167</f>
        <v>0.130132482758621</v>
      </c>
      <c r="BK167" s="1" t="n">
        <f aca="false">(BK75/1000000)/$A167</f>
        <v>0.103067689655172</v>
      </c>
      <c r="BL167" s="1" t="n">
        <f aca="false">(BL75/1000000)/$A167</f>
        <v>0.134730586206897</v>
      </c>
      <c r="BM167" s="1" t="n">
        <f aca="false">(BM75/1000000)/$A167</f>
        <v>0.264940862068966</v>
      </c>
      <c r="BN167" s="1" t="n">
        <f aca="false">(BN75/1000000)/$A167</f>
        <v>0.102381655172414</v>
      </c>
      <c r="BO167" s="1" t="n">
        <f aca="false">(BO75/1000000)/$A167</f>
        <v>0.172859206896552</v>
      </c>
      <c r="BP167" s="1" t="n">
        <f aca="false">(BP75/1000000)/$A167</f>
        <v>0.159300275862069</v>
      </c>
      <c r="BQ167" s="1" t="n">
        <f aca="false">(BQ75/1000000)/$A167</f>
        <v>0.108600137931034</v>
      </c>
      <c r="BR167" s="1" t="n">
        <f aca="false">(BR75/1000000)/$A167</f>
        <v>0.20162375862069</v>
      </c>
      <c r="BS167" s="1" t="n">
        <f aca="false">(BS75/1000000)/$A167</f>
        <v>0.178994517241379</v>
      </c>
      <c r="BT167" s="1" t="n">
        <f aca="false">(BT75/1000000)/$A167</f>
        <v>0.290843965517241</v>
      </c>
      <c r="BU167" s="1" t="n">
        <f aca="false">(BU75/1000000)/$A167</f>
        <v>0.330506517241379</v>
      </c>
      <c r="BV167" s="1" t="n">
        <f aca="false">(BV75/1000000)/$A167</f>
        <v>0.313979689655172</v>
      </c>
      <c r="BW167" s="1" t="n">
        <f aca="false">(BW75/1000000)/$A167</f>
        <v>0.230789413793103</v>
      </c>
      <c r="BX167" s="1" t="n">
        <f aca="false">(BX75/1000000)/$A167</f>
        <v>0.343089034482759</v>
      </c>
      <c r="BY167" s="1" t="n">
        <f aca="false">(BY75/1000000)/$A167</f>
        <v>0.157381896551724</v>
      </c>
    </row>
    <row r="168" customFormat="false" ht="11.25" hidden="false" customHeight="false" outlineLevel="0" collapsed="false">
      <c r="A168" s="1" t="n">
        <v>31</v>
      </c>
      <c r="B168" s="4" t="n">
        <v>36586</v>
      </c>
      <c r="C168" s="1" t="n">
        <f aca="false">(C76/1000000)/$A168</f>
        <v>1.75403303225806</v>
      </c>
      <c r="D168" s="1" t="n">
        <f aca="false">(D76/1000000)/$A168</f>
        <v>0.0163892903225806</v>
      </c>
      <c r="E168" s="1" t="n">
        <f aca="false">(E76/1000000)/$A168</f>
        <v>0.0238232903225806</v>
      </c>
      <c r="F168" s="1" t="n">
        <f aca="false">(F76/1000000)/$A168</f>
        <v>0.0237077741935484</v>
      </c>
      <c r="G168" s="1" t="n">
        <f aca="false">(G76/1000000)/$A168</f>
        <v>0.021008064516129</v>
      </c>
      <c r="H168" s="1" t="n">
        <f aca="false">(H76/1000000)/$A168</f>
        <v>0.0262764193548387</v>
      </c>
      <c r="I168" s="1" t="n">
        <f aca="false">(I76/1000000)/$A168</f>
        <v>0.0205246774193548</v>
      </c>
      <c r="J168" s="1" t="n">
        <f aca="false">(J76/1000000)/$A168</f>
        <v>0.0302382258064516</v>
      </c>
      <c r="K168" s="1" t="n">
        <f aca="false">(K76/1000000)/$A168</f>
        <v>0.0180822903225806</v>
      </c>
      <c r="L168" s="1" t="n">
        <f aca="false">(L76/1000000)/$A168</f>
        <v>0.03102</v>
      </c>
      <c r="M168" s="1" t="n">
        <f aca="false">(M76/1000000)/$A168</f>
        <v>0.0248834516129032</v>
      </c>
      <c r="N168" s="1" t="n">
        <f aca="false">(N76/1000000)/$A168</f>
        <v>0.0198398387096774</v>
      </c>
      <c r="O168" s="1" t="n">
        <f aca="false">(O76/1000000)/$A168</f>
        <v>0.0235377741935484</v>
      </c>
      <c r="P168" s="1" t="n">
        <f aca="false">(P76/1000000)/$A168</f>
        <v>0.0196132903225806</v>
      </c>
      <c r="Q168" s="1" t="n">
        <f aca="false">(Q76/1000000)/$A168</f>
        <v>0.0165496129032258</v>
      </c>
      <c r="R168" s="1" t="n">
        <f aca="false">(R76/1000000)/$A168</f>
        <v>0.0296226774193548</v>
      </c>
      <c r="S168" s="1" t="n">
        <f aca="false">(S76/1000000)/$A168</f>
        <v>0.0172383225806452</v>
      </c>
      <c r="T168" s="1" t="n">
        <f aca="false">(T76/1000000)/$A168</f>
        <v>0.0272466451612903</v>
      </c>
      <c r="U168" s="1" t="n">
        <f aca="false">(U76/1000000)/$A168</f>
        <v>0.0219499032258065</v>
      </c>
      <c r="V168" s="1" t="n">
        <f aca="false">(V76/1000000)/$A168</f>
        <v>0.0322255161290323</v>
      </c>
      <c r="W168" s="1" t="n">
        <f aca="false">(W76/1000000)/$A168</f>
        <v>0.0225896774193548</v>
      </c>
      <c r="X168" s="1" t="n">
        <f aca="false">(X76/1000000)/$A168</f>
        <v>0.033092064516129</v>
      </c>
      <c r="Y168" s="1" t="n">
        <f aca="false">(Y76/1000000)/$A168</f>
        <v>0.0215271290322581</v>
      </c>
      <c r="Z168" s="1" t="n">
        <f aca="false">(Z76/1000000)/$A168</f>
        <v>0.0175903225806452</v>
      </c>
      <c r="AA168" s="1" t="n">
        <f aca="false">(AA76/1000000)/$A168</f>
        <v>0.0290553548387097</v>
      </c>
      <c r="AB168" s="1" t="n">
        <f aca="false">(AB76/1000000)/$A168</f>
        <v>0.0289797419354839</v>
      </c>
      <c r="AC168" s="1" t="n">
        <f aca="false">(AC76/1000000)/$A168</f>
        <v>0.0264901612903226</v>
      </c>
      <c r="AD168" s="1" t="n">
        <f aca="false">(AD76/1000000)/$A168</f>
        <v>0.0358761935483871</v>
      </c>
      <c r="AE168" s="1" t="n">
        <f aca="false">(AE76/1000000)/$A168</f>
        <v>0.0278086451612903</v>
      </c>
      <c r="AF168" s="1" t="n">
        <f aca="false">(AF76/1000000)/$A168</f>
        <v>0.0423038064516129</v>
      </c>
      <c r="AG168" s="1" t="n">
        <f aca="false">(AG76/1000000)/$A168</f>
        <v>0.0356427741935484</v>
      </c>
      <c r="AH168" s="1" t="n">
        <f aca="false">(AH76/1000000)/$A168</f>
        <v>0.0327362903225807</v>
      </c>
      <c r="AI168" s="1" t="n">
        <f aca="false">(AI76/1000000)/$A168</f>
        <v>0.026862</v>
      </c>
      <c r="AJ168" s="1" t="n">
        <f aca="false">(AJ76/1000000)/$A168</f>
        <v>0.0360751290322581</v>
      </c>
      <c r="AK168" s="1" t="n">
        <f aca="false">(AK76/1000000)/$A168</f>
        <v>0.0393301612903226</v>
      </c>
      <c r="AL168" s="1" t="n">
        <f aca="false">(AL76/1000000)/$A168</f>
        <v>0.0538219032258065</v>
      </c>
      <c r="AM168" s="1" t="n">
        <f aca="false">(AM76/1000000)/$A168</f>
        <v>0.0536594516129032</v>
      </c>
      <c r="AN168" s="1" t="n">
        <f aca="false">(AN76/1000000)/$A168</f>
        <v>0.0483348709677419</v>
      </c>
      <c r="AO168" s="1" t="n">
        <f aca="false">(AO76/1000000)/$A168</f>
        <v>0.037306</v>
      </c>
      <c r="AP168" s="1" t="n">
        <f aca="false">(AP76/1000000)/$A168</f>
        <v>0.0615038387096774</v>
      </c>
      <c r="AQ168" s="1" t="n">
        <f aca="false">(AQ76/1000000)/$A168</f>
        <v>0.0285473870967742</v>
      </c>
      <c r="AR168" s="1" t="n">
        <f aca="false">(AR76/1000000)/$A168</f>
        <v>0.0478974838709678</v>
      </c>
      <c r="AS168" s="1" t="n">
        <f aca="false">(AS76/1000000)/$A168</f>
        <v>0.0441310967741935</v>
      </c>
      <c r="AT168" s="1" t="n">
        <f aca="false">(AT76/1000000)/$A168</f>
        <v>0.0514372258064516</v>
      </c>
      <c r="AU168" s="1" t="n">
        <f aca="false">(AU76/1000000)/$A168</f>
        <v>0.0618316451612903</v>
      </c>
      <c r="AV168" s="1" t="n">
        <f aca="false">(AV76/1000000)/$A168</f>
        <v>0.0486511612903226</v>
      </c>
      <c r="AW168" s="1" t="n">
        <f aca="false">(AW76/1000000)/$A168</f>
        <v>0.0661387741935484</v>
      </c>
      <c r="AX168" s="1" t="n">
        <f aca="false">(AX76/1000000)/$A168</f>
        <v>0.0623174516129032</v>
      </c>
      <c r="AY168" s="1" t="n">
        <f aca="false">(AY76/1000000)/$A168</f>
        <v>0.109565161290323</v>
      </c>
      <c r="AZ168" s="1" t="n">
        <f aca="false">(AZ76/1000000)/$A168</f>
        <v>0.0846612903225806</v>
      </c>
      <c r="BA168" s="1" t="n">
        <f aca="false">(BA76/1000000)/$A168</f>
        <v>0.0850828709677419</v>
      </c>
      <c r="BB168" s="1" t="n">
        <f aca="false">(BB76/1000000)/$A168</f>
        <v>0.0902509032258065</v>
      </c>
      <c r="BC168" s="1" t="n">
        <f aca="false">(BC76/1000000)/$A168</f>
        <v>0.0618609677419355</v>
      </c>
      <c r="BD168" s="1" t="n">
        <f aca="false">(BD76/1000000)/$A168</f>
        <v>0.0877734838709677</v>
      </c>
      <c r="BE168" s="1" t="n">
        <f aca="false">(BE76/1000000)/$A168</f>
        <v>0.0924638387096774</v>
      </c>
      <c r="BF168" s="1" t="n">
        <f aca="false">(BF76/1000000)/$A168</f>
        <v>0.101504677419355</v>
      </c>
      <c r="BG168" s="1" t="n">
        <f aca="false">(BG76/1000000)/$A168</f>
        <v>0.103238677419355</v>
      </c>
      <c r="BH168" s="1" t="n">
        <f aca="false">(BH76/1000000)/$A168</f>
        <v>0.10500235483871</v>
      </c>
      <c r="BI168" s="1" t="n">
        <f aca="false">(BI76/1000000)/$A168</f>
        <v>0.0837210967741936</v>
      </c>
      <c r="BJ168" s="1" t="n">
        <f aca="false">(BJ76/1000000)/$A168</f>
        <v>0.119822903225806</v>
      </c>
      <c r="BK168" s="1" t="n">
        <f aca="false">(BK76/1000000)/$A168</f>
        <v>0.097218935483871</v>
      </c>
      <c r="BL168" s="1" t="n">
        <f aca="false">(BL76/1000000)/$A168</f>
        <v>0.133973709677419</v>
      </c>
      <c r="BM168" s="1" t="n">
        <f aca="false">(BM76/1000000)/$A168</f>
        <v>0.247270290322581</v>
      </c>
      <c r="BN168" s="1" t="n">
        <f aca="false">(BN76/1000000)/$A168</f>
        <v>0.0995853548387097</v>
      </c>
      <c r="BO168" s="1" t="n">
        <f aca="false">(BO76/1000000)/$A168</f>
        <v>0.17293364516129</v>
      </c>
      <c r="BP168" s="1" t="n">
        <f aca="false">(BP76/1000000)/$A168</f>
        <v>0.150227161290323</v>
      </c>
      <c r="BQ168" s="1" t="n">
        <f aca="false">(BQ76/1000000)/$A168</f>
        <v>0.0945001612903226</v>
      </c>
      <c r="BR168" s="1" t="n">
        <f aca="false">(BR76/1000000)/$A168</f>
        <v>0.176708548387097</v>
      </c>
      <c r="BS168" s="1" t="n">
        <f aca="false">(BS76/1000000)/$A168</f>
        <v>0.170078225806452</v>
      </c>
      <c r="BT168" s="1" t="n">
        <f aca="false">(BT76/1000000)/$A168</f>
        <v>0.251381290322581</v>
      </c>
      <c r="BU168" s="1" t="n">
        <f aca="false">(BU76/1000000)/$A168</f>
        <v>0.310052709677419</v>
      </c>
      <c r="BV168" s="1" t="n">
        <f aca="false">(BV76/1000000)/$A168</f>
        <v>0.306154774193548</v>
      </c>
      <c r="BW168" s="1" t="n">
        <f aca="false">(BW76/1000000)/$A168</f>
        <v>0.212070387096774</v>
      </c>
      <c r="BX168" s="1" t="n">
        <f aca="false">(BX76/1000000)/$A168</f>
        <v>0.304117774193548</v>
      </c>
      <c r="BY168" s="1" t="n">
        <f aca="false">(BY76/1000000)/$A168</f>
        <v>0.310639419354839</v>
      </c>
      <c r="BZ168" s="1" t="n">
        <f aca="false">(BZ76/1000000)/$A168</f>
        <v>0.185388225806452</v>
      </c>
    </row>
    <row r="169" customFormat="false" ht="11.25" hidden="false" customHeight="false" outlineLevel="0" collapsed="false">
      <c r="A169" s="1" t="n">
        <v>30</v>
      </c>
      <c r="B169" s="4" t="n">
        <v>36617</v>
      </c>
      <c r="C169" s="1" t="n">
        <f aca="false">(C77/1000000)/$A169</f>
        <v>1.73746013333333</v>
      </c>
      <c r="D169" s="1" t="n">
        <f aca="false">(D77/1000000)/$A169</f>
        <v>0.0149021666666667</v>
      </c>
      <c r="E169" s="1" t="n">
        <f aca="false">(E77/1000000)/$A169</f>
        <v>0.0214744</v>
      </c>
      <c r="F169" s="1" t="n">
        <f aca="false">(F77/1000000)/$A169</f>
        <v>0.0244973666666667</v>
      </c>
      <c r="G169" s="1" t="n">
        <f aca="false">(G77/1000000)/$A169</f>
        <v>0.0198301333333333</v>
      </c>
      <c r="H169" s="1" t="n">
        <f aca="false">(H77/1000000)/$A169</f>
        <v>0.0261282666666667</v>
      </c>
      <c r="I169" s="1" t="n">
        <f aca="false">(I77/1000000)/$A169</f>
        <v>0.0226947666666667</v>
      </c>
      <c r="J169" s="1" t="n">
        <f aca="false">(J77/1000000)/$A169</f>
        <v>0.0314833666666667</v>
      </c>
      <c r="K169" s="1" t="n">
        <f aca="false">(K77/1000000)/$A169</f>
        <v>0.0189265333333333</v>
      </c>
      <c r="L169" s="1" t="n">
        <f aca="false">(L77/1000000)/$A169</f>
        <v>0.0289447333333333</v>
      </c>
      <c r="M169" s="1" t="n">
        <f aca="false">(M77/1000000)/$A169</f>
        <v>0.0229648666666667</v>
      </c>
      <c r="N169" s="1" t="n">
        <f aca="false">(N77/1000000)/$A169</f>
        <v>0.0180814666666667</v>
      </c>
      <c r="O169" s="1" t="n">
        <f aca="false">(O77/1000000)/$A169</f>
        <v>0.024291</v>
      </c>
      <c r="P169" s="1" t="n">
        <f aca="false">(P77/1000000)/$A169</f>
        <v>0.0180389333333333</v>
      </c>
      <c r="Q169" s="1" t="n">
        <f aca="false">(Q77/1000000)/$A169</f>
        <v>0.016156</v>
      </c>
      <c r="R169" s="1" t="n">
        <f aca="false">(R77/1000000)/$A169</f>
        <v>0.0292199666666667</v>
      </c>
      <c r="S169" s="1" t="n">
        <f aca="false">(S77/1000000)/$A169</f>
        <v>0.0170748</v>
      </c>
      <c r="T169" s="1" t="n">
        <f aca="false">(T77/1000000)/$A169</f>
        <v>0.0282303</v>
      </c>
      <c r="U169" s="1" t="n">
        <f aca="false">(U77/1000000)/$A169</f>
        <v>0.0208765666666667</v>
      </c>
      <c r="V169" s="1" t="n">
        <f aca="false">(V77/1000000)/$A169</f>
        <v>0.0318452333333333</v>
      </c>
      <c r="W169" s="1" t="n">
        <f aca="false">(W77/1000000)/$A169</f>
        <v>0.0221562333333333</v>
      </c>
      <c r="X169" s="1" t="n">
        <f aca="false">(X77/1000000)/$A169</f>
        <v>0.0308801666666667</v>
      </c>
      <c r="Y169" s="1" t="n">
        <f aca="false">(Y77/1000000)/$A169</f>
        <v>0.0207604666666667</v>
      </c>
      <c r="Z169" s="1" t="n">
        <f aca="false">(Z77/1000000)/$A169</f>
        <v>0.0173453</v>
      </c>
      <c r="AA169" s="1" t="n">
        <f aca="false">(AA77/1000000)/$A169</f>
        <v>0.0274118333333333</v>
      </c>
      <c r="AB169" s="1" t="n">
        <f aca="false">(AB77/1000000)/$A169</f>
        <v>0.0278069</v>
      </c>
      <c r="AC169" s="1" t="n">
        <f aca="false">(AC77/1000000)/$A169</f>
        <v>0.0253151666666667</v>
      </c>
      <c r="AD169" s="1" t="n">
        <f aca="false">(AD77/1000000)/$A169</f>
        <v>0.0345564333333333</v>
      </c>
      <c r="AE169" s="1" t="n">
        <f aca="false">(AE77/1000000)/$A169</f>
        <v>0.0267409666666667</v>
      </c>
      <c r="AF169" s="1" t="n">
        <f aca="false">(AF77/1000000)/$A169</f>
        <v>0.0409349333333333</v>
      </c>
      <c r="AG169" s="1" t="n">
        <f aca="false">(AG77/1000000)/$A169</f>
        <v>0.0341690333333333</v>
      </c>
      <c r="AH169" s="1" t="n">
        <f aca="false">(AH77/1000000)/$A169</f>
        <v>0.0319071666666667</v>
      </c>
      <c r="AI169" s="1" t="n">
        <f aca="false">(AI77/1000000)/$A169</f>
        <v>0.0265364666666667</v>
      </c>
      <c r="AJ169" s="1" t="n">
        <f aca="false">(AJ77/1000000)/$A169</f>
        <v>0.0352415666666667</v>
      </c>
      <c r="AK169" s="1" t="n">
        <f aca="false">(AK77/1000000)/$A169</f>
        <v>0.0380494666666667</v>
      </c>
      <c r="AL169" s="1" t="n">
        <f aca="false">(AL77/1000000)/$A169</f>
        <v>0.0516477333333333</v>
      </c>
      <c r="AM169" s="1" t="n">
        <f aca="false">(AM77/1000000)/$A169</f>
        <v>0.0525506</v>
      </c>
      <c r="AN169" s="1" t="n">
        <f aca="false">(AN77/1000000)/$A169</f>
        <v>0.0502958333333333</v>
      </c>
      <c r="AO169" s="1" t="n">
        <f aca="false">(AO77/1000000)/$A169</f>
        <v>0.0358013666666667</v>
      </c>
      <c r="AP169" s="1" t="n">
        <f aca="false">(AP77/1000000)/$A169</f>
        <v>0.0604117666666667</v>
      </c>
      <c r="AQ169" s="1" t="n">
        <f aca="false">(AQ77/1000000)/$A169</f>
        <v>0.0301361666666667</v>
      </c>
      <c r="AR169" s="1" t="n">
        <f aca="false">(AR77/1000000)/$A169</f>
        <v>0.0479077</v>
      </c>
      <c r="AS169" s="1" t="n">
        <f aca="false">(AS77/1000000)/$A169</f>
        <v>0.0433443</v>
      </c>
      <c r="AT169" s="1" t="n">
        <f aca="false">(AT77/1000000)/$A169</f>
        <v>0.0513869666666667</v>
      </c>
      <c r="AU169" s="1" t="n">
        <f aca="false">(AU77/1000000)/$A169</f>
        <v>0.058809</v>
      </c>
      <c r="AV169" s="1" t="n">
        <f aca="false">(AV77/1000000)/$A169</f>
        <v>0.0443907</v>
      </c>
      <c r="AW169" s="1" t="n">
        <f aca="false">(AW77/1000000)/$A169</f>
        <v>0.0682388666666667</v>
      </c>
      <c r="AX169" s="1" t="n">
        <f aca="false">(AX77/1000000)/$A169</f>
        <v>0.0604970333333333</v>
      </c>
      <c r="AY169" s="1" t="n">
        <f aca="false">(AY77/1000000)/$A169</f>
        <v>0.1041877</v>
      </c>
      <c r="AZ169" s="1" t="n">
        <f aca="false">(AZ77/1000000)/$A169</f>
        <v>0.0836485666666667</v>
      </c>
      <c r="BA169" s="1" t="n">
        <f aca="false">(BA77/1000000)/$A169</f>
        <v>0.0812100666666667</v>
      </c>
      <c r="BB169" s="1" t="n">
        <f aca="false">(BB77/1000000)/$A169</f>
        <v>0.0921592666666667</v>
      </c>
      <c r="BC169" s="1" t="n">
        <f aca="false">(BC77/1000000)/$A169</f>
        <v>0.0603093666666667</v>
      </c>
      <c r="BD169" s="1" t="n">
        <f aca="false">(BD77/1000000)/$A169</f>
        <v>0.0830515666666667</v>
      </c>
      <c r="BE169" s="1" t="n">
        <f aca="false">(BE77/1000000)/$A169</f>
        <v>0.0867872666666667</v>
      </c>
      <c r="BF169" s="1" t="n">
        <f aca="false">(BF77/1000000)/$A169</f>
        <v>0.0983199333333333</v>
      </c>
      <c r="BG169" s="1" t="n">
        <f aca="false">(BG77/1000000)/$A169</f>
        <v>0.0946561666666667</v>
      </c>
      <c r="BH169" s="1" t="n">
        <f aca="false">(BH77/1000000)/$A169</f>
        <v>0.0962206</v>
      </c>
      <c r="BI169" s="1" t="n">
        <f aca="false">(BI77/1000000)/$A169</f>
        <v>0.0761426666666667</v>
      </c>
      <c r="BJ169" s="1" t="n">
        <f aca="false">(BJ77/1000000)/$A169</f>
        <v>0.108254033333333</v>
      </c>
      <c r="BK169" s="1" t="n">
        <f aca="false">(BK77/1000000)/$A169</f>
        <v>0.0900953</v>
      </c>
      <c r="BL169" s="1" t="n">
        <f aca="false">(BL77/1000000)/$A169</f>
        <v>0.1181613</v>
      </c>
      <c r="BM169" s="1" t="n">
        <f aca="false">(BM77/1000000)/$A169</f>
        <v>0.2452343</v>
      </c>
      <c r="BN169" s="1" t="n">
        <f aca="false">(BN77/1000000)/$A169</f>
        <v>0.0913630666666667</v>
      </c>
      <c r="BO169" s="1" t="n">
        <f aca="false">(BO77/1000000)/$A169</f>
        <v>0.163224566666667</v>
      </c>
      <c r="BP169" s="1" t="n">
        <f aca="false">(BP77/1000000)/$A169</f>
        <v>0.1401319</v>
      </c>
      <c r="BQ169" s="1" t="n">
        <f aca="false">(BQ77/1000000)/$A169</f>
        <v>0.0809816666666667</v>
      </c>
      <c r="BR169" s="1" t="n">
        <f aca="false">(BR77/1000000)/$A169</f>
        <v>0.186987866666667</v>
      </c>
      <c r="BS169" s="1" t="n">
        <f aca="false">(BS77/1000000)/$A169</f>
        <v>0.160395166666667</v>
      </c>
      <c r="BT169" s="1" t="n">
        <f aca="false">(BT77/1000000)/$A169</f>
        <v>0.235098033333333</v>
      </c>
      <c r="BU169" s="1" t="n">
        <f aca="false">(BU77/1000000)/$A169</f>
        <v>0.2652476</v>
      </c>
      <c r="BV169" s="1" t="n">
        <f aca="false">(BV77/1000000)/$A169</f>
        <v>0.2775134</v>
      </c>
      <c r="BW169" s="1" t="n">
        <f aca="false">(BW77/1000000)/$A169</f>
        <v>0.184695033333333</v>
      </c>
      <c r="BX169" s="1" t="n">
        <f aca="false">(BX77/1000000)/$A169</f>
        <v>0.300880433333333</v>
      </c>
      <c r="BY169" s="1" t="n">
        <f aca="false">(BY77/1000000)/$A169</f>
        <v>0.2742954</v>
      </c>
      <c r="BZ169" s="1" t="n">
        <f aca="false">(BZ77/1000000)/$A169</f>
        <v>0.414894066666667</v>
      </c>
      <c r="CA169" s="1" t="n">
        <f aca="false">(CA77/1000000)/$A169</f>
        <v>0.1652805</v>
      </c>
    </row>
    <row r="170" customFormat="false" ht="11.25" hidden="false" customHeight="false" outlineLevel="0" collapsed="false">
      <c r="A170" s="1" t="n">
        <v>31</v>
      </c>
      <c r="B170" s="4" t="n">
        <v>36647</v>
      </c>
      <c r="C170" s="1" t="n">
        <f aca="false">(C78/1000000)/$A170</f>
        <v>1.70209170967742</v>
      </c>
      <c r="D170" s="1" t="n">
        <f aca="false">(D78/1000000)/$A170</f>
        <v>0.0155959032258065</v>
      </c>
      <c r="E170" s="1" t="n">
        <f aca="false">(E78/1000000)/$A170</f>
        <v>0.0222694838709677</v>
      </c>
      <c r="F170" s="1" t="n">
        <f aca="false">(F78/1000000)/$A170</f>
        <v>0.0251245483870968</v>
      </c>
      <c r="G170" s="1" t="n">
        <f aca="false">(G78/1000000)/$A170</f>
        <v>0.0207500967741936</v>
      </c>
      <c r="H170" s="1" t="n">
        <f aca="false">(H78/1000000)/$A170</f>
        <v>0.0254146451612903</v>
      </c>
      <c r="I170" s="1" t="n">
        <f aca="false">(I78/1000000)/$A170</f>
        <v>0.0205303225806452</v>
      </c>
      <c r="J170" s="1" t="n">
        <f aca="false">(J78/1000000)/$A170</f>
        <v>0.0293846774193548</v>
      </c>
      <c r="K170" s="1" t="n">
        <f aca="false">(K78/1000000)/$A170</f>
        <v>0.0181677419354839</v>
      </c>
      <c r="L170" s="1" t="n">
        <f aca="false">(L78/1000000)/$A170</f>
        <v>0.0276384838709677</v>
      </c>
      <c r="M170" s="1" t="n">
        <f aca="false">(M78/1000000)/$A170</f>
        <v>0.023777935483871</v>
      </c>
      <c r="N170" s="1" t="n">
        <f aca="false">(N78/1000000)/$A170</f>
        <v>0.0185610322580645</v>
      </c>
      <c r="O170" s="1" t="n">
        <f aca="false">(O78/1000000)/$A170</f>
        <v>0.0229136129032258</v>
      </c>
      <c r="P170" s="1" t="n">
        <f aca="false">(P78/1000000)/$A170</f>
        <v>0.0169514838709677</v>
      </c>
      <c r="Q170" s="1" t="n">
        <f aca="false">(Q78/1000000)/$A170</f>
        <v>0.0165283548387097</v>
      </c>
      <c r="R170" s="1" t="n">
        <f aca="false">(R78/1000000)/$A170</f>
        <v>0.0279967419354839</v>
      </c>
      <c r="S170" s="1" t="n">
        <f aca="false">(S78/1000000)/$A170</f>
        <v>0.0157583225806452</v>
      </c>
      <c r="T170" s="1" t="n">
        <f aca="false">(T78/1000000)/$A170</f>
        <v>0.0265099032258065</v>
      </c>
      <c r="U170" s="1" t="n">
        <f aca="false">(U78/1000000)/$A170</f>
        <v>0.0203196451612903</v>
      </c>
      <c r="V170" s="1" t="n">
        <f aca="false">(V78/1000000)/$A170</f>
        <v>0.030995064516129</v>
      </c>
      <c r="W170" s="1" t="n">
        <f aca="false">(W78/1000000)/$A170</f>
        <v>0.0210698709677419</v>
      </c>
      <c r="X170" s="1" t="n">
        <f aca="false">(X78/1000000)/$A170</f>
        <v>0.0285473870967742</v>
      </c>
      <c r="Y170" s="1" t="n">
        <f aca="false">(Y78/1000000)/$A170</f>
        <v>0.0192753225806452</v>
      </c>
      <c r="Z170" s="1" t="n">
        <f aca="false">(Z78/1000000)/$A170</f>
        <v>0.0163814516129032</v>
      </c>
      <c r="AA170" s="1" t="n">
        <f aca="false">(AA78/1000000)/$A170</f>
        <v>0.0269433225806452</v>
      </c>
      <c r="AB170" s="1" t="n">
        <f aca="false">(AB78/1000000)/$A170</f>
        <v>0.0253623225806452</v>
      </c>
      <c r="AC170" s="1" t="n">
        <f aca="false">(AC78/1000000)/$A170</f>
        <v>0.0244712903225806</v>
      </c>
      <c r="AD170" s="1" t="n">
        <f aca="false">(AD78/1000000)/$A170</f>
        <v>0.0330967741935484</v>
      </c>
      <c r="AE170" s="1" t="n">
        <f aca="false">(AE78/1000000)/$A170</f>
        <v>0.0252531935483871</v>
      </c>
      <c r="AF170" s="1" t="n">
        <f aca="false">(AF78/1000000)/$A170</f>
        <v>0.0403266451612903</v>
      </c>
      <c r="AG170" s="1" t="n">
        <f aca="false">(AG78/1000000)/$A170</f>
        <v>0.032491064516129</v>
      </c>
      <c r="AH170" s="1" t="n">
        <f aca="false">(AH78/1000000)/$A170</f>
        <v>0.0324901612903226</v>
      </c>
      <c r="AI170" s="1" t="n">
        <f aca="false">(AI78/1000000)/$A170</f>
        <v>0.0266009677419355</v>
      </c>
      <c r="AJ170" s="1" t="n">
        <f aca="false">(AJ78/1000000)/$A170</f>
        <v>0.0356056451612903</v>
      </c>
      <c r="AK170" s="1" t="n">
        <f aca="false">(AK78/1000000)/$A170</f>
        <v>0.0372906774193548</v>
      </c>
      <c r="AL170" s="1" t="n">
        <f aca="false">(AL78/1000000)/$A170</f>
        <v>0.0527148064516129</v>
      </c>
      <c r="AM170" s="1" t="n">
        <f aca="false">(AM78/1000000)/$A170</f>
        <v>0.0540077096774194</v>
      </c>
      <c r="AN170" s="1" t="n">
        <f aca="false">(AN78/1000000)/$A170</f>
        <v>0.0479067419354839</v>
      </c>
      <c r="AO170" s="1" t="n">
        <f aca="false">(AO78/1000000)/$A170</f>
        <v>0.0353914193548387</v>
      </c>
      <c r="AP170" s="1" t="n">
        <f aca="false">(AP78/1000000)/$A170</f>
        <v>0.057689</v>
      </c>
      <c r="AQ170" s="1" t="n">
        <f aca="false">(AQ78/1000000)/$A170</f>
        <v>0.0302470322580645</v>
      </c>
      <c r="AR170" s="1" t="n">
        <f aca="false">(AR78/1000000)/$A170</f>
        <v>0.0484277096774194</v>
      </c>
      <c r="AS170" s="1" t="n">
        <f aca="false">(AS78/1000000)/$A170</f>
        <v>0.0400532903225806</v>
      </c>
      <c r="AT170" s="1" t="n">
        <f aca="false">(AT78/1000000)/$A170</f>
        <v>0.0519398387096774</v>
      </c>
      <c r="AU170" s="1" t="n">
        <f aca="false">(AU78/1000000)/$A170</f>
        <v>0.0559741290322581</v>
      </c>
      <c r="AV170" s="1" t="n">
        <f aca="false">(AV78/1000000)/$A170</f>
        <v>0.0428557419354839</v>
      </c>
      <c r="AW170" s="1" t="n">
        <f aca="false">(AW78/1000000)/$A170</f>
        <v>0.0662821612903226</v>
      </c>
      <c r="AX170" s="1" t="n">
        <f aca="false">(AX78/1000000)/$A170</f>
        <v>0.0636595806451613</v>
      </c>
      <c r="AY170" s="1" t="n">
        <f aca="false">(AY78/1000000)/$A170</f>
        <v>0.10425664516129</v>
      </c>
      <c r="AZ170" s="1" t="n">
        <f aca="false">(AZ78/1000000)/$A170</f>
        <v>0.0793263870967742</v>
      </c>
      <c r="BA170" s="1" t="n">
        <f aca="false">(BA78/1000000)/$A170</f>
        <v>0.0822944838709677</v>
      </c>
      <c r="BB170" s="1" t="n">
        <f aca="false">(BB78/1000000)/$A170</f>
        <v>0.0933996129032258</v>
      </c>
      <c r="BC170" s="1" t="n">
        <f aca="false">(BC78/1000000)/$A170</f>
        <v>0.0580077096774194</v>
      </c>
      <c r="BD170" s="1" t="n">
        <f aca="false">(BD78/1000000)/$A170</f>
        <v>0.0800867741935484</v>
      </c>
      <c r="BE170" s="1" t="n">
        <f aca="false">(BE78/1000000)/$A170</f>
        <v>0.0771435483870968</v>
      </c>
      <c r="BF170" s="1" t="n">
        <f aca="false">(BF78/1000000)/$A170</f>
        <v>0.0939454193548387</v>
      </c>
      <c r="BG170" s="1" t="n">
        <f aca="false">(BG78/1000000)/$A170</f>
        <v>0.0869795161290323</v>
      </c>
      <c r="BH170" s="1" t="n">
        <f aca="false">(BH78/1000000)/$A170</f>
        <v>0.0908792258064516</v>
      </c>
      <c r="BI170" s="1" t="n">
        <f aca="false">(BI78/1000000)/$A170</f>
        <v>0.074222</v>
      </c>
      <c r="BJ170" s="1" t="n">
        <f aca="false">(BJ78/1000000)/$A170</f>
        <v>0.106061032258065</v>
      </c>
      <c r="BK170" s="1" t="n">
        <f aca="false">(BK78/1000000)/$A170</f>
        <v>0.084887870967742</v>
      </c>
      <c r="BL170" s="1" t="n">
        <f aca="false">(BL78/1000000)/$A170</f>
        <v>0.114625258064516</v>
      </c>
      <c r="BM170" s="1" t="n">
        <f aca="false">(BM78/1000000)/$A170</f>
        <v>0.230217935483871</v>
      </c>
      <c r="BN170" s="1" t="n">
        <f aca="false">(BN78/1000000)/$A170</f>
        <v>0.102839548387097</v>
      </c>
      <c r="BO170" s="1" t="n">
        <f aca="false">(BO78/1000000)/$A170</f>
        <v>0.15920435483871</v>
      </c>
      <c r="BP170" s="1" t="n">
        <f aca="false">(BP78/1000000)/$A170</f>
        <v>0.131555935483871</v>
      </c>
      <c r="BQ170" s="1" t="n">
        <f aca="false">(BQ78/1000000)/$A170</f>
        <v>0.071012</v>
      </c>
      <c r="BR170" s="1" t="n">
        <f aca="false">(BR78/1000000)/$A170</f>
        <v>0.166462870967742</v>
      </c>
      <c r="BS170" s="1" t="n">
        <f aca="false">(BS78/1000000)/$A170</f>
        <v>0.158830709677419</v>
      </c>
      <c r="BT170" s="1" t="n">
        <f aca="false">(BT78/1000000)/$A170</f>
        <v>0.232875032258065</v>
      </c>
      <c r="BU170" s="1" t="n">
        <f aca="false">(BU78/1000000)/$A170</f>
        <v>0.237214451612903</v>
      </c>
      <c r="BV170" s="1" t="n">
        <f aca="false">(BV78/1000000)/$A170</f>
        <v>0.240817225806452</v>
      </c>
      <c r="BW170" s="1" t="n">
        <f aca="false">(BW78/1000000)/$A170</f>
        <v>0.165911161290323</v>
      </c>
      <c r="BX170" s="1" t="n">
        <f aca="false">(BX78/1000000)/$A170</f>
        <v>0.277074967741935</v>
      </c>
      <c r="BY170" s="1" t="n">
        <f aca="false">(BY78/1000000)/$A170</f>
        <v>0.238849903225806</v>
      </c>
      <c r="BZ170" s="1" t="n">
        <f aca="false">(BZ78/1000000)/$A170</f>
        <v>0.417454806451613</v>
      </c>
      <c r="CA170" s="1" t="n">
        <f aca="false">(CA78/1000000)/$A170</f>
        <v>0.30053564516129</v>
      </c>
      <c r="CB170" s="1" t="n">
        <f aca="false">(CB78/1000000)/$A170</f>
        <v>0.177182774193548</v>
      </c>
    </row>
    <row r="171" customFormat="false" ht="11.25" hidden="false" customHeight="false" outlineLevel="0" collapsed="false">
      <c r="A171" s="1" t="n">
        <v>30</v>
      </c>
      <c r="B171" s="4" t="n">
        <v>36678</v>
      </c>
      <c r="C171" s="1" t="n">
        <f aca="false">(C79/1000000)/$A171</f>
        <v>1.7101446</v>
      </c>
      <c r="D171" s="1" t="n">
        <f aca="false">(D79/1000000)/$A171</f>
        <v>0.0140160666666667</v>
      </c>
      <c r="E171" s="1" t="n">
        <f aca="false">(E79/1000000)/$A171</f>
        <v>0.0216102666666667</v>
      </c>
      <c r="F171" s="1" t="n">
        <f aca="false">(F79/1000000)/$A171</f>
        <v>0.0252772333333333</v>
      </c>
      <c r="G171" s="1" t="n">
        <f aca="false">(G79/1000000)/$A171</f>
        <v>0.0199433333333333</v>
      </c>
      <c r="H171" s="1" t="n">
        <f aca="false">(H79/1000000)/$A171</f>
        <v>0.0256449</v>
      </c>
      <c r="I171" s="1" t="n">
        <f aca="false">(I79/1000000)/$A171</f>
        <v>0.0199516</v>
      </c>
      <c r="J171" s="1" t="n">
        <f aca="false">(J79/1000000)/$A171</f>
        <v>0.0289109666666667</v>
      </c>
      <c r="K171" s="1" t="n">
        <f aca="false">(K79/1000000)/$A171</f>
        <v>0.0177115333333333</v>
      </c>
      <c r="L171" s="1" t="n">
        <f aca="false">(L79/1000000)/$A171</f>
        <v>0.0246959666666667</v>
      </c>
      <c r="M171" s="1" t="n">
        <f aca="false">(M79/1000000)/$A171</f>
        <v>0.0213172333333333</v>
      </c>
      <c r="N171" s="1" t="n">
        <f aca="false">(N79/1000000)/$A171</f>
        <v>0.0178362666666667</v>
      </c>
      <c r="O171" s="1" t="n">
        <f aca="false">(O79/1000000)/$A171</f>
        <v>0.0223192666666667</v>
      </c>
      <c r="P171" s="1" t="n">
        <f aca="false">(P79/1000000)/$A171</f>
        <v>0.0166665</v>
      </c>
      <c r="Q171" s="1" t="n">
        <f aca="false">(Q79/1000000)/$A171</f>
        <v>0.016041</v>
      </c>
      <c r="R171" s="1" t="n">
        <f aca="false">(R79/1000000)/$A171</f>
        <v>0.0273432</v>
      </c>
      <c r="S171" s="1" t="n">
        <f aca="false">(S79/1000000)/$A171</f>
        <v>0.0150569</v>
      </c>
      <c r="T171" s="1" t="n">
        <f aca="false">(T79/1000000)/$A171</f>
        <v>0.0248356</v>
      </c>
      <c r="U171" s="1" t="n">
        <f aca="false">(U79/1000000)/$A171</f>
        <v>0.0197469</v>
      </c>
      <c r="V171" s="1" t="n">
        <f aca="false">(V79/1000000)/$A171</f>
        <v>0.0304501</v>
      </c>
      <c r="W171" s="1" t="n">
        <f aca="false">(W79/1000000)/$A171</f>
        <v>0.0204312666666667</v>
      </c>
      <c r="X171" s="1" t="n">
        <f aca="false">(X79/1000000)/$A171</f>
        <v>0.0271261333333333</v>
      </c>
      <c r="Y171" s="1" t="n">
        <f aca="false">(Y79/1000000)/$A171</f>
        <v>0.0192059</v>
      </c>
      <c r="Z171" s="1" t="n">
        <f aca="false">(Z79/1000000)/$A171</f>
        <v>0.0158546333333333</v>
      </c>
      <c r="AA171" s="1" t="n">
        <f aca="false">(AA79/1000000)/$A171</f>
        <v>0.0258878666666667</v>
      </c>
      <c r="AB171" s="1" t="n">
        <f aca="false">(AB79/1000000)/$A171</f>
        <v>0.0254658666666667</v>
      </c>
      <c r="AC171" s="1" t="n">
        <f aca="false">(AC79/1000000)/$A171</f>
        <v>0.0243736333333333</v>
      </c>
      <c r="AD171" s="1" t="n">
        <f aca="false">(AD79/1000000)/$A171</f>
        <v>0.0326003666666667</v>
      </c>
      <c r="AE171" s="1" t="n">
        <f aca="false">(AE79/1000000)/$A171</f>
        <v>0.0255000666666667</v>
      </c>
      <c r="AF171" s="1" t="n">
        <f aca="false">(AF79/1000000)/$A171</f>
        <v>0.0369617</v>
      </c>
      <c r="AG171" s="1" t="n">
        <f aca="false">(AG79/1000000)/$A171</f>
        <v>0.0322266</v>
      </c>
      <c r="AH171" s="1" t="n">
        <f aca="false">(AH79/1000000)/$A171</f>
        <v>0.0321227</v>
      </c>
      <c r="AI171" s="1" t="n">
        <f aca="false">(AI79/1000000)/$A171</f>
        <v>0.0258508</v>
      </c>
      <c r="AJ171" s="1" t="n">
        <f aca="false">(AJ79/1000000)/$A171</f>
        <v>0.0344708</v>
      </c>
      <c r="AK171" s="1" t="n">
        <f aca="false">(AK79/1000000)/$A171</f>
        <v>0.0352703666666667</v>
      </c>
      <c r="AL171" s="1" t="n">
        <f aca="false">(AL79/1000000)/$A171</f>
        <v>0.049307</v>
      </c>
      <c r="AM171" s="1" t="n">
        <f aca="false">(AM79/1000000)/$A171</f>
        <v>0.0539779</v>
      </c>
      <c r="AN171" s="1" t="n">
        <f aca="false">(AN79/1000000)/$A171</f>
        <v>0.0438813</v>
      </c>
      <c r="AO171" s="1" t="n">
        <f aca="false">(AO79/1000000)/$A171</f>
        <v>0.0351946333333333</v>
      </c>
      <c r="AP171" s="1" t="n">
        <f aca="false">(AP79/1000000)/$A171</f>
        <v>0.0580014333333333</v>
      </c>
      <c r="AQ171" s="1" t="n">
        <f aca="false">(AQ79/1000000)/$A171</f>
        <v>0.0299028666666667</v>
      </c>
      <c r="AR171" s="1" t="n">
        <f aca="false">(AR79/1000000)/$A171</f>
        <v>0.0478522</v>
      </c>
      <c r="AS171" s="1" t="n">
        <f aca="false">(AS79/1000000)/$A171</f>
        <v>0.0390226333333333</v>
      </c>
      <c r="AT171" s="1" t="n">
        <f aca="false">(AT79/1000000)/$A171</f>
        <v>0.0524530666666667</v>
      </c>
      <c r="AU171" s="1" t="n">
        <f aca="false">(AU79/1000000)/$A171</f>
        <v>0.0521853666666667</v>
      </c>
      <c r="AV171" s="1" t="n">
        <f aca="false">(AV79/1000000)/$A171</f>
        <v>0.0422052666666667</v>
      </c>
      <c r="AW171" s="1" t="n">
        <f aca="false">(AW79/1000000)/$A171</f>
        <v>0.0629030666666667</v>
      </c>
      <c r="AX171" s="1" t="n">
        <f aca="false">(AX79/1000000)/$A171</f>
        <v>0.0636199333333333</v>
      </c>
      <c r="AY171" s="1" t="n">
        <f aca="false">(AY79/1000000)/$A171</f>
        <v>0.102531866666667</v>
      </c>
      <c r="AZ171" s="1" t="n">
        <f aca="false">(AZ79/1000000)/$A171</f>
        <v>0.0748088</v>
      </c>
      <c r="BA171" s="1" t="n">
        <f aca="false">(BA79/1000000)/$A171</f>
        <v>0.0778139333333333</v>
      </c>
      <c r="BB171" s="1" t="n">
        <f aca="false">(BB79/1000000)/$A171</f>
        <v>0.0927415666666667</v>
      </c>
      <c r="BC171" s="1" t="n">
        <f aca="false">(BC79/1000000)/$A171</f>
        <v>0.0548994</v>
      </c>
      <c r="BD171" s="1" t="n">
        <f aca="false">(BD79/1000000)/$A171</f>
        <v>0.0763600333333333</v>
      </c>
      <c r="BE171" s="1" t="n">
        <f aca="false">(BE79/1000000)/$A171</f>
        <v>0.0706534333333333</v>
      </c>
      <c r="BF171" s="1" t="n">
        <f aca="false">(BF79/1000000)/$A171</f>
        <v>0.0875072333333333</v>
      </c>
      <c r="BG171" s="1" t="n">
        <f aca="false">(BG79/1000000)/$A171</f>
        <v>0.0824338</v>
      </c>
      <c r="BH171" s="1" t="n">
        <f aca="false">(BH79/1000000)/$A171</f>
        <v>0.0887612333333333</v>
      </c>
      <c r="BI171" s="1" t="n">
        <f aca="false">(BI79/1000000)/$A171</f>
        <v>0.0726775333333333</v>
      </c>
      <c r="BJ171" s="1" t="n">
        <f aca="false">(BJ79/1000000)/$A171</f>
        <v>0.1010112</v>
      </c>
      <c r="BK171" s="1" t="n">
        <f aca="false">(BK79/1000000)/$A171</f>
        <v>0.0780899333333333</v>
      </c>
      <c r="BL171" s="1" t="n">
        <f aca="false">(BL79/1000000)/$A171</f>
        <v>0.1073161</v>
      </c>
      <c r="BM171" s="1" t="n">
        <f aca="false">(BM79/1000000)/$A171</f>
        <v>0.212179966666667</v>
      </c>
      <c r="BN171" s="1" t="n">
        <f aca="false">(BN79/1000000)/$A171</f>
        <v>0.100204166666667</v>
      </c>
      <c r="BO171" s="1" t="n">
        <f aca="false">(BO79/1000000)/$A171</f>
        <v>0.1488434</v>
      </c>
      <c r="BP171" s="1" t="n">
        <f aca="false">(BP79/1000000)/$A171</f>
        <v>0.1263502</v>
      </c>
      <c r="BQ171" s="1" t="n">
        <f aca="false">(BQ79/1000000)/$A171</f>
        <v>0.0669377333333333</v>
      </c>
      <c r="BR171" s="1" t="n">
        <f aca="false">(BR79/1000000)/$A171</f>
        <v>0.157751266666667</v>
      </c>
      <c r="BS171" s="1" t="n">
        <f aca="false">(BS79/1000000)/$A171</f>
        <v>0.1512169</v>
      </c>
      <c r="BT171" s="1" t="n">
        <f aca="false">(BT79/1000000)/$A171</f>
        <v>0.223363</v>
      </c>
      <c r="BU171" s="1" t="n">
        <f aca="false">(BU79/1000000)/$A171</f>
        <v>0.2101444</v>
      </c>
      <c r="BV171" s="1" t="n">
        <f aca="false">(BV79/1000000)/$A171</f>
        <v>0.222734333333333</v>
      </c>
      <c r="BW171" s="1" t="n">
        <f aca="false">(BW79/1000000)/$A171</f>
        <v>0.148488766666667</v>
      </c>
      <c r="BX171" s="1" t="n">
        <f aca="false">(BX79/1000000)/$A171</f>
        <v>0.2594504</v>
      </c>
      <c r="BY171" s="1" t="n">
        <f aca="false">(BY79/1000000)/$A171</f>
        <v>0.215583266666667</v>
      </c>
      <c r="BZ171" s="1" t="n">
        <f aca="false">(BZ79/1000000)/$A171</f>
        <v>0.3598822</v>
      </c>
      <c r="CA171" s="1" t="n">
        <f aca="false">(CA79/1000000)/$A171</f>
        <v>0.2599991</v>
      </c>
      <c r="CB171" s="1" t="n">
        <f aca="false">(CB79/1000000)/$A171</f>
        <v>0.3711018</v>
      </c>
      <c r="CC171" s="1" t="n">
        <f aca="false">(CC79/1000000)/$A171</f>
        <v>0.2440492</v>
      </c>
    </row>
    <row r="172" customFormat="false" ht="11.25" hidden="false" customHeight="false" outlineLevel="0" collapsed="false">
      <c r="A172" s="1" t="n">
        <v>31</v>
      </c>
      <c r="B172" s="4" t="n">
        <v>36708</v>
      </c>
      <c r="C172" s="1" t="n">
        <f aca="false">(C80/1000000)/$A172</f>
        <v>1.69674329032258</v>
      </c>
      <c r="D172" s="1" t="n">
        <f aca="false">(D80/1000000)/$A172</f>
        <v>0.0149803548387097</v>
      </c>
      <c r="E172" s="1" t="n">
        <f aca="false">(E80/1000000)/$A172</f>
        <v>0.020059064516129</v>
      </c>
      <c r="F172" s="1" t="n">
        <f aca="false">(F80/1000000)/$A172</f>
        <v>0.0258283870967742</v>
      </c>
      <c r="G172" s="1" t="n">
        <f aca="false">(G80/1000000)/$A172</f>
        <v>0.0193809032258065</v>
      </c>
      <c r="H172" s="1" t="n">
        <f aca="false">(H80/1000000)/$A172</f>
        <v>0.0258307096774194</v>
      </c>
      <c r="I172" s="1" t="n">
        <f aca="false">(I80/1000000)/$A172</f>
        <v>0.019829935483871</v>
      </c>
      <c r="J172" s="1" t="n">
        <f aca="false">(J80/1000000)/$A172</f>
        <v>0.0270732580645161</v>
      </c>
      <c r="K172" s="1" t="n">
        <f aca="false">(K80/1000000)/$A172</f>
        <v>0.0171412258064516</v>
      </c>
      <c r="L172" s="1" t="n">
        <f aca="false">(L80/1000000)/$A172</f>
        <v>0.0235365161290323</v>
      </c>
      <c r="M172" s="1" t="n">
        <f aca="false">(M80/1000000)/$A172</f>
        <v>0.0209836129032258</v>
      </c>
      <c r="N172" s="1" t="n">
        <f aca="false">(N80/1000000)/$A172</f>
        <v>0.0179953870967742</v>
      </c>
      <c r="O172" s="1" t="n">
        <f aca="false">(O80/1000000)/$A172</f>
        <v>0.0216826129032258</v>
      </c>
      <c r="P172" s="1" t="n">
        <f aca="false">(P80/1000000)/$A172</f>
        <v>0.0163036451612903</v>
      </c>
      <c r="Q172" s="1" t="n">
        <f aca="false">(Q80/1000000)/$A172</f>
        <v>0.0163786451612903</v>
      </c>
      <c r="R172" s="1" t="n">
        <f aca="false">(R80/1000000)/$A172</f>
        <v>0.0266116129032258</v>
      </c>
      <c r="S172" s="1" t="n">
        <f aca="false">(S80/1000000)/$A172</f>
        <v>0.0141501935483871</v>
      </c>
      <c r="T172" s="1" t="n">
        <f aca="false">(T80/1000000)/$A172</f>
        <v>0.0254631290322581</v>
      </c>
      <c r="U172" s="1" t="n">
        <f aca="false">(U80/1000000)/$A172</f>
        <v>0.0200117419354839</v>
      </c>
      <c r="V172" s="1" t="n">
        <f aca="false">(V80/1000000)/$A172</f>
        <v>0.0270759032258065</v>
      </c>
      <c r="W172" s="1" t="n">
        <f aca="false">(W80/1000000)/$A172</f>
        <v>0.0206317419354839</v>
      </c>
      <c r="X172" s="1" t="n">
        <f aca="false">(X80/1000000)/$A172</f>
        <v>0.0276133870967742</v>
      </c>
      <c r="Y172" s="1" t="n">
        <f aca="false">(Y80/1000000)/$A172</f>
        <v>0.0205546774193548</v>
      </c>
      <c r="Z172" s="1" t="n">
        <f aca="false">(Z80/1000000)/$A172</f>
        <v>0.0154118064516129</v>
      </c>
      <c r="AA172" s="1" t="n">
        <f aca="false">(AA80/1000000)/$A172</f>
        <v>0.0252856451612903</v>
      </c>
      <c r="AB172" s="1" t="n">
        <f aca="false">(AB80/1000000)/$A172</f>
        <v>0.0242208387096774</v>
      </c>
      <c r="AC172" s="1" t="n">
        <f aca="false">(AC80/1000000)/$A172</f>
        <v>0.0247238064516129</v>
      </c>
      <c r="AD172" s="1" t="n">
        <f aca="false">(AD80/1000000)/$A172</f>
        <v>0.0313109032258065</v>
      </c>
      <c r="AE172" s="1" t="n">
        <f aca="false">(AE80/1000000)/$A172</f>
        <v>0.0252591290322581</v>
      </c>
      <c r="AF172" s="1" t="n">
        <f aca="false">(AF80/1000000)/$A172</f>
        <v>0.0348310322580645</v>
      </c>
      <c r="AG172" s="1" t="n">
        <f aca="false">(AG80/1000000)/$A172</f>
        <v>0.0314765161290323</v>
      </c>
      <c r="AH172" s="1" t="n">
        <f aca="false">(AH80/1000000)/$A172</f>
        <v>0.0317795161290323</v>
      </c>
      <c r="AI172" s="1" t="n">
        <f aca="false">(AI80/1000000)/$A172</f>
        <v>0.0249263548387097</v>
      </c>
      <c r="AJ172" s="1" t="n">
        <f aca="false">(AJ80/1000000)/$A172</f>
        <v>0.0326696774193548</v>
      </c>
      <c r="AK172" s="1" t="n">
        <f aca="false">(AK80/1000000)/$A172</f>
        <v>0.0363696774193548</v>
      </c>
      <c r="AL172" s="1" t="n">
        <f aca="false">(AL80/1000000)/$A172</f>
        <v>0.0479422258064516</v>
      </c>
      <c r="AM172" s="1" t="n">
        <f aca="false">(AM80/1000000)/$A172</f>
        <v>0.051363935483871</v>
      </c>
      <c r="AN172" s="1" t="n">
        <f aca="false">(AN80/1000000)/$A172</f>
        <v>0.0434248387096774</v>
      </c>
      <c r="AO172" s="1" t="n">
        <f aca="false">(AO80/1000000)/$A172</f>
        <v>0.0327096451612903</v>
      </c>
      <c r="AP172" s="1" t="n">
        <f aca="false">(AP80/1000000)/$A172</f>
        <v>0.0531995161290323</v>
      </c>
      <c r="AQ172" s="1" t="n">
        <f aca="false">(AQ80/1000000)/$A172</f>
        <v>0.0282434516129032</v>
      </c>
      <c r="AR172" s="1" t="n">
        <f aca="false">(AR80/1000000)/$A172</f>
        <v>0.0435942903225806</v>
      </c>
      <c r="AS172" s="1" t="n">
        <f aca="false">(AS80/1000000)/$A172</f>
        <v>0.0359817096774194</v>
      </c>
      <c r="AT172" s="1" t="n">
        <f aca="false">(AT80/1000000)/$A172</f>
        <v>0.0539409677419355</v>
      </c>
      <c r="AU172" s="1" t="n">
        <f aca="false">(AU80/1000000)/$A172</f>
        <v>0.0505552258064516</v>
      </c>
      <c r="AV172" s="1" t="n">
        <f aca="false">(AV80/1000000)/$A172</f>
        <v>0.0397385806451613</v>
      </c>
      <c r="AW172" s="1" t="n">
        <f aca="false">(AW80/1000000)/$A172</f>
        <v>0.0575241290322581</v>
      </c>
      <c r="AX172" s="1" t="n">
        <f aca="false">(AX80/1000000)/$A172</f>
        <v>0.0576959032258065</v>
      </c>
      <c r="AY172" s="1" t="n">
        <f aca="false">(AY80/1000000)/$A172</f>
        <v>0.107506612903226</v>
      </c>
      <c r="AZ172" s="1" t="n">
        <f aca="false">(AZ80/1000000)/$A172</f>
        <v>0.0698835806451613</v>
      </c>
      <c r="BA172" s="1" t="n">
        <f aca="false">(BA80/1000000)/$A172</f>
        <v>0.0776189677419355</v>
      </c>
      <c r="BB172" s="1" t="n">
        <f aca="false">(BB80/1000000)/$A172</f>
        <v>0.0910953548387097</v>
      </c>
      <c r="BC172" s="1" t="n">
        <f aca="false">(BC80/1000000)/$A172</f>
        <v>0.0530483548387097</v>
      </c>
      <c r="BD172" s="1" t="n">
        <f aca="false">(BD80/1000000)/$A172</f>
        <v>0.0733528709677419</v>
      </c>
      <c r="BE172" s="1" t="n">
        <f aca="false">(BE80/1000000)/$A172</f>
        <v>0.0722388387096774</v>
      </c>
      <c r="BF172" s="1" t="n">
        <f aca="false">(BF80/1000000)/$A172</f>
        <v>0.0833521935483871</v>
      </c>
      <c r="BG172" s="1" t="n">
        <f aca="false">(BG80/1000000)/$A172</f>
        <v>0.0815472903225807</v>
      </c>
      <c r="BH172" s="1" t="n">
        <f aca="false">(BH80/1000000)/$A172</f>
        <v>0.0866836129032258</v>
      </c>
      <c r="BI172" s="1" t="n">
        <f aca="false">(BI80/1000000)/$A172</f>
        <v>0.0706691612903226</v>
      </c>
      <c r="BJ172" s="1" t="n">
        <f aca="false">(BJ80/1000000)/$A172</f>
        <v>0.0943307096774194</v>
      </c>
      <c r="BK172" s="1" t="n">
        <f aca="false">(BK80/1000000)/$A172</f>
        <v>0.0773067096774193</v>
      </c>
      <c r="BL172" s="1" t="n">
        <f aca="false">(BL80/1000000)/$A172</f>
        <v>0.0986267096774194</v>
      </c>
      <c r="BM172" s="1" t="n">
        <f aca="false">(BM80/1000000)/$A172</f>
        <v>0.188876161290323</v>
      </c>
      <c r="BN172" s="1" t="n">
        <f aca="false">(BN80/1000000)/$A172</f>
        <v>0.0959044516129032</v>
      </c>
      <c r="BO172" s="1" t="n">
        <f aca="false">(BO80/1000000)/$A172</f>
        <v>0.136186161290323</v>
      </c>
      <c r="BP172" s="1" t="n">
        <f aca="false">(BP80/1000000)/$A172</f>
        <v>0.112092516129032</v>
      </c>
      <c r="BQ172" s="1" t="n">
        <f aca="false">(BQ80/1000000)/$A172</f>
        <v>0.0628265161290323</v>
      </c>
      <c r="BR172" s="1" t="n">
        <f aca="false">(BR80/1000000)/$A172</f>
        <v>0.137705064516129</v>
      </c>
      <c r="BS172" s="1" t="n">
        <f aca="false">(BS80/1000000)/$A172</f>
        <v>0.147602387096774</v>
      </c>
      <c r="BT172" s="1" t="n">
        <f aca="false">(BT80/1000000)/$A172</f>
        <v>0.219636290322581</v>
      </c>
      <c r="BU172" s="1" t="n">
        <f aca="false">(BU80/1000000)/$A172</f>
        <v>0.194375451612903</v>
      </c>
      <c r="BV172" s="1" t="n">
        <f aca="false">(BV80/1000000)/$A172</f>
        <v>0.203518096774194</v>
      </c>
      <c r="BW172" s="1" t="n">
        <f aca="false">(BW80/1000000)/$A172</f>
        <v>0.133594774193548</v>
      </c>
      <c r="BX172" s="1" t="n">
        <f aca="false">(BX80/1000000)/$A172</f>
        <v>0.236605387096774</v>
      </c>
      <c r="BY172" s="1" t="n">
        <f aca="false">(BY80/1000000)/$A172</f>
        <v>0.193712258064516</v>
      </c>
      <c r="BZ172" s="1" t="n">
        <f aca="false">(BZ80/1000000)/$A172</f>
        <v>0.321929903225806</v>
      </c>
      <c r="CA172" s="1" t="n">
        <f aca="false">(CA80/1000000)/$A172</f>
        <v>0.261901387096774</v>
      </c>
      <c r="CB172" s="1" t="n">
        <f aca="false">(CB80/1000000)/$A172</f>
        <v>0.33046964516129</v>
      </c>
      <c r="CC172" s="1" t="n">
        <f aca="false">(CC80/1000000)/$A172</f>
        <v>0.377228612903226</v>
      </c>
      <c r="CD172" s="1" t="n">
        <f aca="false">(CD80/1000000)/$A172</f>
        <v>0.133338064516129</v>
      </c>
    </row>
    <row r="173" customFormat="false" ht="11.25" hidden="false" customHeight="false" outlineLevel="0" collapsed="false">
      <c r="A173" s="1" t="n">
        <v>31</v>
      </c>
      <c r="B173" s="4" t="n">
        <v>36739</v>
      </c>
      <c r="C173" s="1" t="n">
        <f aca="false">(C81/1000000)/$A173</f>
        <v>1.67332003225806</v>
      </c>
      <c r="D173" s="1" t="n">
        <f aca="false">(D81/1000000)/$A173</f>
        <v>0.0153706774193548</v>
      </c>
      <c r="E173" s="1" t="n">
        <f aca="false">(E81/1000000)/$A173</f>
        <v>0.0191597741935484</v>
      </c>
      <c r="F173" s="1" t="n">
        <f aca="false">(F81/1000000)/$A173</f>
        <v>0.0241544193548387</v>
      </c>
      <c r="G173" s="1" t="n">
        <f aca="false">(G81/1000000)/$A173</f>
        <v>0.0186295806451613</v>
      </c>
      <c r="H173" s="1" t="n">
        <f aca="false">(H81/1000000)/$A173</f>
        <v>0.0243910967741936</v>
      </c>
      <c r="I173" s="1" t="n">
        <f aca="false">(I81/1000000)/$A173</f>
        <v>0.0201486129032258</v>
      </c>
      <c r="J173" s="1" t="n">
        <f aca="false">(J81/1000000)/$A173</f>
        <v>0.0257625806451613</v>
      </c>
      <c r="K173" s="1" t="n">
        <f aca="false">(K81/1000000)/$A173</f>
        <v>0.0168923548387097</v>
      </c>
      <c r="L173" s="1" t="n">
        <f aca="false">(L81/1000000)/$A173</f>
        <v>0.0231211290322581</v>
      </c>
      <c r="M173" s="1" t="n">
        <f aca="false">(M81/1000000)/$A173</f>
        <v>0.0201969032258065</v>
      </c>
      <c r="N173" s="1" t="n">
        <f aca="false">(N81/1000000)/$A173</f>
        <v>0.0157984193548387</v>
      </c>
      <c r="O173" s="1" t="n">
        <f aca="false">(O81/1000000)/$A173</f>
        <v>0.0224643225806452</v>
      </c>
      <c r="P173" s="1" t="n">
        <f aca="false">(P81/1000000)/$A173</f>
        <v>0.0167881290322581</v>
      </c>
      <c r="Q173" s="1" t="n">
        <f aca="false">(Q81/1000000)/$A173</f>
        <v>0.0236963225806452</v>
      </c>
      <c r="R173" s="1" t="n">
        <f aca="false">(R81/1000000)/$A173</f>
        <v>0.0263067419354839</v>
      </c>
      <c r="S173" s="1" t="n">
        <f aca="false">(S81/1000000)/$A173</f>
        <v>0.0142342903225806</v>
      </c>
      <c r="T173" s="1" t="n">
        <f aca="false">(T81/1000000)/$A173</f>
        <v>0.025212064516129</v>
      </c>
      <c r="U173" s="1" t="n">
        <f aca="false">(U81/1000000)/$A173</f>
        <v>0.0198491935483871</v>
      </c>
      <c r="V173" s="1" t="n">
        <f aca="false">(V81/1000000)/$A173</f>
        <v>0.0293923548387097</v>
      </c>
      <c r="W173" s="1" t="n">
        <f aca="false">(W81/1000000)/$A173</f>
        <v>0.019881</v>
      </c>
      <c r="X173" s="1" t="n">
        <f aca="false">(X81/1000000)/$A173</f>
        <v>0.027352064516129</v>
      </c>
      <c r="Y173" s="1" t="n">
        <f aca="false">(Y81/1000000)/$A173</f>
        <v>0.0181832258064516</v>
      </c>
      <c r="Z173" s="1" t="n">
        <f aca="false">(Z81/1000000)/$A173</f>
        <v>0.0149483870967742</v>
      </c>
      <c r="AA173" s="1" t="n">
        <f aca="false">(AA81/1000000)/$A173</f>
        <v>0.0240506451612903</v>
      </c>
      <c r="AB173" s="1" t="n">
        <f aca="false">(AB81/1000000)/$A173</f>
        <v>0.0237424838709677</v>
      </c>
      <c r="AC173" s="1" t="n">
        <f aca="false">(AC81/1000000)/$A173</f>
        <v>0.0239316451612903</v>
      </c>
      <c r="AD173" s="1" t="n">
        <f aca="false">(AD81/1000000)/$A173</f>
        <v>0.0311571935483871</v>
      </c>
      <c r="AE173" s="1" t="n">
        <f aca="false">(AE81/1000000)/$A173</f>
        <v>0.0243706451612903</v>
      </c>
      <c r="AF173" s="1" t="n">
        <f aca="false">(AF81/1000000)/$A173</f>
        <v>0.0351897741935484</v>
      </c>
      <c r="AG173" s="1" t="n">
        <f aca="false">(AG81/1000000)/$A173</f>
        <v>0.0312600322580645</v>
      </c>
      <c r="AH173" s="1" t="n">
        <f aca="false">(AH81/1000000)/$A173</f>
        <v>0.0284904516129032</v>
      </c>
      <c r="AI173" s="1" t="n">
        <f aca="false">(AI81/1000000)/$A173</f>
        <v>0.0242669677419355</v>
      </c>
      <c r="AJ173" s="1" t="n">
        <f aca="false">(AJ81/1000000)/$A173</f>
        <v>0.031557</v>
      </c>
      <c r="AK173" s="1" t="n">
        <f aca="false">(AK81/1000000)/$A173</f>
        <v>0.0374026451612903</v>
      </c>
      <c r="AL173" s="1" t="n">
        <f aca="false">(AL81/1000000)/$A173</f>
        <v>0.0471243225806452</v>
      </c>
      <c r="AM173" s="1" t="n">
        <f aca="false">(AM81/1000000)/$A173</f>
        <v>0.0469835483870968</v>
      </c>
      <c r="AN173" s="1" t="n">
        <f aca="false">(AN81/1000000)/$A173</f>
        <v>0.0399844516129032</v>
      </c>
      <c r="AO173" s="1" t="n">
        <f aca="false">(AO81/1000000)/$A173</f>
        <v>0.0339107741935484</v>
      </c>
      <c r="AP173" s="1" t="n">
        <f aca="false">(AP81/1000000)/$A173</f>
        <v>0.0527432258064516</v>
      </c>
      <c r="AQ173" s="1" t="n">
        <f aca="false">(AQ81/1000000)/$A173</f>
        <v>0.0260889032258065</v>
      </c>
      <c r="AR173" s="1" t="n">
        <f aca="false">(AR81/1000000)/$A173</f>
        <v>0.0427190967741936</v>
      </c>
      <c r="AS173" s="1" t="n">
        <f aca="false">(AS81/1000000)/$A173</f>
        <v>0.0339176451612903</v>
      </c>
      <c r="AT173" s="1" t="n">
        <f aca="false">(AT81/1000000)/$A173</f>
        <v>0.0573768387096774</v>
      </c>
      <c r="AU173" s="1" t="n">
        <f aca="false">(AU81/1000000)/$A173</f>
        <v>0.0494196129032258</v>
      </c>
      <c r="AV173" s="1" t="n">
        <f aca="false">(AV81/1000000)/$A173</f>
        <v>0.036967</v>
      </c>
      <c r="AW173" s="1" t="n">
        <f aca="false">(AW81/1000000)/$A173</f>
        <v>0.0586847741935484</v>
      </c>
      <c r="AX173" s="1" t="n">
        <f aca="false">(AX81/1000000)/$A173</f>
        <v>0.0549479677419355</v>
      </c>
      <c r="AY173" s="1" t="n">
        <f aca="false">(AY81/1000000)/$A173</f>
        <v>0.103451064516129</v>
      </c>
      <c r="AZ173" s="1" t="n">
        <f aca="false">(AZ81/1000000)/$A173</f>
        <v>0.0683574193548387</v>
      </c>
      <c r="BA173" s="1" t="n">
        <f aca="false">(BA81/1000000)/$A173</f>
        <v>0.0730061935483871</v>
      </c>
      <c r="BB173" s="1" t="n">
        <f aca="false">(BB81/1000000)/$A173</f>
        <v>0.0843765806451613</v>
      </c>
      <c r="BC173" s="1" t="n">
        <f aca="false">(BC81/1000000)/$A173</f>
        <v>0.0517860322580645</v>
      </c>
      <c r="BD173" s="1" t="n">
        <f aca="false">(BD81/1000000)/$A173</f>
        <v>0.0719166129032258</v>
      </c>
      <c r="BE173" s="1" t="n">
        <f aca="false">(BE81/1000000)/$A173</f>
        <v>0.0717468709677419</v>
      </c>
      <c r="BF173" s="1" t="n">
        <f aca="false">(BF81/1000000)/$A173</f>
        <v>0.0767903870967742</v>
      </c>
      <c r="BG173" s="1" t="n">
        <f aca="false">(BG81/1000000)/$A173</f>
        <v>0.0791130322580645</v>
      </c>
      <c r="BH173" s="1" t="n">
        <f aca="false">(BH81/1000000)/$A173</f>
        <v>0.0838826774193549</v>
      </c>
      <c r="BI173" s="1" t="n">
        <f aca="false">(BI81/1000000)/$A173</f>
        <v>0.0672754516129032</v>
      </c>
      <c r="BJ173" s="1" t="n">
        <f aca="false">(BJ81/1000000)/$A173</f>
        <v>0.0900934516129032</v>
      </c>
      <c r="BK173" s="1" t="n">
        <f aca="false">(BK81/1000000)/$A173</f>
        <v>0.0750902903225807</v>
      </c>
      <c r="BL173" s="1" t="n">
        <f aca="false">(BL81/1000000)/$A173</f>
        <v>0.0919702258064516</v>
      </c>
      <c r="BM173" s="1" t="n">
        <f aca="false">(BM81/1000000)/$A173</f>
        <v>0.187571096774194</v>
      </c>
      <c r="BN173" s="1" t="n">
        <f aca="false">(BN81/1000000)/$A173</f>
        <v>0.0869972580645161</v>
      </c>
      <c r="BO173" s="1" t="n">
        <f aca="false">(BO81/1000000)/$A173</f>
        <v>0.126847870967742</v>
      </c>
      <c r="BP173" s="1" t="n">
        <f aca="false">(BP81/1000000)/$A173</f>
        <v>0.110718838709677</v>
      </c>
      <c r="BQ173" s="1" t="n">
        <f aca="false">(BQ81/1000000)/$A173</f>
        <v>0.0563506774193548</v>
      </c>
      <c r="BR173" s="1" t="n">
        <f aca="false">(BR81/1000000)/$A173</f>
        <v>0.127303387096774</v>
      </c>
      <c r="BS173" s="1" t="n">
        <f aca="false">(BS81/1000000)/$A173</f>
        <v>0.144276806451613</v>
      </c>
      <c r="BT173" s="1" t="n">
        <f aca="false">(BT81/1000000)/$A173</f>
        <v>0.204190032258065</v>
      </c>
      <c r="BU173" s="1" t="n">
        <f aca="false">(BU81/1000000)/$A173</f>
        <v>0.169684677419355</v>
      </c>
      <c r="BV173" s="1" t="n">
        <f aca="false">(BV81/1000000)/$A173</f>
        <v>0.192778774193548</v>
      </c>
      <c r="BW173" s="1" t="n">
        <f aca="false">(BW81/1000000)/$A173</f>
        <v>0.12186464516129</v>
      </c>
      <c r="BX173" s="1" t="n">
        <f aca="false">(BX81/1000000)/$A173</f>
        <v>0.219490225806452</v>
      </c>
      <c r="BY173" s="1" t="n">
        <f aca="false">(BY81/1000000)/$A173</f>
        <v>0.180622838709677</v>
      </c>
      <c r="BZ173" s="1" t="n">
        <f aca="false">(BZ81/1000000)/$A173</f>
        <v>0.306960903225807</v>
      </c>
      <c r="CA173" s="1" t="n">
        <f aca="false">(CA81/1000000)/$A173</f>
        <v>0.213603516129032</v>
      </c>
      <c r="CB173" s="1" t="n">
        <f aca="false">(CB81/1000000)/$A173</f>
        <v>0.283225548387097</v>
      </c>
      <c r="CC173" s="1" t="n">
        <f aca="false">(CC81/1000000)/$A173</f>
        <v>0.331639709677419</v>
      </c>
      <c r="CD173" s="1" t="n">
        <f aca="false">(CD81/1000000)/$A173</f>
        <v>0.274533322580645</v>
      </c>
      <c r="CE173" s="1" t="n">
        <f aca="false">(CE81/1000000)/$A173</f>
        <v>0.161728580645161</v>
      </c>
    </row>
    <row r="174" customFormat="false" ht="11.25" hidden="false" customHeight="false" outlineLevel="0" collapsed="false">
      <c r="A174" s="1" t="n">
        <v>30</v>
      </c>
      <c r="B174" s="4" t="n">
        <v>36770</v>
      </c>
      <c r="C174" s="1" t="n">
        <f aca="false">(C82/1000000)/$A174</f>
        <v>1.62939143333333</v>
      </c>
      <c r="D174" s="1" t="n">
        <f aca="false">(D82/1000000)/$A174</f>
        <v>0.0145402</v>
      </c>
      <c r="E174" s="1" t="n">
        <f aca="false">(E82/1000000)/$A174</f>
        <v>0.0180119666666667</v>
      </c>
      <c r="F174" s="1" t="n">
        <f aca="false">(F82/1000000)/$A174</f>
        <v>0.0246080666666667</v>
      </c>
      <c r="G174" s="1" t="n">
        <f aca="false">(G82/1000000)/$A174</f>
        <v>0.0187948</v>
      </c>
      <c r="H174" s="1" t="n">
        <f aca="false">(H82/1000000)/$A174</f>
        <v>0.0232476</v>
      </c>
      <c r="I174" s="1" t="n">
        <f aca="false">(I82/1000000)/$A174</f>
        <v>0.0192285666666667</v>
      </c>
      <c r="J174" s="1" t="n">
        <f aca="false">(J82/1000000)/$A174</f>
        <v>0.0258948</v>
      </c>
      <c r="K174" s="1" t="n">
        <f aca="false">(K82/1000000)/$A174</f>
        <v>0.0158103333333333</v>
      </c>
      <c r="L174" s="1" t="n">
        <f aca="false">(L82/1000000)/$A174</f>
        <v>0.0231897666666667</v>
      </c>
      <c r="M174" s="1" t="n">
        <f aca="false">(M82/1000000)/$A174</f>
        <v>0.020034</v>
      </c>
      <c r="N174" s="1" t="n">
        <f aca="false">(N82/1000000)/$A174</f>
        <v>0.0167782666666667</v>
      </c>
      <c r="O174" s="1" t="n">
        <f aca="false">(O82/1000000)/$A174</f>
        <v>0.0226615</v>
      </c>
      <c r="P174" s="1" t="n">
        <f aca="false">(P82/1000000)/$A174</f>
        <v>0.0153045666666667</v>
      </c>
      <c r="Q174" s="1" t="n">
        <f aca="false">(Q82/1000000)/$A174</f>
        <v>0.0147029</v>
      </c>
      <c r="R174" s="1" t="n">
        <f aca="false">(R82/1000000)/$A174</f>
        <v>0.0247773666666667</v>
      </c>
      <c r="S174" s="1" t="n">
        <f aca="false">(S82/1000000)/$A174</f>
        <v>0.0152289333333333</v>
      </c>
      <c r="T174" s="1" t="n">
        <f aca="false">(T82/1000000)/$A174</f>
        <v>0.0254707</v>
      </c>
      <c r="U174" s="1" t="n">
        <f aca="false">(U82/1000000)/$A174</f>
        <v>0.0214573333333333</v>
      </c>
      <c r="V174" s="1" t="n">
        <f aca="false">(V82/1000000)/$A174</f>
        <v>0.0275390333333333</v>
      </c>
      <c r="W174" s="1" t="n">
        <f aca="false">(W82/1000000)/$A174</f>
        <v>0.0190343666666667</v>
      </c>
      <c r="X174" s="1" t="n">
        <f aca="false">(X82/1000000)/$A174</f>
        <v>0.0265767333333333</v>
      </c>
      <c r="Y174" s="1" t="n">
        <f aca="false">(Y82/1000000)/$A174</f>
        <v>0.0177877</v>
      </c>
      <c r="Z174" s="1" t="n">
        <f aca="false">(Z82/1000000)/$A174</f>
        <v>0.0142297333333333</v>
      </c>
      <c r="AA174" s="1" t="n">
        <f aca="false">(AA82/1000000)/$A174</f>
        <v>0.0233926666666667</v>
      </c>
      <c r="AB174" s="1" t="n">
        <f aca="false">(AB82/1000000)/$A174</f>
        <v>0.0224979</v>
      </c>
      <c r="AC174" s="1" t="n">
        <f aca="false">(AC82/1000000)/$A174</f>
        <v>0.0233957666666667</v>
      </c>
      <c r="AD174" s="1" t="n">
        <f aca="false">(AD82/1000000)/$A174</f>
        <v>0.0292089666666667</v>
      </c>
      <c r="AE174" s="1" t="n">
        <f aca="false">(AE82/1000000)/$A174</f>
        <v>0.0241024333333333</v>
      </c>
      <c r="AF174" s="1" t="n">
        <f aca="false">(AF82/1000000)/$A174</f>
        <v>0.0323864</v>
      </c>
      <c r="AG174" s="1" t="n">
        <f aca="false">(AG82/1000000)/$A174</f>
        <v>0.0295250666666667</v>
      </c>
      <c r="AH174" s="1" t="n">
        <f aca="false">(AH82/1000000)/$A174</f>
        <v>0.0285163666666667</v>
      </c>
      <c r="AI174" s="1" t="n">
        <f aca="false">(AI82/1000000)/$A174</f>
        <v>0.0235692</v>
      </c>
      <c r="AJ174" s="1" t="n">
        <f aca="false">(AJ82/1000000)/$A174</f>
        <v>0.0302390333333333</v>
      </c>
      <c r="AK174" s="1" t="n">
        <f aca="false">(AK82/1000000)/$A174</f>
        <v>0.0366910333333333</v>
      </c>
      <c r="AL174" s="1" t="n">
        <f aca="false">(AL82/1000000)/$A174</f>
        <v>0.0467647</v>
      </c>
      <c r="AM174" s="1" t="n">
        <f aca="false">(AM82/1000000)/$A174</f>
        <v>0.0445870333333333</v>
      </c>
      <c r="AN174" s="1" t="n">
        <f aca="false">(AN82/1000000)/$A174</f>
        <v>0.0408813666666667</v>
      </c>
      <c r="AO174" s="1" t="n">
        <f aca="false">(AO82/1000000)/$A174</f>
        <v>0.0358201333333333</v>
      </c>
      <c r="AP174" s="1" t="n">
        <f aca="false">(AP82/1000000)/$A174</f>
        <v>0.0517996666666667</v>
      </c>
      <c r="AQ174" s="1" t="n">
        <f aca="false">(AQ82/1000000)/$A174</f>
        <v>0.0249600333333333</v>
      </c>
      <c r="AR174" s="1" t="n">
        <f aca="false">(AR82/1000000)/$A174</f>
        <v>0.0378875</v>
      </c>
      <c r="AS174" s="1" t="n">
        <f aca="false">(AS82/1000000)/$A174</f>
        <v>0.0351683333333333</v>
      </c>
      <c r="AT174" s="1" t="n">
        <f aca="false">(AT82/1000000)/$A174</f>
        <v>0.0539287</v>
      </c>
      <c r="AU174" s="1" t="n">
        <f aca="false">(AU82/1000000)/$A174</f>
        <v>0.0488254666666667</v>
      </c>
      <c r="AV174" s="1" t="n">
        <f aca="false">(AV82/1000000)/$A174</f>
        <v>0.0407575333333333</v>
      </c>
      <c r="AW174" s="1" t="n">
        <f aca="false">(AW82/1000000)/$A174</f>
        <v>0.0591114</v>
      </c>
      <c r="AX174" s="1" t="n">
        <f aca="false">(AX82/1000000)/$A174</f>
        <v>0.0531681666666667</v>
      </c>
      <c r="AY174" s="1" t="n">
        <f aca="false">(AY82/1000000)/$A174</f>
        <v>0.0994883333333333</v>
      </c>
      <c r="AZ174" s="1" t="n">
        <f aca="false">(AZ82/1000000)/$A174</f>
        <v>0.0630693666666667</v>
      </c>
      <c r="BA174" s="1" t="n">
        <f aca="false">(BA82/1000000)/$A174</f>
        <v>0.0698281666666667</v>
      </c>
      <c r="BB174" s="1" t="n">
        <f aca="false">(BB82/1000000)/$A174</f>
        <v>0.0780439333333333</v>
      </c>
      <c r="BC174" s="1" t="n">
        <f aca="false">(BC82/1000000)/$A174</f>
        <v>0.0499865</v>
      </c>
      <c r="BD174" s="1" t="n">
        <f aca="false">(BD82/1000000)/$A174</f>
        <v>0.0666025</v>
      </c>
      <c r="BE174" s="1" t="n">
        <f aca="false">(BE82/1000000)/$A174</f>
        <v>0.0696210666666667</v>
      </c>
      <c r="BF174" s="1" t="n">
        <f aca="false">(BF82/1000000)/$A174</f>
        <v>0.0720224666666667</v>
      </c>
      <c r="BG174" s="1" t="n">
        <f aca="false">(BG82/1000000)/$A174</f>
        <v>0.0763778</v>
      </c>
      <c r="BH174" s="1" t="n">
        <f aca="false">(BH82/1000000)/$A174</f>
        <v>0.0753882333333333</v>
      </c>
      <c r="BI174" s="1" t="n">
        <f aca="false">(BI82/1000000)/$A174</f>
        <v>0.0628562333333333</v>
      </c>
      <c r="BJ174" s="1" t="n">
        <f aca="false">(BJ82/1000000)/$A174</f>
        <v>0.0899070333333333</v>
      </c>
      <c r="BK174" s="1" t="n">
        <f aca="false">(BK82/1000000)/$A174</f>
        <v>0.0702906666666667</v>
      </c>
      <c r="BL174" s="1" t="n">
        <f aca="false">(BL82/1000000)/$A174</f>
        <v>0.0886841666666667</v>
      </c>
      <c r="BM174" s="1" t="n">
        <f aca="false">(BM82/1000000)/$A174</f>
        <v>0.1671206</v>
      </c>
      <c r="BN174" s="1" t="n">
        <f aca="false">(BN82/1000000)/$A174</f>
        <v>0.0903476</v>
      </c>
      <c r="BO174" s="1" t="n">
        <f aca="false">(BO82/1000000)/$A174</f>
        <v>0.117943233333333</v>
      </c>
      <c r="BP174" s="1" t="n">
        <f aca="false">(BP82/1000000)/$A174</f>
        <v>0.1058023</v>
      </c>
      <c r="BQ174" s="1" t="n">
        <f aca="false">(BQ82/1000000)/$A174</f>
        <v>0.0531839</v>
      </c>
      <c r="BR174" s="1" t="n">
        <f aca="false">(BR82/1000000)/$A174</f>
        <v>0.1212868</v>
      </c>
      <c r="BS174" s="1" t="n">
        <f aca="false">(BS82/1000000)/$A174</f>
        <v>0.140673266666667</v>
      </c>
      <c r="BT174" s="1" t="n">
        <f aca="false">(BT82/1000000)/$A174</f>
        <v>0.1847011</v>
      </c>
      <c r="BU174" s="1" t="n">
        <f aca="false">(BU82/1000000)/$A174</f>
        <v>0.157501</v>
      </c>
      <c r="BV174" s="1" t="n">
        <f aca="false">(BV82/1000000)/$A174</f>
        <v>0.173836466666667</v>
      </c>
      <c r="BW174" s="1" t="n">
        <f aca="false">(BW82/1000000)/$A174</f>
        <v>0.114025633333333</v>
      </c>
      <c r="BX174" s="1" t="n">
        <f aca="false">(BX82/1000000)/$A174</f>
        <v>0.206073866666667</v>
      </c>
      <c r="BY174" s="1" t="n">
        <f aca="false">(BY82/1000000)/$A174</f>
        <v>0.157535666666667</v>
      </c>
      <c r="BZ174" s="1" t="n">
        <f aca="false">(BZ82/1000000)/$A174</f>
        <v>0.285026933333333</v>
      </c>
      <c r="CA174" s="1" t="n">
        <f aca="false">(CA82/1000000)/$A174</f>
        <v>0.1893627</v>
      </c>
      <c r="CB174" s="1" t="n">
        <f aca="false">(CB82/1000000)/$A174</f>
        <v>0.248351266666667</v>
      </c>
      <c r="CC174" s="1" t="n">
        <f aca="false">(CC82/1000000)/$A174</f>
        <v>0.2733018</v>
      </c>
      <c r="CD174" s="1" t="n">
        <f aca="false">(CD82/1000000)/$A174</f>
        <v>0.2685877</v>
      </c>
      <c r="CE174" s="1" t="n">
        <f aca="false">(CE82/1000000)/$A174</f>
        <v>0.276976133333333</v>
      </c>
      <c r="CF174" s="1" t="n">
        <f aca="false">(CF82/1000000)/$A174</f>
        <v>0.158399266666667</v>
      </c>
    </row>
    <row r="175" customFormat="false" ht="11.25" hidden="false" customHeight="false" outlineLevel="0" collapsed="false">
      <c r="A175" s="1" t="n">
        <v>31</v>
      </c>
      <c r="B175" s="4" t="n">
        <v>36800</v>
      </c>
      <c r="C175" s="1" t="n">
        <f aca="false">(C83/1000000)/$A175</f>
        <v>1.62429148387097</v>
      </c>
      <c r="D175" s="1" t="n">
        <f aca="false">(D83/1000000)/$A175</f>
        <v>0.0133257741935484</v>
      </c>
      <c r="E175" s="1" t="n">
        <f aca="false">(E83/1000000)/$A175</f>
        <v>0.0174088709677419</v>
      </c>
      <c r="F175" s="1" t="n">
        <f aca="false">(F83/1000000)/$A175</f>
        <v>0.0224057419354839</v>
      </c>
      <c r="G175" s="1" t="n">
        <f aca="false">(G83/1000000)/$A175</f>
        <v>0.0183391290322581</v>
      </c>
      <c r="H175" s="1" t="n">
        <f aca="false">(H83/1000000)/$A175</f>
        <v>0.0236590322580645</v>
      </c>
      <c r="I175" s="1" t="n">
        <f aca="false">(I83/1000000)/$A175</f>
        <v>0.0183783870967742</v>
      </c>
      <c r="J175" s="1" t="n">
        <f aca="false">(J83/1000000)/$A175</f>
        <v>0.0242241612903226</v>
      </c>
      <c r="K175" s="1" t="n">
        <f aca="false">(K83/1000000)/$A175</f>
        <v>0.0154607096774194</v>
      </c>
      <c r="L175" s="1" t="n">
        <f aca="false">(L83/1000000)/$A175</f>
        <v>0.02344</v>
      </c>
      <c r="M175" s="1" t="n">
        <f aca="false">(M83/1000000)/$A175</f>
        <v>0.0197938709677419</v>
      </c>
      <c r="N175" s="1" t="n">
        <f aca="false">(N83/1000000)/$A175</f>
        <v>0.0165739032258065</v>
      </c>
      <c r="O175" s="1" t="n">
        <f aca="false">(O83/1000000)/$A175</f>
        <v>0.0217432258064516</v>
      </c>
      <c r="P175" s="1" t="n">
        <f aca="false">(P83/1000000)/$A175</f>
        <v>0.0156014838709677</v>
      </c>
      <c r="Q175" s="1" t="n">
        <f aca="false">(Q83/1000000)/$A175</f>
        <v>0.0193843548387097</v>
      </c>
      <c r="R175" s="1" t="n">
        <f aca="false">(R83/1000000)/$A175</f>
        <v>0.024505</v>
      </c>
      <c r="S175" s="1" t="n">
        <f aca="false">(S83/1000000)/$A175</f>
        <v>0.0147275161290323</v>
      </c>
      <c r="T175" s="1" t="n">
        <f aca="false">(T83/1000000)/$A175</f>
        <v>0.0256731612903226</v>
      </c>
      <c r="U175" s="1" t="n">
        <f aca="false">(U83/1000000)/$A175</f>
        <v>0.0219099032258065</v>
      </c>
      <c r="V175" s="1" t="n">
        <f aca="false">(V83/1000000)/$A175</f>
        <v>0.0277143870967742</v>
      </c>
      <c r="W175" s="1" t="n">
        <f aca="false">(W83/1000000)/$A175</f>
        <v>0.0185797419354839</v>
      </c>
      <c r="X175" s="1" t="n">
        <f aca="false">(X83/1000000)/$A175</f>
        <v>0.026789064516129</v>
      </c>
      <c r="Y175" s="1" t="n">
        <f aca="false">(Y83/1000000)/$A175</f>
        <v>0.018399064516129</v>
      </c>
      <c r="Z175" s="1" t="n">
        <f aca="false">(Z83/1000000)/$A175</f>
        <v>0.0133445483870968</v>
      </c>
      <c r="AA175" s="1" t="n">
        <f aca="false">(AA83/1000000)/$A175</f>
        <v>0.022652935483871</v>
      </c>
      <c r="AB175" s="1" t="n">
        <f aca="false">(AB83/1000000)/$A175</f>
        <v>0.021035064516129</v>
      </c>
      <c r="AC175" s="1" t="n">
        <f aca="false">(AC83/1000000)/$A175</f>
        <v>0.0218038064516129</v>
      </c>
      <c r="AD175" s="1" t="n">
        <f aca="false">(AD83/1000000)/$A175</f>
        <v>0.0275515483870968</v>
      </c>
      <c r="AE175" s="1" t="n">
        <f aca="false">(AE83/1000000)/$A175</f>
        <v>0.0218294838709677</v>
      </c>
      <c r="AF175" s="1" t="n">
        <f aca="false">(AF83/1000000)/$A175</f>
        <v>0.0309531612903226</v>
      </c>
      <c r="AG175" s="1" t="n">
        <f aca="false">(AG83/1000000)/$A175</f>
        <v>0.0288113225806452</v>
      </c>
      <c r="AH175" s="1" t="n">
        <f aca="false">(AH83/1000000)/$A175</f>
        <v>0.0275812258064516</v>
      </c>
      <c r="AI175" s="1" t="n">
        <f aca="false">(AI83/1000000)/$A175</f>
        <v>0.0226402580645161</v>
      </c>
      <c r="AJ175" s="1" t="n">
        <f aca="false">(AJ83/1000000)/$A175</f>
        <v>0.0298341290322581</v>
      </c>
      <c r="AK175" s="1" t="n">
        <f aca="false">(AK83/1000000)/$A175</f>
        <v>0.034928</v>
      </c>
      <c r="AL175" s="1" t="n">
        <f aca="false">(AL83/1000000)/$A175</f>
        <v>0.0451977419354839</v>
      </c>
      <c r="AM175" s="1" t="n">
        <f aca="false">(AM83/1000000)/$A175</f>
        <v>0.0540197741935484</v>
      </c>
      <c r="AN175" s="1" t="n">
        <f aca="false">(AN83/1000000)/$A175</f>
        <v>0.0387224193548387</v>
      </c>
      <c r="AO175" s="1" t="n">
        <f aca="false">(AO83/1000000)/$A175</f>
        <v>0.0316482903225806</v>
      </c>
      <c r="AP175" s="1" t="n">
        <f aca="false">(AP83/1000000)/$A175</f>
        <v>0.0496110967741936</v>
      </c>
      <c r="AQ175" s="1" t="n">
        <f aca="false">(AQ83/1000000)/$A175</f>
        <v>0.0235661935483871</v>
      </c>
      <c r="AR175" s="1" t="n">
        <f aca="false">(AR83/1000000)/$A175</f>
        <v>0.0398980322580645</v>
      </c>
      <c r="AS175" s="1" t="n">
        <f aca="false">(AS83/1000000)/$A175</f>
        <v>0.0334277741935484</v>
      </c>
      <c r="AT175" s="1" t="n">
        <f aca="false">(AT83/1000000)/$A175</f>
        <v>0.0502143225806452</v>
      </c>
      <c r="AU175" s="1" t="n">
        <f aca="false">(AU83/1000000)/$A175</f>
        <v>0.0468186129032258</v>
      </c>
      <c r="AV175" s="1" t="n">
        <f aca="false">(AV83/1000000)/$A175</f>
        <v>0.0356962580645161</v>
      </c>
      <c r="AW175" s="1" t="n">
        <f aca="false">(AW83/1000000)/$A175</f>
        <v>0.0568815806451613</v>
      </c>
      <c r="AX175" s="1" t="n">
        <f aca="false">(AX83/1000000)/$A175</f>
        <v>0.0510432903225806</v>
      </c>
      <c r="AY175" s="1" t="n">
        <f aca="false">(AY83/1000000)/$A175</f>
        <v>0.0945233870967742</v>
      </c>
      <c r="AZ175" s="1" t="n">
        <f aca="false">(AZ83/1000000)/$A175</f>
        <v>0.0611586451612903</v>
      </c>
      <c r="BA175" s="1" t="n">
        <f aca="false">(BA83/1000000)/$A175</f>
        <v>0.0694326129032258</v>
      </c>
      <c r="BB175" s="1" t="n">
        <f aca="false">(BB83/1000000)/$A175</f>
        <v>0.0800622258064516</v>
      </c>
      <c r="BC175" s="1" t="n">
        <f aca="false">(BC83/1000000)/$A175</f>
        <v>0.0482364838709677</v>
      </c>
      <c r="BD175" s="1" t="n">
        <f aca="false">(BD83/1000000)/$A175</f>
        <v>0.0627493548387097</v>
      </c>
      <c r="BE175" s="1" t="n">
        <f aca="false">(BE83/1000000)/$A175</f>
        <v>0.065412</v>
      </c>
      <c r="BF175" s="1" t="n">
        <f aca="false">(BF83/1000000)/$A175</f>
        <v>0.0708969677419355</v>
      </c>
      <c r="BG175" s="1" t="n">
        <f aca="false">(BG83/1000000)/$A175</f>
        <v>0.0716813225806452</v>
      </c>
      <c r="BH175" s="1" t="n">
        <f aca="false">(BH83/1000000)/$A175</f>
        <v>0.0774532580645161</v>
      </c>
      <c r="BI175" s="1" t="n">
        <f aca="false">(BI83/1000000)/$A175</f>
        <v>0.0600306451612903</v>
      </c>
      <c r="BJ175" s="1" t="n">
        <f aca="false">(BJ83/1000000)/$A175</f>
        <v>0.0975279032258065</v>
      </c>
      <c r="BK175" s="1" t="n">
        <f aca="false">(BK83/1000000)/$A175</f>
        <v>0.0663901612903226</v>
      </c>
      <c r="BL175" s="1" t="n">
        <f aca="false">(BL83/1000000)/$A175</f>
        <v>0.0855618064516129</v>
      </c>
      <c r="BM175" s="1" t="n">
        <f aca="false">(BM83/1000000)/$A175</f>
        <v>0.169910419354839</v>
      </c>
      <c r="BN175" s="1" t="n">
        <f aca="false">(BN83/1000000)/$A175</f>
        <v>0.0858093548387097</v>
      </c>
      <c r="BO175" s="1" t="n">
        <f aca="false">(BO83/1000000)/$A175</f>
        <v>0.109633806451613</v>
      </c>
      <c r="BP175" s="1" t="n">
        <f aca="false">(BP83/1000000)/$A175</f>
        <v>0.0986503548387097</v>
      </c>
      <c r="BQ175" s="1" t="n">
        <f aca="false">(BQ83/1000000)/$A175</f>
        <v>0.0520772903225806</v>
      </c>
      <c r="BR175" s="1" t="n">
        <f aca="false">(BR83/1000000)/$A175</f>
        <v>0.109994419354839</v>
      </c>
      <c r="BS175" s="1" t="n">
        <f aca="false">(BS83/1000000)/$A175</f>
        <v>0.122482903225806</v>
      </c>
      <c r="BT175" s="1" t="n">
        <f aca="false">(BT83/1000000)/$A175</f>
        <v>0.179764290322581</v>
      </c>
      <c r="BU175" s="1" t="n">
        <f aca="false">(BU83/1000000)/$A175</f>
        <v>0.14370535483871</v>
      </c>
      <c r="BV175" s="1" t="n">
        <f aca="false">(BV83/1000000)/$A175</f>
        <v>0.165311161290323</v>
      </c>
      <c r="BW175" s="1" t="n">
        <f aca="false">(BW83/1000000)/$A175</f>
        <v>0.106118129032258</v>
      </c>
      <c r="BX175" s="1" t="n">
        <f aca="false">(BX83/1000000)/$A175</f>
        <v>0.197327935483871</v>
      </c>
      <c r="BY175" s="1" t="n">
        <f aca="false">(BY83/1000000)/$A175</f>
        <v>0.160427516129032</v>
      </c>
      <c r="BZ175" s="1" t="n">
        <f aca="false">(BZ83/1000000)/$A175</f>
        <v>0.263455483870968</v>
      </c>
      <c r="CA175" s="1" t="n">
        <f aca="false">(CA83/1000000)/$A175</f>
        <v>0.181119580645161</v>
      </c>
      <c r="CB175" s="1" t="n">
        <f aca="false">(CB83/1000000)/$A175</f>
        <v>0.234877806451613</v>
      </c>
      <c r="CC175" s="1" t="n">
        <f aca="false">(CC83/1000000)/$A175</f>
        <v>0.256965483870968</v>
      </c>
      <c r="CD175" s="1" t="n">
        <f aca="false">(CD83/1000000)/$A175</f>
        <v>0.238756677419355</v>
      </c>
      <c r="CE175" s="1" t="n">
        <f aca="false">(CE83/1000000)/$A175</f>
        <v>0.256844064516129</v>
      </c>
      <c r="CF175" s="1" t="n">
        <f aca="false">(CF83/1000000)/$A175</f>
        <v>0.316529096774194</v>
      </c>
      <c r="CG175" s="1" t="n">
        <f aca="false">(CG83/1000000)/$A175</f>
        <v>0.187445032258065</v>
      </c>
    </row>
    <row r="176" customFormat="false" ht="11.25" hidden="false" customHeight="false" outlineLevel="0" collapsed="false">
      <c r="A176" s="1" t="n">
        <v>30</v>
      </c>
      <c r="B176" s="4" t="n">
        <v>36831</v>
      </c>
      <c r="C176" s="1" t="n">
        <f aca="false">(C84/1000000)/$A176</f>
        <v>1.6020424</v>
      </c>
      <c r="D176" s="1" t="n">
        <f aca="false">(D84/1000000)/$A176</f>
        <v>0.0139063</v>
      </c>
      <c r="E176" s="1" t="n">
        <f aca="false">(E84/1000000)/$A176</f>
        <v>0.0165294333333333</v>
      </c>
      <c r="F176" s="1" t="n">
        <f aca="false">(F84/1000000)/$A176</f>
        <v>0.0217637333333333</v>
      </c>
      <c r="G176" s="1" t="n">
        <f aca="false">(G84/1000000)/$A176</f>
        <v>0.0188466666666667</v>
      </c>
      <c r="H176" s="1" t="n">
        <f aca="false">(H84/1000000)/$A176</f>
        <v>0.0229956666666667</v>
      </c>
      <c r="I176" s="1" t="n">
        <f aca="false">(I84/1000000)/$A176</f>
        <v>0.0209560666666667</v>
      </c>
      <c r="J176" s="1" t="n">
        <f aca="false">(J84/1000000)/$A176</f>
        <v>0.0240696333333333</v>
      </c>
      <c r="K176" s="1" t="n">
        <f aca="false">(K84/1000000)/$A176</f>
        <v>0.0150728</v>
      </c>
      <c r="L176" s="1" t="n">
        <f aca="false">(L84/1000000)/$A176</f>
        <v>0.0247768333333333</v>
      </c>
      <c r="M176" s="1" t="n">
        <f aca="false">(M84/1000000)/$A176</f>
        <v>0.0194260333333333</v>
      </c>
      <c r="N176" s="1" t="n">
        <f aca="false">(N84/1000000)/$A176</f>
        <v>0.0161570666666667</v>
      </c>
      <c r="O176" s="1" t="n">
        <f aca="false">(O84/1000000)/$A176</f>
        <v>0.0219705</v>
      </c>
      <c r="P176" s="1" t="n">
        <f aca="false">(P84/1000000)/$A176</f>
        <v>0.0148661</v>
      </c>
      <c r="Q176" s="1" t="n">
        <f aca="false">(Q84/1000000)/$A176</f>
        <v>0.0189637666666667</v>
      </c>
      <c r="R176" s="1" t="n">
        <f aca="false">(R84/1000000)/$A176</f>
        <v>0.0242622333333333</v>
      </c>
      <c r="S176" s="1" t="n">
        <f aca="false">(S84/1000000)/$A176</f>
        <v>0.0127719333333333</v>
      </c>
      <c r="T176" s="1" t="n">
        <f aca="false">(T84/1000000)/$A176</f>
        <v>0.0244361666666667</v>
      </c>
      <c r="U176" s="1" t="n">
        <f aca="false">(U84/1000000)/$A176</f>
        <v>0.0200759</v>
      </c>
      <c r="V176" s="1" t="n">
        <f aca="false">(V84/1000000)/$A176</f>
        <v>0.0263198333333333</v>
      </c>
      <c r="W176" s="1" t="n">
        <f aca="false">(W84/1000000)/$A176</f>
        <v>0.0172898</v>
      </c>
      <c r="X176" s="1" t="n">
        <f aca="false">(X84/1000000)/$A176</f>
        <v>0.0266946666666667</v>
      </c>
      <c r="Y176" s="1" t="n">
        <f aca="false">(Y84/1000000)/$A176</f>
        <v>0.0189067666666667</v>
      </c>
      <c r="Z176" s="1" t="n">
        <f aca="false">(Z84/1000000)/$A176</f>
        <v>0.0126682</v>
      </c>
      <c r="AA176" s="1" t="n">
        <f aca="false">(AA84/1000000)/$A176</f>
        <v>0.0218012666666667</v>
      </c>
      <c r="AB176" s="1" t="n">
        <f aca="false">(AB84/1000000)/$A176</f>
        <v>0.0225335666666667</v>
      </c>
      <c r="AC176" s="1" t="n">
        <f aca="false">(AC84/1000000)/$A176</f>
        <v>0.0215575666666667</v>
      </c>
      <c r="AD176" s="1" t="n">
        <f aca="false">(AD84/1000000)/$A176</f>
        <v>0.0268404666666667</v>
      </c>
      <c r="AE176" s="1" t="n">
        <f aca="false">(AE84/1000000)/$A176</f>
        <v>0.0221991</v>
      </c>
      <c r="AF176" s="1" t="n">
        <f aca="false">(AF84/1000000)/$A176</f>
        <v>0.0319233666666667</v>
      </c>
      <c r="AG176" s="1" t="n">
        <f aca="false">(AG84/1000000)/$A176</f>
        <v>0.0266821666666667</v>
      </c>
      <c r="AH176" s="1" t="n">
        <f aca="false">(AH84/1000000)/$A176</f>
        <v>0.0262948</v>
      </c>
      <c r="AI176" s="1" t="n">
        <f aca="false">(AI84/1000000)/$A176</f>
        <v>0.0187326666666667</v>
      </c>
      <c r="AJ176" s="1" t="n">
        <f aca="false">(AJ84/1000000)/$A176</f>
        <v>0.0275272333333333</v>
      </c>
      <c r="AK176" s="1" t="n">
        <f aca="false">(AK84/1000000)/$A176</f>
        <v>0.0327348666666667</v>
      </c>
      <c r="AL176" s="1" t="n">
        <f aca="false">(AL84/1000000)/$A176</f>
        <v>0.0430544666666667</v>
      </c>
      <c r="AM176" s="1" t="n">
        <f aca="false">(AM84/1000000)/$A176</f>
        <v>0.0526322666666667</v>
      </c>
      <c r="AN176" s="1" t="n">
        <f aca="false">(AN84/1000000)/$A176</f>
        <v>0.0368787666666667</v>
      </c>
      <c r="AO176" s="1" t="n">
        <f aca="false">(AO84/1000000)/$A176</f>
        <v>0.0307727666666667</v>
      </c>
      <c r="AP176" s="1" t="n">
        <f aca="false">(AP84/1000000)/$A176</f>
        <v>0.0467149</v>
      </c>
      <c r="AQ176" s="1" t="n">
        <f aca="false">(AQ84/1000000)/$A176</f>
        <v>0.0226242</v>
      </c>
      <c r="AR176" s="1" t="n">
        <f aca="false">(AR84/1000000)/$A176</f>
        <v>0.0391073333333333</v>
      </c>
      <c r="AS176" s="1" t="n">
        <f aca="false">(AS84/1000000)/$A176</f>
        <v>0.0322015666666667</v>
      </c>
      <c r="AT176" s="1" t="n">
        <f aca="false">(AT84/1000000)/$A176</f>
        <v>0.0473321</v>
      </c>
      <c r="AU176" s="1" t="n">
        <f aca="false">(AU84/1000000)/$A176</f>
        <v>0.0474823333333333</v>
      </c>
      <c r="AV176" s="1" t="n">
        <f aca="false">(AV84/1000000)/$A176</f>
        <v>0.0332369333333333</v>
      </c>
      <c r="AW176" s="1" t="n">
        <f aca="false">(AW84/1000000)/$A176</f>
        <v>0.0566590333333333</v>
      </c>
      <c r="AX176" s="1" t="n">
        <f aca="false">(AX84/1000000)/$A176</f>
        <v>0.0468615</v>
      </c>
      <c r="AY176" s="1" t="n">
        <f aca="false">(AY84/1000000)/$A176</f>
        <v>0.0890696666666667</v>
      </c>
      <c r="AZ176" s="1" t="n">
        <f aca="false">(AZ84/1000000)/$A176</f>
        <v>0.0586971666666667</v>
      </c>
      <c r="BA176" s="1" t="n">
        <f aca="false">(BA84/1000000)/$A176</f>
        <v>0.0671684666666667</v>
      </c>
      <c r="BB176" s="1" t="n">
        <f aca="false">(BB84/1000000)/$A176</f>
        <v>0.0757496666666667</v>
      </c>
      <c r="BC176" s="1" t="n">
        <f aca="false">(BC84/1000000)/$A176</f>
        <v>0.0478665</v>
      </c>
      <c r="BD176" s="1" t="n">
        <f aca="false">(BD84/1000000)/$A176</f>
        <v>0.0620850666666667</v>
      </c>
      <c r="BE176" s="1" t="n">
        <f aca="false">(BE84/1000000)/$A176</f>
        <v>0.0609249666666667</v>
      </c>
      <c r="BF176" s="1" t="n">
        <f aca="false">(BF84/1000000)/$A176</f>
        <v>0.0677799</v>
      </c>
      <c r="BG176" s="1" t="n">
        <f aca="false">(BG84/1000000)/$A176</f>
        <v>0.0701756333333333</v>
      </c>
      <c r="BH176" s="1" t="n">
        <f aca="false">(BH84/1000000)/$A176</f>
        <v>0.0718238666666667</v>
      </c>
      <c r="BI176" s="1" t="n">
        <f aca="false">(BI84/1000000)/$A176</f>
        <v>0.0522740333333333</v>
      </c>
      <c r="BJ176" s="1" t="n">
        <f aca="false">(BJ84/1000000)/$A176</f>
        <v>0.0979142</v>
      </c>
      <c r="BK176" s="1" t="n">
        <f aca="false">(BK84/1000000)/$A176</f>
        <v>0.0673623</v>
      </c>
      <c r="BL176" s="1" t="n">
        <f aca="false">(BL84/1000000)/$A176</f>
        <v>0.0805521</v>
      </c>
      <c r="BM176" s="1" t="n">
        <f aca="false">(BM84/1000000)/$A176</f>
        <v>0.1714986</v>
      </c>
      <c r="BN176" s="1" t="n">
        <f aca="false">(BN84/1000000)/$A176</f>
        <v>0.0854710333333333</v>
      </c>
      <c r="BO176" s="1" t="n">
        <f aca="false">(BO84/1000000)/$A176</f>
        <v>0.0989812333333333</v>
      </c>
      <c r="BP176" s="1" t="n">
        <f aca="false">(BP84/1000000)/$A176</f>
        <v>0.0882477</v>
      </c>
      <c r="BQ176" s="1" t="n">
        <f aca="false">(BQ84/1000000)/$A176</f>
        <v>0.0529763</v>
      </c>
      <c r="BR176" s="1" t="n">
        <f aca="false">(BR84/1000000)/$A176</f>
        <v>0.0988023666666667</v>
      </c>
      <c r="BS176" s="1" t="n">
        <f aca="false">(BS84/1000000)/$A176</f>
        <v>0.118375133333333</v>
      </c>
      <c r="BT176" s="1" t="n">
        <f aca="false">(BT84/1000000)/$A176</f>
        <v>0.1495858</v>
      </c>
      <c r="BU176" s="1" t="n">
        <f aca="false">(BU84/1000000)/$A176</f>
        <v>0.128046233333333</v>
      </c>
      <c r="BV176" s="1" t="n">
        <f aca="false">(BV84/1000000)/$A176</f>
        <v>0.147094566666667</v>
      </c>
      <c r="BW176" s="1" t="n">
        <f aca="false">(BW84/1000000)/$A176</f>
        <v>0.0990384333333333</v>
      </c>
      <c r="BX176" s="1" t="n">
        <f aca="false">(BX84/1000000)/$A176</f>
        <v>0.1832456</v>
      </c>
      <c r="BY176" s="1" t="n">
        <f aca="false">(BY84/1000000)/$A176</f>
        <v>0.146504466666667</v>
      </c>
      <c r="BZ176" s="1" t="n">
        <f aca="false">(BZ84/1000000)/$A176</f>
        <v>0.243600266666667</v>
      </c>
      <c r="CA176" s="1" t="n">
        <f aca="false">(CA84/1000000)/$A176</f>
        <v>0.1587595</v>
      </c>
      <c r="CB176" s="1" t="n">
        <f aca="false">(CB84/1000000)/$A176</f>
        <v>0.1987606</v>
      </c>
      <c r="CC176" s="1" t="n">
        <f aca="false">(CC84/1000000)/$A176</f>
        <v>0.2286778</v>
      </c>
      <c r="CD176" s="1" t="n">
        <f aca="false">(CD84/1000000)/$A176</f>
        <v>0.1998553</v>
      </c>
      <c r="CE176" s="1" t="n">
        <f aca="false">(CE84/1000000)/$A176</f>
        <v>0.232565066666667</v>
      </c>
      <c r="CF176" s="1" t="n">
        <f aca="false">(CF84/1000000)/$A176</f>
        <v>0.312163433333333</v>
      </c>
      <c r="CG176" s="1" t="n">
        <f aca="false">(CG84/1000000)/$A176</f>
        <v>0.313632333333333</v>
      </c>
      <c r="CH176" s="1" t="n">
        <f aca="false">(CH84/1000000)/$A176</f>
        <v>0.245729433333333</v>
      </c>
    </row>
    <row r="177" customFormat="false" ht="11.25" hidden="false" customHeight="false" outlineLevel="0" collapsed="false">
      <c r="A177" s="1" t="n">
        <v>31</v>
      </c>
      <c r="B177" s="4" t="n">
        <v>36861</v>
      </c>
      <c r="C177" s="1" t="n">
        <f aca="false">(C85/1000000)/$A177</f>
        <v>1.58382429032258</v>
      </c>
      <c r="D177" s="1" t="n">
        <f aca="false">(D85/1000000)/$A177</f>
        <v>0.0172717741935484</v>
      </c>
      <c r="E177" s="1" t="n">
        <f aca="false">(E85/1000000)/$A177</f>
        <v>0.0159167096774194</v>
      </c>
      <c r="F177" s="1" t="n">
        <f aca="false">(F85/1000000)/$A177</f>
        <v>0.0212453225806452</v>
      </c>
      <c r="G177" s="1" t="n">
        <f aca="false">(G85/1000000)/$A177</f>
        <v>0.018643064516129</v>
      </c>
      <c r="H177" s="1" t="n">
        <f aca="false">(H85/1000000)/$A177</f>
        <v>0.0223129677419355</v>
      </c>
      <c r="I177" s="1" t="n">
        <f aca="false">(I85/1000000)/$A177</f>
        <v>0.0188629032258065</v>
      </c>
      <c r="J177" s="1" t="n">
        <f aca="false">(J85/1000000)/$A177</f>
        <v>0.0249074516129032</v>
      </c>
      <c r="K177" s="1" t="n">
        <f aca="false">(K85/1000000)/$A177</f>
        <v>0.0141229677419355</v>
      </c>
      <c r="L177" s="1" t="n">
        <f aca="false">(L85/1000000)/$A177</f>
        <v>0.0241348387096774</v>
      </c>
      <c r="M177" s="1" t="n">
        <f aca="false">(M85/1000000)/$A177</f>
        <v>0.0186191612903226</v>
      </c>
      <c r="N177" s="1" t="n">
        <f aca="false">(N85/1000000)/$A177</f>
        <v>0.0166822580645161</v>
      </c>
      <c r="O177" s="1" t="n">
        <f aca="false">(O85/1000000)/$A177</f>
        <v>0.0220801290322581</v>
      </c>
      <c r="P177" s="1" t="n">
        <f aca="false">(P85/1000000)/$A177</f>
        <v>0.013703064516129</v>
      </c>
      <c r="Q177" s="1" t="n">
        <f aca="false">(Q85/1000000)/$A177</f>
        <v>0.0163865161290323</v>
      </c>
      <c r="R177" s="1" t="n">
        <f aca="false">(R85/1000000)/$A177</f>
        <v>0.0234446129032258</v>
      </c>
      <c r="S177" s="1" t="n">
        <f aca="false">(S85/1000000)/$A177</f>
        <v>0.0136034838709677</v>
      </c>
      <c r="T177" s="1" t="n">
        <f aca="false">(T85/1000000)/$A177</f>
        <v>0.0223752258064516</v>
      </c>
      <c r="U177" s="1" t="n">
        <f aca="false">(U85/1000000)/$A177</f>
        <v>0.0191186774193548</v>
      </c>
      <c r="V177" s="1" t="n">
        <f aca="false">(V85/1000000)/$A177</f>
        <v>0.0265832580645161</v>
      </c>
      <c r="W177" s="1" t="n">
        <f aca="false">(W85/1000000)/$A177</f>
        <v>0.0160807096774194</v>
      </c>
      <c r="X177" s="1" t="n">
        <f aca="false">(X85/1000000)/$A177</f>
        <v>0.0270583870967742</v>
      </c>
      <c r="Y177" s="1" t="n">
        <f aca="false">(Y85/1000000)/$A177</f>
        <v>0.0178261935483871</v>
      </c>
      <c r="Z177" s="1" t="n">
        <f aca="false">(Z85/1000000)/$A177</f>
        <v>0.0159179677419355</v>
      </c>
      <c r="AA177" s="1" t="n">
        <f aca="false">(AA85/1000000)/$A177</f>
        <v>0.0208353870967742</v>
      </c>
      <c r="AB177" s="1" t="n">
        <f aca="false">(AB85/1000000)/$A177</f>
        <v>0.0235266451612903</v>
      </c>
      <c r="AC177" s="1" t="n">
        <f aca="false">(AC85/1000000)/$A177</f>
        <v>0.0241055161290323</v>
      </c>
      <c r="AD177" s="1" t="n">
        <f aca="false">(AD85/1000000)/$A177</f>
        <v>0.026030064516129</v>
      </c>
      <c r="AE177" s="1" t="n">
        <f aca="false">(AE85/1000000)/$A177</f>
        <v>0.0215221612903226</v>
      </c>
      <c r="AF177" s="1" t="n">
        <f aca="false">(AF85/1000000)/$A177</f>
        <v>0.0311258709677419</v>
      </c>
      <c r="AG177" s="1" t="n">
        <f aca="false">(AG85/1000000)/$A177</f>
        <v>0.0271267096774194</v>
      </c>
      <c r="AH177" s="1" t="n">
        <f aca="false">(AH85/1000000)/$A177</f>
        <v>0.0252846774193548</v>
      </c>
      <c r="AI177" s="1" t="n">
        <f aca="false">(AI85/1000000)/$A177</f>
        <v>0.0205475161290323</v>
      </c>
      <c r="AJ177" s="1" t="n">
        <f aca="false">(AJ85/1000000)/$A177</f>
        <v>0.0285744193548387</v>
      </c>
      <c r="AK177" s="1" t="n">
        <f aca="false">(AK85/1000000)/$A177</f>
        <v>0.0317833225806452</v>
      </c>
      <c r="AL177" s="1" t="n">
        <f aca="false">(AL85/1000000)/$A177</f>
        <v>0.0444156129032258</v>
      </c>
      <c r="AM177" s="1" t="n">
        <f aca="false">(AM85/1000000)/$A177</f>
        <v>0.0488822580645161</v>
      </c>
      <c r="AN177" s="1" t="n">
        <f aca="false">(AN85/1000000)/$A177</f>
        <v>0.0364170967741935</v>
      </c>
      <c r="AO177" s="1" t="n">
        <f aca="false">(AO85/1000000)/$A177</f>
        <v>0.0305258387096774</v>
      </c>
      <c r="AP177" s="1" t="n">
        <f aca="false">(AP85/1000000)/$A177</f>
        <v>0.0448361612903226</v>
      </c>
      <c r="AQ177" s="1" t="n">
        <f aca="false">(AQ85/1000000)/$A177</f>
        <v>0.0227126129032258</v>
      </c>
      <c r="AR177" s="1" t="n">
        <f aca="false">(AR85/1000000)/$A177</f>
        <v>0.0383441290322581</v>
      </c>
      <c r="AS177" s="1" t="n">
        <f aca="false">(AS85/1000000)/$A177</f>
        <v>0.0304321290322581</v>
      </c>
      <c r="AT177" s="1" t="n">
        <f aca="false">(AT85/1000000)/$A177</f>
        <v>0.0455648387096774</v>
      </c>
      <c r="AU177" s="1" t="n">
        <f aca="false">(AU85/1000000)/$A177</f>
        <v>0.04655</v>
      </c>
      <c r="AV177" s="1" t="n">
        <f aca="false">(AV85/1000000)/$A177</f>
        <v>0.0350436451612903</v>
      </c>
      <c r="AW177" s="1" t="n">
        <f aca="false">(AW85/1000000)/$A177</f>
        <v>0.0535926774193548</v>
      </c>
      <c r="AX177" s="1" t="n">
        <f aca="false">(AX85/1000000)/$A177</f>
        <v>0.0471522258064516</v>
      </c>
      <c r="AY177" s="1" t="n">
        <f aca="false">(AY85/1000000)/$A177</f>
        <v>0.0803652258064516</v>
      </c>
      <c r="AZ177" s="1" t="n">
        <f aca="false">(AZ85/1000000)/$A177</f>
        <v>0.0547091935483871</v>
      </c>
      <c r="BA177" s="1" t="n">
        <f aca="false">(BA85/1000000)/$A177</f>
        <v>0.0649504193548387</v>
      </c>
      <c r="BB177" s="1" t="n">
        <f aca="false">(BB85/1000000)/$A177</f>
        <v>0.0745116129032258</v>
      </c>
      <c r="BC177" s="1" t="n">
        <f aca="false">(BC85/1000000)/$A177</f>
        <v>0.0466159677419355</v>
      </c>
      <c r="BD177" s="1" t="n">
        <f aca="false">(BD85/1000000)/$A177</f>
        <v>0.0643631935483871</v>
      </c>
      <c r="BE177" s="1" t="n">
        <f aca="false">(BE85/1000000)/$A177</f>
        <v>0.0573573548387097</v>
      </c>
      <c r="BF177" s="1" t="n">
        <f aca="false">(BF85/1000000)/$A177</f>
        <v>0.0663361612903226</v>
      </c>
      <c r="BG177" s="1" t="n">
        <f aca="false">(BG85/1000000)/$A177</f>
        <v>0.0656691290322581</v>
      </c>
      <c r="BH177" s="1" t="n">
        <f aca="false">(BH85/1000000)/$A177</f>
        <v>0.0713668709677419</v>
      </c>
      <c r="BI177" s="1" t="n">
        <f aca="false">(BI85/1000000)/$A177</f>
        <v>0.050120064516129</v>
      </c>
      <c r="BJ177" s="1" t="n">
        <f aca="false">(BJ85/1000000)/$A177</f>
        <v>0.0807653225806452</v>
      </c>
      <c r="BK177" s="1" t="n">
        <f aca="false">(BK85/1000000)/$A177</f>
        <v>0.0621621612903226</v>
      </c>
      <c r="BL177" s="1" t="n">
        <f aca="false">(BL85/1000000)/$A177</f>
        <v>0.0884096129032258</v>
      </c>
      <c r="BM177" s="1" t="n">
        <f aca="false">(BM85/1000000)/$A177</f>
        <v>0.159855774193548</v>
      </c>
      <c r="BN177" s="1" t="n">
        <f aca="false">(BN85/1000000)/$A177</f>
        <v>0.0823867419354839</v>
      </c>
      <c r="BO177" s="1" t="n">
        <f aca="false">(BO85/1000000)/$A177</f>
        <v>0.0979421612903226</v>
      </c>
      <c r="BP177" s="1" t="n">
        <f aca="false">(BP85/1000000)/$A177</f>
        <v>0.0809325161290323</v>
      </c>
      <c r="BQ177" s="1" t="n">
        <f aca="false">(BQ85/1000000)/$A177</f>
        <v>0.0533705483870968</v>
      </c>
      <c r="BR177" s="1" t="n">
        <f aca="false">(BR85/1000000)/$A177</f>
        <v>0.0934241935483871</v>
      </c>
      <c r="BS177" s="1" t="n">
        <f aca="false">(BS85/1000000)/$A177</f>
        <v>0.113977064516129</v>
      </c>
      <c r="BT177" s="1" t="n">
        <f aca="false">(BT85/1000000)/$A177</f>
        <v>0.13880264516129</v>
      </c>
      <c r="BU177" s="1" t="n">
        <f aca="false">(BU85/1000000)/$A177</f>
        <v>0.115890387096774</v>
      </c>
      <c r="BV177" s="1" t="n">
        <f aca="false">(BV85/1000000)/$A177</f>
        <v>0.135901161290323</v>
      </c>
      <c r="BW177" s="1" t="n">
        <f aca="false">(BW85/1000000)/$A177</f>
        <v>0.0980085161290323</v>
      </c>
      <c r="BX177" s="1" t="n">
        <f aca="false">(BX85/1000000)/$A177</f>
        <v>0.16849435483871</v>
      </c>
      <c r="BY177" s="1" t="n">
        <f aca="false">(BY85/1000000)/$A177</f>
        <v>0.132831709677419</v>
      </c>
      <c r="BZ177" s="1" t="n">
        <f aca="false">(BZ85/1000000)/$A177</f>
        <v>0.227230129032258</v>
      </c>
      <c r="CA177" s="1" t="n">
        <f aca="false">(CA85/1000000)/$A177</f>
        <v>0.155929580645161</v>
      </c>
      <c r="CB177" s="1" t="n">
        <f aca="false">(CB85/1000000)/$A177</f>
        <v>0.183852935483871</v>
      </c>
      <c r="CC177" s="1" t="n">
        <f aca="false">(CC85/1000000)/$A177</f>
        <v>0.215404774193548</v>
      </c>
      <c r="CD177" s="1" t="n">
        <f aca="false">(CD85/1000000)/$A177</f>
        <v>0.193071258064516</v>
      </c>
      <c r="CE177" s="1" t="n">
        <f aca="false">(CE85/1000000)/$A177</f>
        <v>0.241509483870968</v>
      </c>
      <c r="CF177" s="1" t="n">
        <f aca="false">(CF85/1000000)/$A177</f>
        <v>0.287835225806452</v>
      </c>
      <c r="CG177" s="1" t="n">
        <f aca="false">(CG85/1000000)/$A177</f>
        <v>0.289371387096774</v>
      </c>
      <c r="CH177" s="1" t="n">
        <f aca="false">(CH85/1000000)/$A177</f>
        <v>0.390341258064516</v>
      </c>
      <c r="CI177" s="1" t="n">
        <f aca="false">(CI85/1000000)/$A177</f>
        <v>0.30921464516129</v>
      </c>
    </row>
    <row r="178" customFormat="false" ht="11.25" hidden="false" customHeight="false" outlineLevel="0" collapsed="false">
      <c r="A178" s="1" t="n">
        <v>31</v>
      </c>
      <c r="B178" s="4" t="n">
        <v>36892</v>
      </c>
      <c r="C178" s="1" t="n">
        <f aca="false">(C86/1000000)/$A178</f>
        <v>1.53156225806452</v>
      </c>
      <c r="D178" s="1" t="n">
        <f aca="false">(D86/1000000)/$A178</f>
        <v>0.0180926129032258</v>
      </c>
      <c r="E178" s="1" t="n">
        <f aca="false">(E86/1000000)/$A178</f>
        <v>0.0159915161290323</v>
      </c>
      <c r="F178" s="1" t="n">
        <f aca="false">(F86/1000000)/$A178</f>
        <v>0.0198972580645161</v>
      </c>
      <c r="G178" s="1" t="n">
        <f aca="false">(G86/1000000)/$A178</f>
        <v>0.0169020322580645</v>
      </c>
      <c r="H178" s="1" t="n">
        <f aca="false">(H86/1000000)/$A178</f>
        <v>0.0250028064516129</v>
      </c>
      <c r="I178" s="1" t="n">
        <f aca="false">(I86/1000000)/$A178</f>
        <v>0.0172844516129032</v>
      </c>
      <c r="J178" s="1" t="n">
        <f aca="false">(J86/1000000)/$A178</f>
        <v>0.0240044193548387</v>
      </c>
      <c r="K178" s="1" t="n">
        <f aca="false">(K86/1000000)/$A178</f>
        <v>0.0139722903225806</v>
      </c>
      <c r="L178" s="1" t="n">
        <f aca="false">(L86/1000000)/$A178</f>
        <v>0.0213552258064516</v>
      </c>
      <c r="M178" s="1" t="n">
        <f aca="false">(M86/1000000)/$A178</f>
        <v>0.017403064516129</v>
      </c>
      <c r="N178" s="1" t="n">
        <f aca="false">(N86/1000000)/$A178</f>
        <v>0.0152950322580645</v>
      </c>
      <c r="O178" s="1" t="n">
        <f aca="false">(O86/1000000)/$A178</f>
        <v>0.0220822580645161</v>
      </c>
      <c r="P178" s="1" t="n">
        <f aca="false">(P86/1000000)/$A178</f>
        <v>0.0147755161290323</v>
      </c>
      <c r="Q178" s="1" t="n">
        <f aca="false">(Q86/1000000)/$A178</f>
        <v>0.0154206129032258</v>
      </c>
      <c r="R178" s="1" t="n">
        <f aca="false">(R86/1000000)/$A178</f>
        <v>0.0229343225806452</v>
      </c>
      <c r="S178" s="1" t="n">
        <f aca="false">(S86/1000000)/$A178</f>
        <v>0.0123880322580645</v>
      </c>
      <c r="T178" s="1" t="n">
        <f aca="false">(T86/1000000)/$A178</f>
        <v>0.0215428387096774</v>
      </c>
      <c r="U178" s="1" t="n">
        <f aca="false">(U86/1000000)/$A178</f>
        <v>0.0213952258064516</v>
      </c>
      <c r="V178" s="1" t="n">
        <f aca="false">(V86/1000000)/$A178</f>
        <v>0.0245339677419355</v>
      </c>
      <c r="W178" s="1" t="n">
        <f aca="false">(W86/1000000)/$A178</f>
        <v>0.0161782903225806</v>
      </c>
      <c r="X178" s="1" t="n">
        <f aca="false">(X86/1000000)/$A178</f>
        <v>0.0261300967741935</v>
      </c>
      <c r="Y178" s="1" t="n">
        <f aca="false">(Y86/1000000)/$A178</f>
        <v>0.0164742903225806</v>
      </c>
      <c r="Z178" s="1" t="n">
        <f aca="false">(Z86/1000000)/$A178</f>
        <v>0.0148213225806452</v>
      </c>
      <c r="AA178" s="1" t="n">
        <f aca="false">(AA86/1000000)/$A178</f>
        <v>0.0201714193548387</v>
      </c>
      <c r="AB178" s="1" t="n">
        <f aca="false">(AB86/1000000)/$A178</f>
        <v>0.0228119677419355</v>
      </c>
      <c r="AC178" s="1" t="n">
        <f aca="false">(AC86/1000000)/$A178</f>
        <v>0.0237004516129032</v>
      </c>
      <c r="AD178" s="1" t="n">
        <f aca="false">(AD86/1000000)/$A178</f>
        <v>0.0255653548387097</v>
      </c>
      <c r="AE178" s="1" t="n">
        <f aca="false">(AE86/1000000)/$A178</f>
        <v>0.0214957419354839</v>
      </c>
      <c r="AF178" s="1" t="n">
        <f aca="false">(AF86/1000000)/$A178</f>
        <v>0.0288628064516129</v>
      </c>
      <c r="AG178" s="1" t="n">
        <f aca="false">(AG86/1000000)/$A178</f>
        <v>0.0266283548387097</v>
      </c>
      <c r="AH178" s="1" t="n">
        <f aca="false">(AH86/1000000)/$A178</f>
        <v>0.0254194516129032</v>
      </c>
      <c r="AI178" s="1" t="n">
        <f aca="false">(AI86/1000000)/$A178</f>
        <v>0.0209910967741935</v>
      </c>
      <c r="AJ178" s="1" t="n">
        <f aca="false">(AJ86/1000000)/$A178</f>
        <v>0.0253718064516129</v>
      </c>
      <c r="AK178" s="1" t="n">
        <f aca="false">(AK86/1000000)/$A178</f>
        <v>0.0303687419354839</v>
      </c>
      <c r="AL178" s="1" t="n">
        <f aca="false">(AL86/1000000)/$A178</f>
        <v>0.0423547741935484</v>
      </c>
      <c r="AM178" s="1" t="n">
        <f aca="false">(AM86/1000000)/$A178</f>
        <v>0.0467780967741936</v>
      </c>
      <c r="AN178" s="1" t="n">
        <f aca="false">(AN86/1000000)/$A178</f>
        <v>0.0354139032258065</v>
      </c>
      <c r="AO178" s="1" t="n">
        <f aca="false">(AO86/1000000)/$A178</f>
        <v>0.0307093225806452</v>
      </c>
      <c r="AP178" s="1" t="n">
        <f aca="false">(AP86/1000000)/$A178</f>
        <v>0.0433647419354839</v>
      </c>
      <c r="AQ178" s="1" t="n">
        <f aca="false">(AQ86/1000000)/$A178</f>
        <v>0.0256861935483871</v>
      </c>
      <c r="AR178" s="1" t="n">
        <f aca="false">(AR86/1000000)/$A178</f>
        <v>0.0365757419354839</v>
      </c>
      <c r="AS178" s="1" t="n">
        <f aca="false">(AS86/1000000)/$A178</f>
        <v>0.0292187419354839</v>
      </c>
      <c r="AT178" s="1" t="n">
        <f aca="false">(AT86/1000000)/$A178</f>
        <v>0.0443251612903226</v>
      </c>
      <c r="AU178" s="1" t="n">
        <f aca="false">(AU86/1000000)/$A178</f>
        <v>0.0425988387096774</v>
      </c>
      <c r="AV178" s="1" t="n">
        <f aca="false">(AV86/1000000)/$A178</f>
        <v>0.0318523870967742</v>
      </c>
      <c r="AW178" s="1" t="n">
        <f aca="false">(AW86/1000000)/$A178</f>
        <v>0.0523244838709677</v>
      </c>
      <c r="AX178" s="1" t="n">
        <f aca="false">(AX86/1000000)/$A178</f>
        <v>0.0428196451612903</v>
      </c>
      <c r="AY178" s="1" t="n">
        <f aca="false">(AY86/1000000)/$A178</f>
        <v>0.0804498064516129</v>
      </c>
      <c r="AZ178" s="1" t="n">
        <f aca="false">(AZ86/1000000)/$A178</f>
        <v>0.0516753870967742</v>
      </c>
      <c r="BA178" s="1" t="n">
        <f aca="false">(BA86/1000000)/$A178</f>
        <v>0.0622980322580645</v>
      </c>
      <c r="BB178" s="1" t="n">
        <f aca="false">(BB86/1000000)/$A178</f>
        <v>0.0673271612903226</v>
      </c>
      <c r="BC178" s="1" t="n">
        <f aca="false">(BC86/1000000)/$A178</f>
        <v>0.0463191290322581</v>
      </c>
      <c r="BD178" s="1" t="n">
        <f aca="false">(BD86/1000000)/$A178</f>
        <v>0.0641172903225807</v>
      </c>
      <c r="BE178" s="1" t="n">
        <f aca="false">(BE86/1000000)/$A178</f>
        <v>0.0555103225806452</v>
      </c>
      <c r="BF178" s="1" t="n">
        <f aca="false">(BF86/1000000)/$A178</f>
        <v>0.0625126451612903</v>
      </c>
      <c r="BG178" s="1" t="n">
        <f aca="false">(BG86/1000000)/$A178</f>
        <v>0.0603620967741936</v>
      </c>
      <c r="BH178" s="1" t="n">
        <f aca="false">(BH86/1000000)/$A178</f>
        <v>0.0672191612903226</v>
      </c>
      <c r="BI178" s="1" t="n">
        <f aca="false">(BI86/1000000)/$A178</f>
        <v>0.0464517419354839</v>
      </c>
      <c r="BJ178" s="1" t="n">
        <f aca="false">(BJ86/1000000)/$A178</f>
        <v>0.0702571612903226</v>
      </c>
      <c r="BK178" s="1" t="n">
        <f aca="false">(BK86/1000000)/$A178</f>
        <v>0.0542360322580645</v>
      </c>
      <c r="BL178" s="1" t="n">
        <f aca="false">(BL86/1000000)/$A178</f>
        <v>0.0843523548387097</v>
      </c>
      <c r="BM178" s="1" t="n">
        <f aca="false">(BM86/1000000)/$A178</f>
        <v>0.15230435483871</v>
      </c>
      <c r="BN178" s="1" t="n">
        <f aca="false">(BN86/1000000)/$A178</f>
        <v>0.0752676774193549</v>
      </c>
      <c r="BO178" s="1" t="n">
        <f aca="false">(BO86/1000000)/$A178</f>
        <v>0.0925399032258065</v>
      </c>
      <c r="BP178" s="1" t="n">
        <f aca="false">(BP86/1000000)/$A178</f>
        <v>0.078529064516129</v>
      </c>
      <c r="BQ178" s="1" t="n">
        <f aca="false">(BQ86/1000000)/$A178</f>
        <v>0.0523789677419355</v>
      </c>
      <c r="BR178" s="1" t="n">
        <f aca="false">(BR86/1000000)/$A178</f>
        <v>0.086509935483871</v>
      </c>
      <c r="BS178" s="1" t="n">
        <f aca="false">(BS86/1000000)/$A178</f>
        <v>0.107147129032258</v>
      </c>
      <c r="BT178" s="1" t="n">
        <f aca="false">(BT86/1000000)/$A178</f>
        <v>0.135759580645161</v>
      </c>
      <c r="BU178" s="1" t="n">
        <f aca="false">(BU86/1000000)/$A178</f>
        <v>0.109689032258065</v>
      </c>
      <c r="BV178" s="1" t="n">
        <f aca="false">(BV86/1000000)/$A178</f>
        <v>0.128656193548387</v>
      </c>
      <c r="BW178" s="1" t="n">
        <f aca="false">(BW86/1000000)/$A178</f>
        <v>0.0892671290322581</v>
      </c>
      <c r="BX178" s="1" t="n">
        <f aca="false">(BX86/1000000)/$A178</f>
        <v>0.140212483870968</v>
      </c>
      <c r="BY178" s="1" t="n">
        <f aca="false">(BY86/1000000)/$A178</f>
        <v>0.124043677419355</v>
      </c>
      <c r="BZ178" s="1" t="n">
        <f aca="false">(BZ86/1000000)/$A178</f>
        <v>0.207974870967742</v>
      </c>
      <c r="CA178" s="1" t="n">
        <f aca="false">(CA86/1000000)/$A178</f>
        <v>0.143928322580645</v>
      </c>
      <c r="CB178" s="1" t="n">
        <f aca="false">(CB86/1000000)/$A178</f>
        <v>0.159444129032258</v>
      </c>
      <c r="CC178" s="1" t="n">
        <f aca="false">(CC86/1000000)/$A178</f>
        <v>0.195523290322581</v>
      </c>
      <c r="CD178" s="1" t="n">
        <f aca="false">(CD86/1000000)/$A178</f>
        <v>0.176604419354839</v>
      </c>
      <c r="CE178" s="1" t="n">
        <f aca="false">(CE86/1000000)/$A178</f>
        <v>0.210888903225806</v>
      </c>
      <c r="CF178" s="1" t="n">
        <f aca="false">(CF86/1000000)/$A178</f>
        <v>0.265012483870968</v>
      </c>
      <c r="CG178" s="1" t="n">
        <f aca="false">(CG86/1000000)/$A178</f>
        <v>0.263119322580645</v>
      </c>
      <c r="CH178" s="1" t="n">
        <f aca="false">(CH86/1000000)/$A178</f>
        <v>0.324198064516129</v>
      </c>
      <c r="CI178" s="1" t="n">
        <f aca="false">(CI86/1000000)/$A178</f>
        <v>0.502979193548387</v>
      </c>
      <c r="CJ178" s="1" t="n">
        <f aca="false">(CJ86/1000000)/$A178</f>
        <v>0.152274322580645</v>
      </c>
    </row>
    <row r="179" customFormat="false" ht="11.25" hidden="false" customHeight="false" outlineLevel="0" collapsed="false">
      <c r="A179" s="1" t="n">
        <v>28</v>
      </c>
      <c r="B179" s="4" t="n">
        <v>36923</v>
      </c>
      <c r="C179" s="1" t="n">
        <f aca="false">(C87/1000000)/$A179</f>
        <v>1.53434689285714</v>
      </c>
      <c r="D179" s="1" t="n">
        <f aca="false">(D87/1000000)/$A179</f>
        <v>0.0157524642857143</v>
      </c>
      <c r="E179" s="1" t="n">
        <f aca="false">(E87/1000000)/$A179</f>
        <v>0.0158749642857143</v>
      </c>
      <c r="F179" s="1" t="n">
        <f aca="false">(F87/1000000)/$A179</f>
        <v>0.0209643571428571</v>
      </c>
      <c r="G179" s="1" t="n">
        <f aca="false">(G87/1000000)/$A179</f>
        <v>0.0160422142857143</v>
      </c>
      <c r="H179" s="1" t="n">
        <f aca="false">(H87/1000000)/$A179</f>
        <v>0.0271026071428571</v>
      </c>
      <c r="I179" s="1" t="n">
        <f aca="false">(I87/1000000)/$A179</f>
        <v>0.0167884285714286</v>
      </c>
      <c r="J179" s="1" t="n">
        <f aca="false">(J87/1000000)/$A179</f>
        <v>0.0238322857142857</v>
      </c>
      <c r="K179" s="1" t="n">
        <f aca="false">(K87/1000000)/$A179</f>
        <v>0.0145717857142857</v>
      </c>
      <c r="L179" s="1" t="n">
        <f aca="false">(L87/1000000)/$A179</f>
        <v>0.0199321428571429</v>
      </c>
      <c r="M179" s="1" t="n">
        <f aca="false">(M87/1000000)/$A179</f>
        <v>0.0170627142857143</v>
      </c>
      <c r="N179" s="1" t="n">
        <f aca="false">(N87/1000000)/$A179</f>
        <v>0.0156269285714286</v>
      </c>
      <c r="O179" s="1" t="n">
        <f aca="false">(O87/1000000)/$A179</f>
        <v>0.0227851785714286</v>
      </c>
      <c r="P179" s="1" t="n">
        <f aca="false">(P87/1000000)/$A179</f>
        <v>0.0141338571428571</v>
      </c>
      <c r="Q179" s="1" t="n">
        <f aca="false">(Q87/1000000)/$A179</f>
        <v>0.0160204285714286</v>
      </c>
      <c r="R179" s="1" t="n">
        <f aca="false">(R87/1000000)/$A179</f>
        <v>0.0236648928571429</v>
      </c>
      <c r="S179" s="1" t="n">
        <f aca="false">(S87/1000000)/$A179</f>
        <v>0.0120259642857143</v>
      </c>
      <c r="T179" s="1" t="n">
        <f aca="false">(T87/1000000)/$A179</f>
        <v>0.0239126428571429</v>
      </c>
      <c r="U179" s="1" t="n">
        <f aca="false">(U87/1000000)/$A179</f>
        <v>0.0195813571428571</v>
      </c>
      <c r="V179" s="1" t="n">
        <f aca="false">(V87/1000000)/$A179</f>
        <v>0.0221751071428571</v>
      </c>
      <c r="W179" s="1" t="n">
        <f aca="false">(W87/1000000)/$A179</f>
        <v>0.0166976785714286</v>
      </c>
      <c r="X179" s="1" t="n">
        <f aca="false">(X87/1000000)/$A179</f>
        <v>0.02504675</v>
      </c>
      <c r="Y179" s="1" t="n">
        <f aca="false">(Y87/1000000)/$A179</f>
        <v>0.0165871785714286</v>
      </c>
      <c r="Z179" s="1" t="n">
        <f aca="false">(Z87/1000000)/$A179</f>
        <v>0.0141832857142857</v>
      </c>
      <c r="AA179" s="1" t="n">
        <f aca="false">(AA87/1000000)/$A179</f>
        <v>0.0198293214285714</v>
      </c>
      <c r="AB179" s="1" t="n">
        <f aca="false">(AB87/1000000)/$A179</f>
        <v>0.02210025</v>
      </c>
      <c r="AC179" s="1" t="n">
        <f aca="false">(AC87/1000000)/$A179</f>
        <v>0.0215258928571429</v>
      </c>
      <c r="AD179" s="1" t="n">
        <f aca="false">(AD87/1000000)/$A179</f>
        <v>0.0254000357142857</v>
      </c>
      <c r="AE179" s="1" t="n">
        <f aca="false">(AE87/1000000)/$A179</f>
        <v>0.0215863571428571</v>
      </c>
      <c r="AF179" s="1" t="n">
        <f aca="false">(AF87/1000000)/$A179</f>
        <v>0.0303174285714286</v>
      </c>
      <c r="AG179" s="1" t="n">
        <f aca="false">(AG87/1000000)/$A179</f>
        <v>0.0262545</v>
      </c>
      <c r="AH179" s="1" t="n">
        <f aca="false">(AH87/1000000)/$A179</f>
        <v>0.0242362857142857</v>
      </c>
      <c r="AI179" s="1" t="n">
        <f aca="false">(AI87/1000000)/$A179</f>
        <v>0.0206337857142857</v>
      </c>
      <c r="AJ179" s="1" t="n">
        <f aca="false">(AJ87/1000000)/$A179</f>
        <v>0.0259541071428571</v>
      </c>
      <c r="AK179" s="1" t="n">
        <f aca="false">(AK87/1000000)/$A179</f>
        <v>0.0293023571428571</v>
      </c>
      <c r="AL179" s="1" t="n">
        <f aca="false">(AL87/1000000)/$A179</f>
        <v>0.0415906071428571</v>
      </c>
      <c r="AM179" s="1" t="n">
        <f aca="false">(AM87/1000000)/$A179</f>
        <v>0.0447038928571429</v>
      </c>
      <c r="AN179" s="1" t="n">
        <f aca="false">(AN87/1000000)/$A179</f>
        <v>0.0365117857142857</v>
      </c>
      <c r="AO179" s="1" t="n">
        <f aca="false">(AO87/1000000)/$A179</f>
        <v>0.0319904285714286</v>
      </c>
      <c r="AP179" s="1" t="n">
        <f aca="false">(AP87/1000000)/$A179</f>
        <v>0.03879325</v>
      </c>
      <c r="AQ179" s="1" t="n">
        <f aca="false">(AQ87/1000000)/$A179</f>
        <v>0.0268041785714286</v>
      </c>
      <c r="AR179" s="1" t="n">
        <f aca="false">(AR87/1000000)/$A179</f>
        <v>0.0365664285714286</v>
      </c>
      <c r="AS179" s="1" t="n">
        <f aca="false">(AS87/1000000)/$A179</f>
        <v>0.028547</v>
      </c>
      <c r="AT179" s="1" t="n">
        <f aca="false">(AT87/1000000)/$A179</f>
        <v>0.0435659642857143</v>
      </c>
      <c r="AU179" s="1" t="n">
        <f aca="false">(AU87/1000000)/$A179</f>
        <v>0.038995</v>
      </c>
      <c r="AV179" s="1" t="n">
        <f aca="false">(AV87/1000000)/$A179</f>
        <v>0.031341</v>
      </c>
      <c r="AW179" s="1" t="n">
        <f aca="false">(AW87/1000000)/$A179</f>
        <v>0.0513283571428572</v>
      </c>
      <c r="AX179" s="1" t="n">
        <f aca="false">(AX87/1000000)/$A179</f>
        <v>0.0398428214285714</v>
      </c>
      <c r="AY179" s="1" t="n">
        <f aca="false">(AY87/1000000)/$A179</f>
        <v>0.0818341785714286</v>
      </c>
      <c r="AZ179" s="1" t="n">
        <f aca="false">(AZ87/1000000)/$A179</f>
        <v>0.0519790714285714</v>
      </c>
      <c r="BA179" s="1" t="n">
        <f aca="false">(BA87/1000000)/$A179</f>
        <v>0.0589846071428571</v>
      </c>
      <c r="BB179" s="1" t="n">
        <f aca="false">(BB87/1000000)/$A179</f>
        <v>0.0673668928571429</v>
      </c>
      <c r="BC179" s="1" t="n">
        <f aca="false">(BC87/1000000)/$A179</f>
        <v>0.0469458214285714</v>
      </c>
      <c r="BD179" s="1" t="n">
        <f aca="false">(BD87/1000000)/$A179</f>
        <v>0.0626752857142857</v>
      </c>
      <c r="BE179" s="1" t="n">
        <f aca="false">(BE87/1000000)/$A179</f>
        <v>0.0548068928571429</v>
      </c>
      <c r="BF179" s="1" t="n">
        <f aca="false">(BF87/1000000)/$A179</f>
        <v>0.0611305</v>
      </c>
      <c r="BG179" s="1" t="n">
        <f aca="false">(BG87/1000000)/$A179</f>
        <v>0.0524928214285714</v>
      </c>
      <c r="BH179" s="1" t="n">
        <f aca="false">(BH87/1000000)/$A179</f>
        <v>0.0661745</v>
      </c>
      <c r="BI179" s="1" t="n">
        <f aca="false">(BI87/1000000)/$A179</f>
        <v>0.045876</v>
      </c>
      <c r="BJ179" s="1" t="n">
        <f aca="false">(BJ87/1000000)/$A179</f>
        <v>0.0638487857142857</v>
      </c>
      <c r="BK179" s="1" t="n">
        <f aca="false">(BK87/1000000)/$A179</f>
        <v>0.05019</v>
      </c>
      <c r="BL179" s="1" t="n">
        <f aca="false">(BL87/1000000)/$A179</f>
        <v>0.0768373928571429</v>
      </c>
      <c r="BM179" s="1" t="n">
        <f aca="false">(BM87/1000000)/$A179</f>
        <v>0.147472607142857</v>
      </c>
      <c r="BN179" s="1" t="n">
        <f aca="false">(BN87/1000000)/$A179</f>
        <v>0.05137325</v>
      </c>
      <c r="BO179" s="1" t="n">
        <f aca="false">(BO87/1000000)/$A179</f>
        <v>0.0847996428571429</v>
      </c>
      <c r="BP179" s="1" t="n">
        <f aca="false">(BP87/1000000)/$A179</f>
        <v>0.0608796428571429</v>
      </c>
      <c r="BQ179" s="1" t="n">
        <f aca="false">(BQ87/1000000)/$A179</f>
        <v>0.0506470714285714</v>
      </c>
      <c r="BR179" s="1" t="n">
        <f aca="false">(BR87/1000000)/$A179</f>
        <v>0.0823678928571429</v>
      </c>
      <c r="BS179" s="1" t="n">
        <f aca="false">(BS87/1000000)/$A179</f>
        <v>0.0905798571428571</v>
      </c>
      <c r="BT179" s="1" t="n">
        <f aca="false">(BT87/1000000)/$A179</f>
        <v>0.119415107142857</v>
      </c>
      <c r="BU179" s="1" t="n">
        <f aca="false">(BU87/1000000)/$A179</f>
        <v>0.104639607142857</v>
      </c>
      <c r="BV179" s="1" t="n">
        <f aca="false">(BV87/1000000)/$A179</f>
        <v>0.121867535714286</v>
      </c>
      <c r="BW179" s="1" t="n">
        <f aca="false">(BW87/1000000)/$A179</f>
        <v>0.0804272142857143</v>
      </c>
      <c r="BX179" s="1" t="n">
        <f aca="false">(BX87/1000000)/$A179</f>
        <v>0.133038892857143</v>
      </c>
      <c r="BY179" s="1" t="n">
        <f aca="false">(BY87/1000000)/$A179</f>
        <v>0.123171857142857</v>
      </c>
      <c r="BZ179" s="1" t="n">
        <f aca="false">(BZ87/1000000)/$A179</f>
        <v>0.19793425</v>
      </c>
      <c r="CA179" s="1" t="n">
        <f aca="false">(CA87/1000000)/$A179</f>
        <v>0.135496357142857</v>
      </c>
      <c r="CB179" s="1" t="n">
        <f aca="false">(CB87/1000000)/$A179</f>
        <v>0.151658857142857</v>
      </c>
      <c r="CC179" s="1" t="n">
        <f aca="false">(CC87/1000000)/$A179</f>
        <v>0.173117678571429</v>
      </c>
      <c r="CD179" s="1" t="n">
        <f aca="false">(CD87/1000000)/$A179</f>
        <v>0.166640428571429</v>
      </c>
      <c r="CE179" s="1" t="n">
        <f aca="false">(CE87/1000000)/$A179</f>
        <v>0.203469857142857</v>
      </c>
      <c r="CF179" s="1" t="n">
        <f aca="false">(CF87/1000000)/$A179</f>
        <v>0.246093071428571</v>
      </c>
      <c r="CG179" s="1" t="n">
        <f aca="false">(CG87/1000000)/$A179</f>
        <v>0.212976464285714</v>
      </c>
      <c r="CH179" s="1" t="n">
        <f aca="false">(CH87/1000000)/$A179</f>
        <v>0.282742678571429</v>
      </c>
      <c r="CI179" s="1" t="n">
        <f aca="false">(CI87/1000000)/$A179</f>
        <v>0.469759607142857</v>
      </c>
      <c r="CJ179" s="1" t="n">
        <f aca="false">(CJ87/1000000)/$A179</f>
        <v>0.261209607142857</v>
      </c>
      <c r="CK179" s="1" t="n">
        <f aca="false">(CK87/1000000)/$A179</f>
        <v>0.143453107142857</v>
      </c>
    </row>
    <row r="180" customFormat="false" ht="11.25" hidden="false" customHeight="false" outlineLevel="0" collapsed="false">
      <c r="A180" s="1" t="n">
        <v>31</v>
      </c>
      <c r="B180" s="4" t="n">
        <v>36951</v>
      </c>
      <c r="C180" s="1" t="n">
        <f aca="false">(C88/1000000)/$A180</f>
        <v>1.51645029032258</v>
      </c>
      <c r="D180" s="1" t="n">
        <f aca="false">(D88/1000000)/$A180</f>
        <v>0.0140210322580645</v>
      </c>
      <c r="E180" s="1" t="n">
        <f aca="false">(E88/1000000)/$A180</f>
        <v>0.0153971290322581</v>
      </c>
      <c r="F180" s="1" t="n">
        <f aca="false">(F88/1000000)/$A180</f>
        <v>0.0207690967741936</v>
      </c>
      <c r="G180" s="1" t="n">
        <f aca="false">(G88/1000000)/$A180</f>
        <v>0.0151227419354839</v>
      </c>
      <c r="H180" s="1" t="n">
        <f aca="false">(H88/1000000)/$A180</f>
        <v>0.0283806451612903</v>
      </c>
      <c r="I180" s="1" t="n">
        <f aca="false">(I88/1000000)/$A180</f>
        <v>0.0172741290322581</v>
      </c>
      <c r="J180" s="1" t="n">
        <f aca="false">(J88/1000000)/$A180</f>
        <v>0.024932</v>
      </c>
      <c r="K180" s="1" t="n">
        <f aca="false">(K88/1000000)/$A180</f>
        <v>0.0140833870967742</v>
      </c>
      <c r="L180" s="1" t="n">
        <f aca="false">(L88/1000000)/$A180</f>
        <v>0.0218088064516129</v>
      </c>
      <c r="M180" s="1" t="n">
        <f aca="false">(M88/1000000)/$A180</f>
        <v>0.0157358387096774</v>
      </c>
      <c r="N180" s="1" t="n">
        <f aca="false">(N88/1000000)/$A180</f>
        <v>0.0160611290322581</v>
      </c>
      <c r="O180" s="1" t="n">
        <f aca="false">(O88/1000000)/$A180</f>
        <v>0.0223487419354839</v>
      </c>
      <c r="P180" s="1" t="n">
        <f aca="false">(P88/1000000)/$A180</f>
        <v>0.0137192258064516</v>
      </c>
      <c r="Q180" s="1" t="n">
        <f aca="false">(Q88/1000000)/$A180</f>
        <v>0.0161773548387097</v>
      </c>
      <c r="R180" s="1" t="n">
        <f aca="false">(R88/1000000)/$A180</f>
        <v>0.0229376129032258</v>
      </c>
      <c r="S180" s="1" t="n">
        <f aca="false">(S88/1000000)/$A180</f>
        <v>0.0119577741935484</v>
      </c>
      <c r="T180" s="1" t="n">
        <f aca="false">(T88/1000000)/$A180</f>
        <v>0.0238656451612903</v>
      </c>
      <c r="U180" s="1" t="n">
        <f aca="false">(U88/1000000)/$A180</f>
        <v>0.0189739677419355</v>
      </c>
      <c r="V180" s="1" t="n">
        <f aca="false">(V88/1000000)/$A180</f>
        <v>0.0210397096774194</v>
      </c>
      <c r="W180" s="1" t="n">
        <f aca="false">(W88/1000000)/$A180</f>
        <v>0.0186482903225806</v>
      </c>
      <c r="X180" s="1" t="n">
        <f aca="false">(X88/1000000)/$A180</f>
        <v>0.0239605161290323</v>
      </c>
      <c r="Y180" s="1" t="n">
        <f aca="false">(Y88/1000000)/$A180</f>
        <v>0.0164153870967742</v>
      </c>
      <c r="Z180" s="1" t="n">
        <f aca="false">(Z88/1000000)/$A180</f>
        <v>0.0127412903225806</v>
      </c>
      <c r="AA180" s="1" t="n">
        <f aca="false">(AA88/1000000)/$A180</f>
        <v>0.0188038387096774</v>
      </c>
      <c r="AB180" s="1" t="n">
        <f aca="false">(AB88/1000000)/$A180</f>
        <v>0.0217853548387097</v>
      </c>
      <c r="AC180" s="1" t="n">
        <f aca="false">(AC88/1000000)/$A180</f>
        <v>0.021289935483871</v>
      </c>
      <c r="AD180" s="1" t="n">
        <f aca="false">(AD88/1000000)/$A180</f>
        <v>0.0252834838709677</v>
      </c>
      <c r="AE180" s="1" t="n">
        <f aca="false">(AE88/1000000)/$A180</f>
        <v>0.0205420967741935</v>
      </c>
      <c r="AF180" s="1" t="n">
        <f aca="false">(AF88/1000000)/$A180</f>
        <v>0.0290275806451613</v>
      </c>
      <c r="AG180" s="1" t="n">
        <f aca="false">(AG88/1000000)/$A180</f>
        <v>0.0249023870967742</v>
      </c>
      <c r="AH180" s="1" t="n">
        <f aca="false">(AH88/1000000)/$A180</f>
        <v>0.0242712258064516</v>
      </c>
      <c r="AI180" s="1" t="n">
        <f aca="false">(AI88/1000000)/$A180</f>
        <v>0.0211856774193548</v>
      </c>
      <c r="AJ180" s="1" t="n">
        <f aca="false">(AJ88/1000000)/$A180</f>
        <v>0.024936935483871</v>
      </c>
      <c r="AK180" s="1" t="n">
        <f aca="false">(AK88/1000000)/$A180</f>
        <v>0.0285148064516129</v>
      </c>
      <c r="AL180" s="1" t="n">
        <f aca="false">(AL88/1000000)/$A180</f>
        <v>0.0396236774193548</v>
      </c>
      <c r="AM180" s="1" t="n">
        <f aca="false">(AM88/1000000)/$A180</f>
        <v>0.0428764516129032</v>
      </c>
      <c r="AN180" s="1" t="n">
        <f aca="false">(AN88/1000000)/$A180</f>
        <v>0.034773935483871</v>
      </c>
      <c r="AO180" s="1" t="n">
        <f aca="false">(AO88/1000000)/$A180</f>
        <v>0.0323428387096774</v>
      </c>
      <c r="AP180" s="1" t="n">
        <f aca="false">(AP88/1000000)/$A180</f>
        <v>0.0424131935483871</v>
      </c>
      <c r="AQ180" s="1" t="n">
        <f aca="false">(AQ88/1000000)/$A180</f>
        <v>0.0262582903225806</v>
      </c>
      <c r="AR180" s="1" t="n">
        <f aca="false">(AR88/1000000)/$A180</f>
        <v>0.035168935483871</v>
      </c>
      <c r="AS180" s="1" t="n">
        <f aca="false">(AS88/1000000)/$A180</f>
        <v>0.0272821290322581</v>
      </c>
      <c r="AT180" s="1" t="n">
        <f aca="false">(AT88/1000000)/$A180</f>
        <v>0.0432765161290323</v>
      </c>
      <c r="AU180" s="1" t="n">
        <f aca="false">(AU88/1000000)/$A180</f>
        <v>0.0373183870967742</v>
      </c>
      <c r="AV180" s="1" t="n">
        <f aca="false">(AV88/1000000)/$A180</f>
        <v>0.0298550322580645</v>
      </c>
      <c r="AW180" s="1" t="n">
        <f aca="false">(AW88/1000000)/$A180</f>
        <v>0.0511052580645161</v>
      </c>
      <c r="AX180" s="1" t="n">
        <f aca="false">(AX88/1000000)/$A180</f>
        <v>0.0370757096774194</v>
      </c>
      <c r="AY180" s="1" t="n">
        <f aca="false">(AY88/1000000)/$A180</f>
        <v>0.0788416774193548</v>
      </c>
      <c r="AZ180" s="1" t="n">
        <f aca="false">(AZ88/1000000)/$A180</f>
        <v>0.0490771612903226</v>
      </c>
      <c r="BA180" s="1" t="n">
        <f aca="false">(BA88/1000000)/$A180</f>
        <v>0.0591254193548387</v>
      </c>
      <c r="BB180" s="1" t="n">
        <f aca="false">(BB88/1000000)/$A180</f>
        <v>0.0649263870967742</v>
      </c>
      <c r="BC180" s="1" t="n">
        <f aca="false">(BC88/1000000)/$A180</f>
        <v>0.0467001935483871</v>
      </c>
      <c r="BD180" s="1" t="n">
        <f aca="false">(BD88/1000000)/$A180</f>
        <v>0.0600441935483871</v>
      </c>
      <c r="BE180" s="1" t="n">
        <f aca="false">(BE88/1000000)/$A180</f>
        <v>0.0530663548387097</v>
      </c>
      <c r="BF180" s="1" t="n">
        <f aca="false">(BF88/1000000)/$A180</f>
        <v>0.0694232258064516</v>
      </c>
      <c r="BG180" s="1" t="n">
        <f aca="false">(BG88/1000000)/$A180</f>
        <v>0.0551735483870968</v>
      </c>
      <c r="BH180" s="1" t="n">
        <f aca="false">(BH88/1000000)/$A180</f>
        <v>0.0674227419354839</v>
      </c>
      <c r="BI180" s="1" t="n">
        <f aca="false">(BI88/1000000)/$A180</f>
        <v>0.0435478064516129</v>
      </c>
      <c r="BJ180" s="1" t="n">
        <f aca="false">(BJ88/1000000)/$A180</f>
        <v>0.0658156451612903</v>
      </c>
      <c r="BK180" s="1" t="n">
        <f aca="false">(BK88/1000000)/$A180</f>
        <v>0.0524226129032258</v>
      </c>
      <c r="BL180" s="1" t="n">
        <f aca="false">(BL88/1000000)/$A180</f>
        <v>0.0761164838709677</v>
      </c>
      <c r="BM180" s="1" t="n">
        <f aca="false">(BM88/1000000)/$A180</f>
        <v>0.13904164516129</v>
      </c>
      <c r="BN180" s="1" t="n">
        <f aca="false">(BN88/1000000)/$A180</f>
        <v>0.0487747096774194</v>
      </c>
      <c r="BO180" s="1" t="n">
        <f aca="false">(BO88/1000000)/$A180</f>
        <v>0.0666595806451613</v>
      </c>
      <c r="BP180" s="1" t="n">
        <f aca="false">(BP88/1000000)/$A180</f>
        <v>0.0723620967741935</v>
      </c>
      <c r="BQ180" s="1" t="n">
        <f aca="false">(BQ88/1000000)/$A180</f>
        <v>0.0478540967741936</v>
      </c>
      <c r="BR180" s="1" t="n">
        <f aca="false">(BR88/1000000)/$A180</f>
        <v>0.0814534516129032</v>
      </c>
      <c r="BS180" s="1" t="n">
        <f aca="false">(BS88/1000000)/$A180</f>
        <v>0.0824804516129032</v>
      </c>
      <c r="BT180" s="1" t="n">
        <f aca="false">(BT88/1000000)/$A180</f>
        <v>0.108649677419355</v>
      </c>
      <c r="BU180" s="1" t="n">
        <f aca="false">(BU88/1000000)/$A180</f>
        <v>0.101972838709677</v>
      </c>
      <c r="BV180" s="1" t="n">
        <f aca="false">(BV88/1000000)/$A180</f>
        <v>0.115678290322581</v>
      </c>
      <c r="BW180" s="1" t="n">
        <f aca="false">(BW88/1000000)/$A180</f>
        <v>0.0708778709677419</v>
      </c>
      <c r="BX180" s="1" t="n">
        <f aca="false">(BX88/1000000)/$A180</f>
        <v>0.128145935483871</v>
      </c>
      <c r="BY180" s="1" t="n">
        <f aca="false">(BY88/1000000)/$A180</f>
        <v>0.113647419354839</v>
      </c>
      <c r="BZ180" s="1" t="n">
        <f aca="false">(BZ88/1000000)/$A180</f>
        <v>0.188484806451613</v>
      </c>
      <c r="CA180" s="1" t="n">
        <f aca="false">(CA88/1000000)/$A180</f>
        <v>0.128661451612903</v>
      </c>
      <c r="CB180" s="1" t="n">
        <f aca="false">(CB88/1000000)/$A180</f>
        <v>0.145676258064516</v>
      </c>
      <c r="CC180" s="1" t="n">
        <f aca="false">(CC88/1000000)/$A180</f>
        <v>0.169494258064516</v>
      </c>
      <c r="CD180" s="1" t="n">
        <f aca="false">(CD88/1000000)/$A180</f>
        <v>0.143463129032258</v>
      </c>
      <c r="CE180" s="1" t="n">
        <f aca="false">(CE88/1000000)/$A180</f>
        <v>0.182718193548387</v>
      </c>
      <c r="CF180" s="1" t="n">
        <f aca="false">(CF88/1000000)/$A180</f>
        <v>0.223615064516129</v>
      </c>
      <c r="CG180" s="1" t="n">
        <f aca="false">(CG88/1000000)/$A180</f>
        <v>0.186901193548387</v>
      </c>
      <c r="CH180" s="1" t="n">
        <f aca="false">(CH88/1000000)/$A180</f>
        <v>0.251264806451613</v>
      </c>
      <c r="CI180" s="1" t="n">
        <f aca="false">(CI88/1000000)/$A180</f>
        <v>0.386707548387097</v>
      </c>
      <c r="CJ180" s="1" t="n">
        <f aca="false">(CJ88/1000000)/$A180</f>
        <v>0.237789677419355</v>
      </c>
      <c r="CK180" s="1" t="n">
        <f aca="false">(CK88/1000000)/$A180</f>
        <v>0.237047870967742</v>
      </c>
      <c r="CL180" s="1" t="n">
        <f aca="false">(CL88/1000000)/$A180</f>
        <v>0.20482235483871</v>
      </c>
    </row>
    <row r="181" customFormat="false" ht="11.25" hidden="false" customHeight="false" outlineLevel="0" collapsed="false">
      <c r="A181" s="1" t="n">
        <v>30</v>
      </c>
      <c r="B181" s="4" t="n">
        <v>36982</v>
      </c>
      <c r="C181" s="1" t="n">
        <f aca="false">(C89/1000000)/$A181</f>
        <v>1.53142336666667</v>
      </c>
      <c r="D181" s="1" t="n">
        <f aca="false">(D89/1000000)/$A181</f>
        <v>0.0131824</v>
      </c>
      <c r="E181" s="1" t="n">
        <f aca="false">(E89/1000000)/$A181</f>
        <v>0.0159188</v>
      </c>
      <c r="F181" s="1" t="n">
        <f aca="false">(F89/1000000)/$A181</f>
        <v>0.0217861333333333</v>
      </c>
      <c r="G181" s="1" t="n">
        <f aca="false">(G89/1000000)/$A181</f>
        <v>0.0142562</v>
      </c>
      <c r="H181" s="1" t="n">
        <f aca="false">(H89/1000000)/$A181</f>
        <v>0.0269695333333333</v>
      </c>
      <c r="I181" s="1" t="n">
        <f aca="false">(I89/1000000)/$A181</f>
        <v>0.0170998333333333</v>
      </c>
      <c r="J181" s="1" t="n">
        <f aca="false">(J89/1000000)/$A181</f>
        <v>0.0243737</v>
      </c>
      <c r="K181" s="1" t="n">
        <f aca="false">(K89/1000000)/$A181</f>
        <v>0.0133898</v>
      </c>
      <c r="L181" s="1" t="n">
        <f aca="false">(L89/1000000)/$A181</f>
        <v>0.0190610666666667</v>
      </c>
      <c r="M181" s="1" t="n">
        <f aca="false">(M89/1000000)/$A181</f>
        <v>0.0148949</v>
      </c>
      <c r="N181" s="1" t="n">
        <f aca="false">(N89/1000000)/$A181</f>
        <v>0.0151227666666667</v>
      </c>
      <c r="O181" s="1" t="n">
        <f aca="false">(O89/1000000)/$A181</f>
        <v>0.0218448</v>
      </c>
      <c r="P181" s="1" t="n">
        <f aca="false">(P89/1000000)/$A181</f>
        <v>0.0128521</v>
      </c>
      <c r="Q181" s="1" t="n">
        <f aca="false">(Q89/1000000)/$A181</f>
        <v>0.0161106666666667</v>
      </c>
      <c r="R181" s="1" t="n">
        <f aca="false">(R89/1000000)/$A181</f>
        <v>0.0224270333333333</v>
      </c>
      <c r="S181" s="1" t="n">
        <f aca="false">(S89/1000000)/$A181</f>
        <v>0.0119884</v>
      </c>
      <c r="T181" s="1" t="n">
        <f aca="false">(T89/1000000)/$A181</f>
        <v>0.0261967</v>
      </c>
      <c r="U181" s="1" t="n">
        <f aca="false">(U89/1000000)/$A181</f>
        <v>0.0184639666666667</v>
      </c>
      <c r="V181" s="1" t="n">
        <f aca="false">(V89/1000000)/$A181</f>
        <v>0.0194405</v>
      </c>
      <c r="W181" s="1" t="n">
        <f aca="false">(W89/1000000)/$A181</f>
        <v>0.0175591333333333</v>
      </c>
      <c r="X181" s="1" t="n">
        <f aca="false">(X89/1000000)/$A181</f>
        <v>0.0227447333333333</v>
      </c>
      <c r="Y181" s="1" t="n">
        <f aca="false">(Y89/1000000)/$A181</f>
        <v>0.0165599666666667</v>
      </c>
      <c r="Z181" s="1" t="n">
        <f aca="false">(Z89/1000000)/$A181</f>
        <v>0.0136786333333333</v>
      </c>
      <c r="AA181" s="1" t="n">
        <f aca="false">(AA89/1000000)/$A181</f>
        <v>0.0178176666666667</v>
      </c>
      <c r="AB181" s="1" t="n">
        <f aca="false">(AB89/1000000)/$A181</f>
        <v>0.0209507666666667</v>
      </c>
      <c r="AC181" s="1" t="n">
        <f aca="false">(AC89/1000000)/$A181</f>
        <v>0.0228133</v>
      </c>
      <c r="AD181" s="1" t="n">
        <f aca="false">(AD89/1000000)/$A181</f>
        <v>0.02373</v>
      </c>
      <c r="AE181" s="1" t="n">
        <f aca="false">(AE89/1000000)/$A181</f>
        <v>0.0206735</v>
      </c>
      <c r="AF181" s="1" t="n">
        <f aca="false">(AF89/1000000)/$A181</f>
        <v>0.0284807</v>
      </c>
      <c r="AG181" s="1" t="n">
        <f aca="false">(AG89/1000000)/$A181</f>
        <v>0.0246995333333333</v>
      </c>
      <c r="AH181" s="1" t="n">
        <f aca="false">(AH89/1000000)/$A181</f>
        <v>0.0217539</v>
      </c>
      <c r="AI181" s="1" t="n">
        <f aca="false">(AI89/1000000)/$A181</f>
        <v>0.0202474</v>
      </c>
      <c r="AJ181" s="1" t="n">
        <f aca="false">(AJ89/1000000)/$A181</f>
        <v>0.0230544333333333</v>
      </c>
      <c r="AK181" s="1" t="n">
        <f aca="false">(AK89/1000000)/$A181</f>
        <v>0.0276559666666667</v>
      </c>
      <c r="AL181" s="1" t="n">
        <f aca="false">(AL89/1000000)/$A181</f>
        <v>0.0383132666666667</v>
      </c>
      <c r="AM181" s="1" t="n">
        <f aca="false">(AM89/1000000)/$A181</f>
        <v>0.0412024</v>
      </c>
      <c r="AN181" s="1" t="n">
        <f aca="false">(AN89/1000000)/$A181</f>
        <v>0.0350869</v>
      </c>
      <c r="AO181" s="1" t="n">
        <f aca="false">(AO89/1000000)/$A181</f>
        <v>0.0313988333333333</v>
      </c>
      <c r="AP181" s="1" t="n">
        <f aca="false">(AP89/1000000)/$A181</f>
        <v>0.0406617</v>
      </c>
      <c r="AQ181" s="1" t="n">
        <f aca="false">(AQ89/1000000)/$A181</f>
        <v>0.0260826</v>
      </c>
      <c r="AR181" s="1" t="n">
        <f aca="false">(AR89/1000000)/$A181</f>
        <v>0.0337797</v>
      </c>
      <c r="AS181" s="1" t="n">
        <f aca="false">(AS89/1000000)/$A181</f>
        <v>0.0263196</v>
      </c>
      <c r="AT181" s="1" t="n">
        <f aca="false">(AT89/1000000)/$A181</f>
        <v>0.0408503666666667</v>
      </c>
      <c r="AU181" s="1" t="n">
        <f aca="false">(AU89/1000000)/$A181</f>
        <v>0.0352916333333333</v>
      </c>
      <c r="AV181" s="1" t="n">
        <f aca="false">(AV89/1000000)/$A181</f>
        <v>0.0291703666666667</v>
      </c>
      <c r="AW181" s="1" t="n">
        <f aca="false">(AW89/1000000)/$A181</f>
        <v>0.0507024666666667</v>
      </c>
      <c r="AX181" s="1" t="n">
        <f aca="false">(AX89/1000000)/$A181</f>
        <v>0.0365549</v>
      </c>
      <c r="AY181" s="1" t="n">
        <f aca="false">(AY89/1000000)/$A181</f>
        <v>0.0781281666666667</v>
      </c>
      <c r="AZ181" s="1" t="n">
        <f aca="false">(AZ89/1000000)/$A181</f>
        <v>0.0471466333333333</v>
      </c>
      <c r="BA181" s="1" t="n">
        <f aca="false">(BA89/1000000)/$A181</f>
        <v>0.0569488666666667</v>
      </c>
      <c r="BB181" s="1" t="n">
        <f aca="false">(BB89/1000000)/$A181</f>
        <v>0.0632627333333333</v>
      </c>
      <c r="BC181" s="1" t="n">
        <f aca="false">(BC89/1000000)/$A181</f>
        <v>0.0462233666666667</v>
      </c>
      <c r="BD181" s="1" t="n">
        <f aca="false">(BD89/1000000)/$A181</f>
        <v>0.0568791666666667</v>
      </c>
      <c r="BE181" s="1" t="n">
        <f aca="false">(BE89/1000000)/$A181</f>
        <v>0.0504013333333333</v>
      </c>
      <c r="BF181" s="1" t="n">
        <f aca="false">(BF89/1000000)/$A181</f>
        <v>0.0659323</v>
      </c>
      <c r="BG181" s="1" t="n">
        <f aca="false">(BG89/1000000)/$A181</f>
        <v>0.0547486</v>
      </c>
      <c r="BH181" s="1" t="n">
        <f aca="false">(BH89/1000000)/$A181</f>
        <v>0.0583767333333333</v>
      </c>
      <c r="BI181" s="1" t="n">
        <f aca="false">(BI89/1000000)/$A181</f>
        <v>0.0424666333333333</v>
      </c>
      <c r="BJ181" s="1" t="n">
        <f aca="false">(BJ89/1000000)/$A181</f>
        <v>0.0620175</v>
      </c>
      <c r="BK181" s="1" t="n">
        <f aca="false">(BK89/1000000)/$A181</f>
        <v>0.0503293333333333</v>
      </c>
      <c r="BL181" s="1" t="n">
        <f aca="false">(BL89/1000000)/$A181</f>
        <v>0.0730682</v>
      </c>
      <c r="BM181" s="1" t="n">
        <f aca="false">(BM89/1000000)/$A181</f>
        <v>0.1330869</v>
      </c>
      <c r="BN181" s="1" t="n">
        <f aca="false">(BN89/1000000)/$A181</f>
        <v>0.0478826</v>
      </c>
      <c r="BO181" s="1" t="n">
        <f aca="false">(BO89/1000000)/$A181</f>
        <v>0.0675731</v>
      </c>
      <c r="BP181" s="1" t="n">
        <f aca="false">(BP89/1000000)/$A181</f>
        <v>0.067627</v>
      </c>
      <c r="BQ181" s="1" t="n">
        <f aca="false">(BQ89/1000000)/$A181</f>
        <v>0.0470522</v>
      </c>
      <c r="BR181" s="1" t="n">
        <f aca="false">(BR89/1000000)/$A181</f>
        <v>0.0762600333333333</v>
      </c>
      <c r="BS181" s="1" t="n">
        <f aca="false">(BS89/1000000)/$A181</f>
        <v>0.0778286</v>
      </c>
      <c r="BT181" s="1" t="n">
        <f aca="false">(BT89/1000000)/$A181</f>
        <v>0.104269966666667</v>
      </c>
      <c r="BU181" s="1" t="n">
        <f aca="false">(BU89/1000000)/$A181</f>
        <v>0.0907372333333333</v>
      </c>
      <c r="BV181" s="1" t="n">
        <f aca="false">(BV89/1000000)/$A181</f>
        <v>0.1098702</v>
      </c>
      <c r="BW181" s="1" t="n">
        <f aca="false">(BW89/1000000)/$A181</f>
        <v>0.0648540666666667</v>
      </c>
      <c r="BX181" s="1" t="n">
        <f aca="false">(BX89/1000000)/$A181</f>
        <v>0.111903233333333</v>
      </c>
      <c r="BY181" s="1" t="n">
        <f aca="false">(BY89/1000000)/$A181</f>
        <v>0.1042817</v>
      </c>
      <c r="BZ181" s="1" t="n">
        <f aca="false">(BZ89/1000000)/$A181</f>
        <v>0.176842633333333</v>
      </c>
      <c r="CA181" s="1" t="n">
        <f aca="false">(CA89/1000000)/$A181</f>
        <v>0.127042466666667</v>
      </c>
      <c r="CB181" s="1" t="n">
        <f aca="false">(CB89/1000000)/$A181</f>
        <v>0.1233479</v>
      </c>
      <c r="CC181" s="1" t="n">
        <f aca="false">(CC89/1000000)/$A181</f>
        <v>0.1535039</v>
      </c>
      <c r="CD181" s="1" t="n">
        <f aca="false">(CD89/1000000)/$A181</f>
        <v>0.131885533333333</v>
      </c>
      <c r="CE181" s="1" t="n">
        <f aca="false">(CE89/1000000)/$A181</f>
        <v>0.164237866666667</v>
      </c>
      <c r="CF181" s="1" t="n">
        <f aca="false">(CF89/1000000)/$A181</f>
        <v>0.193116033333333</v>
      </c>
      <c r="CG181" s="1" t="n">
        <f aca="false">(CG89/1000000)/$A181</f>
        <v>0.177624266666667</v>
      </c>
      <c r="CH181" s="1" t="n">
        <f aca="false">(CH89/1000000)/$A181</f>
        <v>0.229438866666667</v>
      </c>
      <c r="CI181" s="1" t="n">
        <f aca="false">(CI89/1000000)/$A181</f>
        <v>0.3235822</v>
      </c>
      <c r="CJ181" s="1" t="n">
        <f aca="false">(CJ89/1000000)/$A181</f>
        <v>0.207170166666667</v>
      </c>
      <c r="CK181" s="1" t="n">
        <f aca="false">(CK89/1000000)/$A181</f>
        <v>0.2119746</v>
      </c>
      <c r="CL181" s="1" t="n">
        <f aca="false">(CL89/1000000)/$A181</f>
        <v>0.2720084</v>
      </c>
      <c r="CM181" s="1" t="n">
        <f aca="false">(CM89/1000000)/$A181</f>
        <v>0.102801933333333</v>
      </c>
    </row>
    <row r="182" customFormat="false" ht="11.25" hidden="false" customHeight="false" outlineLevel="0" collapsed="false">
      <c r="B182" s="4"/>
    </row>
    <row r="183" customFormat="false" ht="11.25" hidden="false" customHeight="false" outlineLevel="0" collapsed="false">
      <c r="B183" s="4"/>
    </row>
    <row r="184" customFormat="false" ht="11.25" hidden="false" customHeight="false" outlineLevel="0" collapsed="false">
      <c r="B184" s="4"/>
    </row>
    <row r="185" customFormat="false" ht="11.25" hidden="false" customHeight="false" outlineLevel="0" collapsed="false">
      <c r="B185" s="4"/>
    </row>
    <row r="186" customFormat="false" ht="11.25" hidden="false" customHeight="false" outlineLevel="0" collapsed="false">
      <c r="B186" s="4"/>
    </row>
    <row r="187" customFormat="false" ht="11.25" hidden="false" customHeight="false" outlineLevel="0" collapsed="false">
      <c r="B187" s="4"/>
    </row>
    <row r="188" customFormat="false" ht="11.25" hidden="false" customHeight="false" outlineLevel="0" collapsed="false">
      <c r="B188" s="4"/>
    </row>
    <row r="189" customFormat="false" ht="11.25" hidden="false" customHeight="false" outlineLevel="0" collapsed="false">
      <c r="B189" s="4"/>
    </row>
    <row r="190" customFormat="false" ht="11.25" hidden="false" customHeight="false" outlineLevel="0" collapsed="false">
      <c r="B190" s="4"/>
    </row>
    <row r="191" customFormat="false" ht="11.25" hidden="false" customHeight="false" outlineLevel="0" collapsed="false">
      <c r="B191" s="4"/>
    </row>
    <row r="192" customFormat="false" ht="11.25" hidden="false" customHeight="false" outlineLevel="0" collapsed="false">
      <c r="B192" s="4"/>
    </row>
    <row r="193" customFormat="false" ht="11.25" hidden="false" customHeight="false" outlineLevel="0" collapsed="false">
      <c r="B193" s="4"/>
    </row>
    <row r="194" customFormat="false" ht="11.25" hidden="false" customHeight="false" outlineLevel="0" collapsed="false">
      <c r="B194" s="4"/>
    </row>
    <row r="195" customFormat="false" ht="11.25" hidden="false" customHeight="false" outlineLevel="0" collapsed="false">
      <c r="B195" s="4"/>
    </row>
    <row r="196" customFormat="false" ht="11.25" hidden="false" customHeight="false" outlineLevel="0" collapsed="false">
      <c r="B196" s="4"/>
    </row>
    <row r="197" customFormat="false" ht="11.25" hidden="false" customHeight="false" outlineLevel="0" collapsed="false">
      <c r="B197" s="4"/>
    </row>
    <row r="198" customFormat="false" ht="11.25" hidden="false" customHeight="false" outlineLevel="0" collapsed="false">
      <c r="B198" s="4"/>
    </row>
    <row r="199" customFormat="false" ht="11.25" hidden="false" customHeight="false" outlineLevel="0" collapsed="false">
      <c r="B199" s="4"/>
    </row>
    <row r="200" customFormat="false" ht="11.25" hidden="false" customHeight="false" outlineLevel="0" collapsed="false">
      <c r="B200" s="4"/>
    </row>
    <row r="201" customFormat="false" ht="11.25" hidden="false" customHeight="false" outlineLevel="0" collapsed="false">
      <c r="B201" s="4"/>
    </row>
    <row r="202" customFormat="false" ht="11.25" hidden="false" customHeight="false" outlineLevel="0" collapsed="false">
      <c r="B202" s="4"/>
    </row>
    <row r="203" customFormat="false" ht="11.25" hidden="false" customHeight="false" outlineLevel="0" collapsed="false">
      <c r="B203" s="4"/>
    </row>
    <row r="204" customFormat="false" ht="11.25" hidden="false" customHeight="false" outlineLevel="0" collapsed="false">
      <c r="B204" s="4"/>
    </row>
    <row r="205" customFormat="false" ht="11.25" hidden="false" customHeight="false" outlineLevel="0" collapsed="false">
      <c r="B205" s="4"/>
    </row>
    <row r="206" customFormat="false" ht="11.25" hidden="false" customHeight="false" outlineLevel="0" collapsed="false">
      <c r="B206" s="4"/>
    </row>
    <row r="207" customFormat="false" ht="11.25" hidden="false" customHeight="false" outlineLevel="0" collapsed="false">
      <c r="B207" s="4"/>
    </row>
    <row r="208" customFormat="false" ht="11.25" hidden="false" customHeight="false" outlineLevel="0" collapsed="false">
      <c r="B208" s="4"/>
    </row>
    <row r="209" customFormat="false" ht="11.25" hidden="false" customHeight="false" outlineLevel="0" collapsed="false">
      <c r="B209" s="4"/>
    </row>
    <row r="210" customFormat="false" ht="11.25" hidden="false" customHeight="false" outlineLevel="0" collapsed="false">
      <c r="B210" s="4"/>
    </row>
    <row r="211" customFormat="false" ht="11.25" hidden="false" customHeight="false" outlineLevel="0" collapsed="false">
      <c r="B211" s="4"/>
    </row>
    <row r="212" customFormat="false" ht="11.25" hidden="false" customHeight="false" outlineLevel="0" collapsed="false">
      <c r="B212" s="4"/>
    </row>
    <row r="213" customFormat="false" ht="11.25" hidden="false" customHeight="false" outlineLevel="0" collapsed="false">
      <c r="B213" s="4"/>
    </row>
    <row r="214" customFormat="false" ht="11.25" hidden="false" customHeight="false" outlineLevel="0" collapsed="false">
      <c r="B214" s="4"/>
    </row>
    <row r="215" customFormat="false" ht="11.25" hidden="false" customHeight="false" outlineLevel="0" collapsed="false">
      <c r="B215" s="4"/>
    </row>
    <row r="216" customFormat="false" ht="11.25" hidden="false" customHeight="false" outlineLevel="0" collapsed="false">
      <c r="B216" s="4"/>
    </row>
    <row r="217" customFormat="false" ht="11.25" hidden="false" customHeight="false" outlineLevel="0" collapsed="false">
      <c r="B217" s="4"/>
    </row>
    <row r="218" customFormat="false" ht="11.25" hidden="false" customHeight="false" outlineLevel="0" collapsed="false">
      <c r="B218" s="4"/>
    </row>
    <row r="219" customFormat="false" ht="11.25" hidden="false" customHeight="false" outlineLevel="0" collapsed="false">
      <c r="B219" s="4"/>
    </row>
    <row r="220" customFormat="false" ht="11.25" hidden="false" customHeight="false" outlineLevel="0" collapsed="false">
      <c r="B220" s="4"/>
    </row>
    <row r="221" customFormat="false" ht="11.25" hidden="false" customHeight="false" outlineLevel="0" collapsed="false">
      <c r="B221" s="4"/>
    </row>
    <row r="222" customFormat="false" ht="11.25" hidden="false" customHeight="false" outlineLevel="0" collapsed="false">
      <c r="B222" s="4"/>
    </row>
    <row r="223" customFormat="false" ht="11.25" hidden="false" customHeight="false" outlineLevel="0" collapsed="false">
      <c r="B223" s="4"/>
    </row>
    <row r="224" customFormat="false" ht="11.25" hidden="false" customHeight="false" outlineLevel="0" collapsed="false">
      <c r="B224" s="4"/>
    </row>
    <row r="225" customFormat="false" ht="11.25" hidden="false" customHeight="false" outlineLevel="0" collapsed="false">
      <c r="B225" s="4"/>
    </row>
    <row r="226" customFormat="false" ht="11.25" hidden="false" customHeight="false" outlineLevel="0" collapsed="false">
      <c r="B226" s="4"/>
    </row>
    <row r="227" customFormat="false" ht="11.25" hidden="false" customHeight="false" outlineLevel="0" collapsed="false">
      <c r="B227" s="4"/>
    </row>
    <row r="228" customFormat="false" ht="11.25" hidden="false" customHeight="false" outlineLevel="0" collapsed="false">
      <c r="B228" s="4"/>
    </row>
    <row r="229" customFormat="false" ht="11.25" hidden="false" customHeight="false" outlineLevel="0" collapsed="false">
      <c r="B229" s="4"/>
    </row>
    <row r="230" customFormat="false" ht="11.25" hidden="false" customHeight="false" outlineLevel="0" collapsed="false">
      <c r="B230" s="4"/>
    </row>
    <row r="231" customFormat="false" ht="11.25" hidden="false" customHeight="false" outlineLevel="0" collapsed="false">
      <c r="B231" s="4"/>
    </row>
    <row r="232" customFormat="false" ht="11.25" hidden="false" customHeight="false" outlineLevel="0" collapsed="false">
      <c r="B232" s="4"/>
    </row>
    <row r="233" customFormat="false" ht="11.25" hidden="false" customHeight="false" outlineLevel="0" collapsed="false">
      <c r="B233" s="4"/>
    </row>
    <row r="234" customFormat="false" ht="11.25" hidden="false" customHeight="false" outlineLevel="0" collapsed="false">
      <c r="B234" s="4"/>
    </row>
    <row r="235" customFormat="false" ht="11.25" hidden="false" customHeight="false" outlineLevel="0" collapsed="false">
      <c r="B235" s="4"/>
    </row>
    <row r="236" customFormat="false" ht="11.25" hidden="false" customHeight="false" outlineLevel="0" collapsed="false">
      <c r="B236" s="4"/>
    </row>
    <row r="237" customFormat="false" ht="11.25" hidden="false" customHeight="false" outlineLevel="0" collapsed="false">
      <c r="B237" s="4"/>
    </row>
    <row r="238" customFormat="false" ht="11.25" hidden="false" customHeight="false" outlineLevel="0" collapsed="false">
      <c r="B238" s="4"/>
    </row>
    <row r="239" customFormat="false" ht="11.25" hidden="false" customHeight="false" outlineLevel="0" collapsed="false">
      <c r="B239" s="4"/>
    </row>
    <row r="240" customFormat="false" ht="11.25" hidden="false" customHeight="false" outlineLevel="0" collapsed="false">
      <c r="B240" s="4"/>
    </row>
    <row r="241" customFormat="false" ht="11.25" hidden="false" customHeight="false" outlineLevel="0" collapsed="false">
      <c r="B241" s="4"/>
    </row>
    <row r="242" customFormat="false" ht="11.25" hidden="false" customHeight="false" outlineLevel="0" collapsed="false">
      <c r="B242" s="4"/>
    </row>
    <row r="243" customFormat="false" ht="11.25" hidden="false" customHeight="false" outlineLevel="0" collapsed="false">
      <c r="B243" s="4"/>
    </row>
    <row r="244" customFormat="false" ht="11.25" hidden="false" customHeight="false" outlineLevel="0" collapsed="false">
      <c r="B244" s="4"/>
    </row>
    <row r="245" customFormat="false" ht="11.25" hidden="false" customHeight="false" outlineLevel="0" collapsed="false">
      <c r="B245" s="4"/>
    </row>
    <row r="246" customFormat="false" ht="11.25" hidden="false" customHeight="false" outlineLevel="0" collapsed="false">
      <c r="B246" s="4"/>
    </row>
    <row r="247" customFormat="false" ht="11.25" hidden="false" customHeight="false" outlineLevel="0" collapsed="false">
      <c r="B247" s="4"/>
    </row>
    <row r="248" customFormat="false" ht="11.25" hidden="false" customHeight="false" outlineLevel="0" collapsed="false">
      <c r="B248" s="4"/>
    </row>
    <row r="249" customFormat="false" ht="11.25" hidden="false" customHeight="false" outlineLevel="0" collapsed="false">
      <c r="B249" s="4"/>
    </row>
    <row r="250" customFormat="false" ht="11.25" hidden="false" customHeight="false" outlineLevel="0" collapsed="false">
      <c r="B250" s="4"/>
    </row>
    <row r="251" customFormat="false" ht="11.25" hidden="false" customHeight="false" outlineLevel="0" collapsed="false">
      <c r="B251" s="4"/>
    </row>
    <row r="252" customFormat="false" ht="11.25" hidden="false" customHeight="false" outlineLevel="0" collapsed="false">
      <c r="B252" s="4"/>
    </row>
    <row r="253" customFormat="false" ht="11.25" hidden="false" customHeight="false" outlineLevel="0" collapsed="false">
      <c r="B253" s="4"/>
    </row>
    <row r="254" customFormat="false" ht="11.25" hidden="false" customHeight="false" outlineLevel="0" collapsed="false">
      <c r="B254" s="4"/>
    </row>
    <row r="255" customFormat="false" ht="11.25" hidden="false" customHeight="false" outlineLevel="0" collapsed="false">
      <c r="B255" s="4"/>
    </row>
    <row r="256" customFormat="false" ht="11.25" hidden="false" customHeight="false" outlineLevel="0" collapsed="false">
      <c r="B256" s="4"/>
    </row>
    <row r="257" customFormat="false" ht="11.25" hidden="false" customHeight="false" outlineLevel="0" collapsed="false">
      <c r="B257" s="4"/>
    </row>
    <row r="258" customFormat="false" ht="11.25" hidden="false" customHeight="false" outlineLevel="0" collapsed="false">
      <c r="B258" s="4"/>
    </row>
    <row r="259" customFormat="false" ht="11.25" hidden="false" customHeight="false" outlineLevel="0" collapsed="false">
      <c r="B259" s="4"/>
    </row>
    <row r="260" customFormat="false" ht="11.25" hidden="false" customHeight="false" outlineLevel="0" collapsed="false">
      <c r="B260" s="4"/>
    </row>
    <row r="261" customFormat="false" ht="11.25" hidden="false" customHeight="false" outlineLevel="0" collapsed="false">
      <c r="B261" s="4"/>
    </row>
    <row r="262" customFormat="false" ht="11.25" hidden="false" customHeight="false" outlineLevel="0" collapsed="false">
      <c r="B262" s="4"/>
    </row>
    <row r="263" customFormat="false" ht="11.25" hidden="false" customHeight="false" outlineLevel="0" collapsed="false">
      <c r="B263" s="4"/>
    </row>
    <row r="264" customFormat="false" ht="11.25" hidden="false" customHeight="false" outlineLevel="0" collapsed="false">
      <c r="B264" s="4"/>
    </row>
    <row r="265" customFormat="false" ht="11.25" hidden="false" customHeight="false" outlineLevel="0" collapsed="false">
      <c r="B265" s="4"/>
    </row>
    <row r="266" customFormat="false" ht="11.25" hidden="false" customHeight="false" outlineLevel="0" collapsed="false">
      <c r="B266" s="4"/>
    </row>
    <row r="267" customFormat="false" ht="11.25" hidden="false" customHeight="false" outlineLevel="0" collapsed="false">
      <c r="B267" s="4"/>
    </row>
    <row r="268" customFormat="false" ht="11.25" hidden="false" customHeight="false" outlineLevel="0" collapsed="false">
      <c r="B268" s="4"/>
    </row>
    <row r="269" customFormat="false" ht="11.25" hidden="false" customHeight="false" outlineLevel="0" collapsed="false">
      <c r="B269" s="4"/>
    </row>
    <row r="270" customFormat="false" ht="11.25" hidden="false" customHeight="false" outlineLevel="0" collapsed="false">
      <c r="B270" s="4"/>
    </row>
    <row r="271" customFormat="false" ht="11.25" hidden="false" customHeight="false" outlineLevel="0" collapsed="false">
      <c r="B271" s="4"/>
    </row>
    <row r="272" customFormat="false" ht="11.25" hidden="false" customHeight="false" outlineLevel="0" collapsed="false">
      <c r="B272" s="4"/>
    </row>
    <row r="273" customFormat="false" ht="11.25" hidden="false" customHeight="false" outlineLevel="0" collapsed="false">
      <c r="B273" s="4"/>
    </row>
    <row r="274" customFormat="false" ht="11.25" hidden="false" customHeight="false" outlineLevel="0" collapsed="false">
      <c r="B274" s="4"/>
    </row>
    <row r="275" customFormat="false" ht="11.25" hidden="false" customHeight="false" outlineLevel="0" collapsed="false">
      <c r="B275" s="4"/>
    </row>
    <row r="276" customFormat="false" ht="11.25" hidden="false" customHeight="false" outlineLevel="0" collapsed="false">
      <c r="B276" s="4"/>
    </row>
    <row r="277" customFormat="false" ht="11.25" hidden="false" customHeight="false" outlineLevel="0" collapsed="false">
      <c r="B277" s="4"/>
    </row>
    <row r="278" customFormat="false" ht="11.25" hidden="false" customHeight="false" outlineLevel="0" collapsed="false">
      <c r="B278" s="4"/>
    </row>
    <row r="279" customFormat="false" ht="11.25" hidden="false" customHeight="false" outlineLevel="0" collapsed="false">
      <c r="B279" s="4"/>
    </row>
    <row r="280" customFormat="false" ht="11.25" hidden="false" customHeight="false" outlineLevel="0" collapsed="false">
      <c r="B280" s="4"/>
    </row>
    <row r="281" customFormat="false" ht="11.25" hidden="false" customHeight="false" outlineLevel="0" collapsed="false">
      <c r="B281" s="4"/>
    </row>
    <row r="282" customFormat="false" ht="11.25" hidden="false" customHeight="false" outlineLevel="0" collapsed="false">
      <c r="B282" s="4"/>
    </row>
    <row r="283" customFormat="false" ht="11.25" hidden="false" customHeight="false" outlineLevel="0" collapsed="false">
      <c r="B283" s="4"/>
    </row>
    <row r="284" customFormat="false" ht="11.25" hidden="false" customHeight="false" outlineLevel="0" collapsed="false">
      <c r="B284" s="4"/>
    </row>
    <row r="285" customFormat="false" ht="11.25" hidden="false" customHeight="false" outlineLevel="0" collapsed="false">
      <c r="B285" s="4"/>
    </row>
    <row r="286" customFormat="false" ht="11.25" hidden="false" customHeight="false" outlineLevel="0" collapsed="false">
      <c r="B286" s="4"/>
    </row>
    <row r="287" customFormat="false" ht="11.25" hidden="false" customHeight="false" outlineLevel="0" collapsed="false">
      <c r="B287" s="4"/>
    </row>
    <row r="288" customFormat="false" ht="11.25" hidden="false" customHeight="false" outlineLevel="0" collapsed="false">
      <c r="B288" s="4"/>
    </row>
    <row r="289" customFormat="false" ht="11.25" hidden="false" customHeight="false" outlineLevel="0" collapsed="false">
      <c r="B289" s="4"/>
    </row>
    <row r="290" customFormat="false" ht="11.25" hidden="false" customHeight="false" outlineLevel="0" collapsed="false">
      <c r="B290" s="4"/>
    </row>
    <row r="291" customFormat="false" ht="11.25" hidden="false" customHeight="false" outlineLevel="0" collapsed="false">
      <c r="B291" s="4"/>
    </row>
    <row r="292" customFormat="false" ht="11.25" hidden="false" customHeight="false" outlineLevel="0" collapsed="false">
      <c r="B292" s="4"/>
    </row>
    <row r="293" customFormat="false" ht="11.25" hidden="false" customHeight="false" outlineLevel="0" collapsed="false">
      <c r="B293" s="4"/>
    </row>
    <row r="294" customFormat="false" ht="11.25" hidden="false" customHeight="false" outlineLevel="0" collapsed="false">
      <c r="B294" s="4"/>
    </row>
    <row r="295" customFormat="false" ht="11.25" hidden="false" customHeight="false" outlineLevel="0" collapsed="false">
      <c r="B295" s="4"/>
    </row>
    <row r="296" customFormat="false" ht="11.25" hidden="false" customHeight="false" outlineLevel="0" collapsed="false">
      <c r="B296" s="4"/>
    </row>
    <row r="297" customFormat="false" ht="11.25" hidden="false" customHeight="false" outlineLevel="0" collapsed="false">
      <c r="B297" s="4"/>
    </row>
    <row r="298" customFormat="false" ht="11.25" hidden="false" customHeight="false" outlineLevel="0" collapsed="false">
      <c r="B298" s="4"/>
    </row>
    <row r="299" customFormat="false" ht="11.25" hidden="false" customHeight="false" outlineLevel="0" collapsed="false">
      <c r="B299" s="4"/>
    </row>
    <row r="300" customFormat="false" ht="11.25" hidden="false" customHeight="false" outlineLevel="0" collapsed="false">
      <c r="B300" s="4"/>
    </row>
    <row r="301" customFormat="false" ht="11.25" hidden="false" customHeight="false" outlineLevel="0" collapsed="false">
      <c r="B301" s="4"/>
    </row>
    <row r="302" customFormat="false" ht="11.25" hidden="false" customHeight="false" outlineLevel="0" collapsed="false">
      <c r="B302" s="4"/>
    </row>
    <row r="303" customFormat="false" ht="11.25" hidden="false" customHeight="false" outlineLevel="0" collapsed="false">
      <c r="B303" s="4"/>
    </row>
    <row r="304" customFormat="false" ht="11.25" hidden="false" customHeight="false" outlineLevel="0" collapsed="false">
      <c r="B304" s="4"/>
    </row>
    <row r="305" customFormat="false" ht="11.25" hidden="false" customHeight="false" outlineLevel="0" collapsed="false">
      <c r="B305" s="4"/>
    </row>
    <row r="306" customFormat="false" ht="11.25" hidden="false" customHeight="false" outlineLevel="0" collapsed="false">
      <c r="B306" s="4"/>
    </row>
    <row r="307" customFormat="false" ht="11.25" hidden="false" customHeight="false" outlineLevel="0" collapsed="false">
      <c r="B307" s="4"/>
    </row>
    <row r="308" customFormat="false" ht="11.25" hidden="false" customHeight="false" outlineLevel="0" collapsed="false">
      <c r="B308" s="4"/>
    </row>
    <row r="309" customFormat="false" ht="11.25" hidden="false" customHeight="false" outlineLevel="0" collapsed="false">
      <c r="B309" s="4"/>
    </row>
    <row r="310" customFormat="false" ht="11.25" hidden="false" customHeight="false" outlineLevel="0" collapsed="false">
      <c r="B310" s="4"/>
    </row>
    <row r="311" customFormat="false" ht="11.25" hidden="false" customHeight="false" outlineLevel="0" collapsed="false">
      <c r="B311" s="4"/>
    </row>
    <row r="312" customFormat="false" ht="11.25" hidden="false" customHeight="false" outlineLevel="0" collapsed="false">
      <c r="B312" s="4"/>
    </row>
    <row r="313" customFormat="false" ht="11.25" hidden="false" customHeight="false" outlineLevel="0" collapsed="false">
      <c r="B313" s="4"/>
    </row>
    <row r="314" customFormat="false" ht="11.25" hidden="false" customHeight="false" outlineLevel="0" collapsed="false">
      <c r="B314" s="4"/>
    </row>
    <row r="315" customFormat="false" ht="11.25" hidden="false" customHeight="false" outlineLevel="0" collapsed="false">
      <c r="B315" s="4"/>
    </row>
    <row r="316" customFormat="false" ht="11.25" hidden="false" customHeight="false" outlineLevel="0" collapsed="false">
      <c r="B316" s="4"/>
    </row>
    <row r="317" customFormat="false" ht="11.25" hidden="false" customHeight="false" outlineLevel="0" collapsed="false">
      <c r="B317" s="4"/>
    </row>
    <row r="318" customFormat="false" ht="11.25" hidden="false" customHeight="false" outlineLevel="0" collapsed="false">
      <c r="B318" s="4"/>
    </row>
    <row r="319" customFormat="false" ht="11.25" hidden="false" customHeight="false" outlineLevel="0" collapsed="false">
      <c r="B319" s="4"/>
    </row>
    <row r="320" customFormat="false" ht="11.25" hidden="false" customHeight="false" outlineLevel="0" collapsed="false">
      <c r="B320" s="4"/>
    </row>
    <row r="321" customFormat="false" ht="11.25" hidden="false" customHeight="false" outlineLevel="0" collapsed="false">
      <c r="B321" s="4"/>
    </row>
    <row r="322" customFormat="false" ht="11.25" hidden="false" customHeight="false" outlineLevel="0" collapsed="false">
      <c r="B322" s="4"/>
    </row>
    <row r="323" customFormat="false" ht="11.25" hidden="false" customHeight="false" outlineLevel="0" collapsed="false">
      <c r="B323" s="4"/>
    </row>
    <row r="324" customFormat="false" ht="11.25" hidden="false" customHeight="false" outlineLevel="0" collapsed="false">
      <c r="B324" s="4"/>
    </row>
    <row r="325" customFormat="false" ht="11.25" hidden="false" customHeight="false" outlineLevel="0" collapsed="false">
      <c r="B325" s="4"/>
    </row>
    <row r="326" customFormat="false" ht="11.25" hidden="false" customHeight="false" outlineLevel="0" collapsed="false">
      <c r="B326" s="4"/>
    </row>
    <row r="327" customFormat="false" ht="11.25" hidden="false" customHeight="false" outlineLevel="0" collapsed="false">
      <c r="B327" s="4"/>
    </row>
    <row r="328" customFormat="false" ht="11.25" hidden="false" customHeight="false" outlineLevel="0" collapsed="false">
      <c r="B328" s="4"/>
    </row>
    <row r="329" customFormat="false" ht="11.25" hidden="false" customHeight="false" outlineLevel="0" collapsed="false">
      <c r="B329" s="4"/>
    </row>
    <row r="330" customFormat="false" ht="11.25" hidden="false" customHeight="false" outlineLevel="0" collapsed="false">
      <c r="B330" s="4"/>
    </row>
    <row r="331" customFormat="false" ht="11.25" hidden="false" customHeight="false" outlineLevel="0" collapsed="false">
      <c r="B331" s="4"/>
    </row>
    <row r="332" customFormat="false" ht="11.25" hidden="false" customHeight="false" outlineLevel="0" collapsed="false">
      <c r="B332" s="4"/>
    </row>
    <row r="333" customFormat="false" ht="11.25" hidden="false" customHeight="false" outlineLevel="0" collapsed="false">
      <c r="B333" s="4"/>
    </row>
    <row r="334" customFormat="false" ht="11.25" hidden="false" customHeight="false" outlineLevel="0" collapsed="false">
      <c r="B334" s="4"/>
    </row>
    <row r="335" customFormat="false" ht="11.25" hidden="false" customHeight="false" outlineLevel="0" collapsed="false">
      <c r="B335" s="4"/>
    </row>
    <row r="336" customFormat="false" ht="11.25" hidden="false" customHeight="false" outlineLevel="0" collapsed="false">
      <c r="B336" s="4"/>
    </row>
    <row r="337" customFormat="false" ht="11.25" hidden="false" customHeight="false" outlineLevel="0" collapsed="false">
      <c r="B337" s="4"/>
    </row>
    <row r="338" customFormat="false" ht="11.25" hidden="false" customHeight="false" outlineLevel="0" collapsed="false">
      <c r="B338" s="4"/>
    </row>
    <row r="339" customFormat="false" ht="11.25" hidden="false" customHeight="false" outlineLevel="0" collapsed="false">
      <c r="B339" s="4"/>
    </row>
    <row r="340" customFormat="false" ht="11.25" hidden="false" customHeight="false" outlineLevel="0" collapsed="false">
      <c r="B340" s="4"/>
    </row>
    <row r="341" customFormat="false" ht="11.25" hidden="false" customHeight="false" outlineLevel="0" collapsed="false">
      <c r="B341" s="4"/>
    </row>
    <row r="342" customFormat="false" ht="11.25" hidden="false" customHeight="false" outlineLevel="0" collapsed="false">
      <c r="B342" s="4"/>
    </row>
    <row r="343" customFormat="false" ht="11.25" hidden="false" customHeight="false" outlineLevel="0" collapsed="false">
      <c r="B343" s="4"/>
    </row>
    <row r="344" customFormat="false" ht="11.25" hidden="false" customHeight="false" outlineLevel="0" collapsed="false">
      <c r="B344" s="4"/>
    </row>
    <row r="345" customFormat="false" ht="11.25" hidden="false" customHeight="false" outlineLevel="0" collapsed="false">
      <c r="B345" s="4"/>
    </row>
    <row r="346" customFormat="false" ht="11.25" hidden="false" customHeight="false" outlineLevel="0" collapsed="false">
      <c r="B346" s="4"/>
    </row>
    <row r="347" customFormat="false" ht="11.25" hidden="false" customHeight="false" outlineLevel="0" collapsed="false">
      <c r="B347" s="4"/>
    </row>
    <row r="348" customFormat="false" ht="11.25" hidden="false" customHeight="false" outlineLevel="0" collapsed="false">
      <c r="B348" s="4"/>
    </row>
    <row r="349" customFormat="false" ht="11.25" hidden="false" customHeight="false" outlineLevel="0" collapsed="false">
      <c r="B349" s="4"/>
    </row>
    <row r="350" customFormat="false" ht="11.25" hidden="false" customHeight="false" outlineLevel="0" collapsed="false">
      <c r="B350" s="4"/>
    </row>
    <row r="351" customFormat="false" ht="11.25" hidden="false" customHeight="false" outlineLevel="0" collapsed="false">
      <c r="B351" s="4"/>
    </row>
    <row r="352" customFormat="false" ht="11.25" hidden="false" customHeight="false" outlineLevel="0" collapsed="false">
      <c r="B352" s="4"/>
    </row>
    <row r="353" customFormat="false" ht="11.25" hidden="false" customHeight="false" outlineLevel="0" collapsed="false">
      <c r="B353" s="4"/>
    </row>
    <row r="354" customFormat="false" ht="11.25" hidden="false" customHeight="false" outlineLevel="0" collapsed="false">
      <c r="B354" s="4"/>
    </row>
    <row r="355" customFormat="false" ht="11.25" hidden="false" customHeight="false" outlineLevel="0" collapsed="false">
      <c r="B355" s="4"/>
    </row>
    <row r="356" customFormat="false" ht="11.25" hidden="false" customHeight="false" outlineLevel="0" collapsed="false">
      <c r="B356" s="4"/>
    </row>
    <row r="357" customFormat="false" ht="11.25" hidden="false" customHeight="false" outlineLevel="0" collapsed="false">
      <c r="B357" s="4"/>
    </row>
    <row r="358" customFormat="false" ht="11.25" hidden="false" customHeight="false" outlineLevel="0" collapsed="false">
      <c r="B358" s="4"/>
    </row>
    <row r="359" customFormat="false" ht="11.25" hidden="false" customHeight="false" outlineLevel="0" collapsed="false">
      <c r="B359" s="4"/>
    </row>
    <row r="360" customFormat="false" ht="11.25" hidden="false" customHeight="false" outlineLevel="0" collapsed="false">
      <c r="B360" s="4"/>
    </row>
    <row r="361" customFormat="false" ht="11.25" hidden="false" customHeight="false" outlineLevel="0" collapsed="false">
      <c r="B361" s="4"/>
    </row>
    <row r="362" customFormat="false" ht="11.25" hidden="false" customHeight="false" outlineLevel="0" collapsed="false">
      <c r="B362" s="4"/>
    </row>
    <row r="363" customFormat="false" ht="11.25" hidden="false" customHeight="false" outlineLevel="0" collapsed="false">
      <c r="B363" s="4"/>
    </row>
    <row r="364" customFormat="false" ht="11.25" hidden="false" customHeight="false" outlineLevel="0" collapsed="false">
      <c r="B364" s="4"/>
    </row>
    <row r="365" customFormat="false" ht="11.25" hidden="false" customHeight="false" outlineLevel="0" collapsed="false">
      <c r="B365" s="4"/>
    </row>
    <row r="366" customFormat="false" ht="11.25" hidden="false" customHeight="false" outlineLevel="0" collapsed="false">
      <c r="B366" s="4"/>
    </row>
    <row r="367" customFormat="false" ht="11.25" hidden="false" customHeight="false" outlineLevel="0" collapsed="false">
      <c r="B367" s="4"/>
    </row>
    <row r="368" customFormat="false" ht="11.25" hidden="false" customHeight="false" outlineLevel="0" collapsed="false">
      <c r="B368" s="4"/>
    </row>
    <row r="369" customFormat="false" ht="11.25" hidden="false" customHeight="false" outlineLevel="0" collapsed="false">
      <c r="B369" s="4"/>
    </row>
    <row r="370" customFormat="false" ht="11.25" hidden="false" customHeight="false" outlineLevel="0" collapsed="false">
      <c r="B370" s="4"/>
    </row>
    <row r="371" customFormat="false" ht="11.25" hidden="false" customHeight="false" outlineLevel="0" collapsed="false">
      <c r="B371" s="4"/>
    </row>
    <row r="372" customFormat="false" ht="11.25" hidden="false" customHeight="false" outlineLevel="0" collapsed="false">
      <c r="B372" s="4"/>
    </row>
    <row r="373" customFormat="false" ht="11.25" hidden="false" customHeight="false" outlineLevel="0" collapsed="false">
      <c r="B373" s="4"/>
    </row>
    <row r="374" customFormat="false" ht="11.25" hidden="false" customHeight="false" outlineLevel="0" collapsed="false">
      <c r="B374" s="4"/>
    </row>
    <row r="375" customFormat="false" ht="11.25" hidden="false" customHeight="false" outlineLevel="0" collapsed="false">
      <c r="B375" s="4"/>
    </row>
    <row r="376" customFormat="false" ht="11.25" hidden="false" customHeight="false" outlineLevel="0" collapsed="false">
      <c r="B376" s="4"/>
    </row>
    <row r="377" customFormat="false" ht="11.25" hidden="false" customHeight="false" outlineLevel="0" collapsed="false">
      <c r="B377" s="4"/>
    </row>
    <row r="378" customFormat="false" ht="11.25" hidden="false" customHeight="false" outlineLevel="0" collapsed="false">
      <c r="B378" s="4"/>
    </row>
    <row r="379" customFormat="false" ht="11.25" hidden="false" customHeight="false" outlineLevel="0" collapsed="false">
      <c r="B379" s="4"/>
    </row>
    <row r="380" customFormat="false" ht="11.25" hidden="false" customHeight="false" outlineLevel="0" collapsed="false">
      <c r="B380" s="4"/>
    </row>
    <row r="381" customFormat="false" ht="11.25" hidden="false" customHeight="false" outlineLevel="0" collapsed="false">
      <c r="B381" s="4"/>
    </row>
    <row r="382" customFormat="false" ht="11.25" hidden="false" customHeight="false" outlineLevel="0" collapsed="false">
      <c r="B382" s="4"/>
    </row>
    <row r="383" customFormat="false" ht="11.25" hidden="false" customHeight="false" outlineLevel="0" collapsed="false">
      <c r="B383" s="4"/>
    </row>
    <row r="384" customFormat="false" ht="11.25" hidden="false" customHeight="false" outlineLevel="0" collapsed="false">
      <c r="B384" s="4"/>
    </row>
    <row r="385" customFormat="false" ht="11.25" hidden="false" customHeight="false" outlineLevel="0" collapsed="false">
      <c r="B385" s="4"/>
    </row>
    <row r="386" customFormat="false" ht="11.25" hidden="false" customHeight="false" outlineLevel="0" collapsed="false">
      <c r="B386" s="4"/>
    </row>
    <row r="387" customFormat="false" ht="11.25" hidden="false" customHeight="false" outlineLevel="0" collapsed="false">
      <c r="B387" s="4"/>
    </row>
    <row r="388" customFormat="false" ht="11.25" hidden="false" customHeight="false" outlineLevel="0" collapsed="false">
      <c r="B388" s="4"/>
    </row>
    <row r="389" customFormat="false" ht="11.25" hidden="false" customHeight="false" outlineLevel="0" collapsed="false">
      <c r="B389" s="4"/>
    </row>
    <row r="390" customFormat="false" ht="11.25" hidden="false" customHeight="false" outlineLevel="0" collapsed="false">
      <c r="B390" s="4"/>
    </row>
    <row r="391" customFormat="false" ht="11.25" hidden="false" customHeight="false" outlineLevel="0" collapsed="false">
      <c r="B391" s="4"/>
    </row>
    <row r="392" customFormat="false" ht="11.25" hidden="false" customHeight="false" outlineLevel="0" collapsed="false">
      <c r="B392" s="4"/>
    </row>
    <row r="393" customFormat="false" ht="11.25" hidden="false" customHeight="false" outlineLevel="0" collapsed="false">
      <c r="B393" s="4"/>
    </row>
    <row r="394" customFormat="false" ht="11.25" hidden="false" customHeight="false" outlineLevel="0" collapsed="false">
      <c r="B394" s="4"/>
    </row>
    <row r="395" customFormat="false" ht="11.25" hidden="false" customHeight="false" outlineLevel="0" collapsed="false">
      <c r="B395" s="4"/>
    </row>
    <row r="396" customFormat="false" ht="11.25" hidden="false" customHeight="false" outlineLevel="0" collapsed="false">
      <c r="B396" s="4"/>
    </row>
    <row r="397" customFormat="false" ht="11.25" hidden="false" customHeight="false" outlineLevel="0" collapsed="false">
      <c r="B397" s="4"/>
    </row>
    <row r="398" customFormat="false" ht="11.25" hidden="false" customHeight="false" outlineLevel="0" collapsed="false">
      <c r="B398" s="4"/>
    </row>
    <row r="399" customFormat="false" ht="11.25" hidden="false" customHeight="false" outlineLevel="0" collapsed="false">
      <c r="B399" s="4"/>
    </row>
    <row r="400" customFormat="false" ht="11.25" hidden="false" customHeight="false" outlineLevel="0" collapsed="false">
      <c r="B400" s="4"/>
    </row>
    <row r="401" customFormat="false" ht="11.25" hidden="false" customHeight="false" outlineLevel="0" collapsed="false">
      <c r="B401" s="4"/>
    </row>
    <row r="402" customFormat="false" ht="11.25" hidden="false" customHeight="false" outlineLevel="0" collapsed="false">
      <c r="B402" s="4"/>
    </row>
    <row r="403" customFormat="false" ht="11.25" hidden="false" customHeight="false" outlineLevel="0" collapsed="false">
      <c r="B403" s="4"/>
    </row>
    <row r="404" customFormat="false" ht="11.25" hidden="false" customHeight="false" outlineLevel="0" collapsed="false">
      <c r="B404" s="4"/>
    </row>
    <row r="405" customFormat="false" ht="11.25" hidden="false" customHeight="false" outlineLevel="0" collapsed="false">
      <c r="B405" s="4"/>
    </row>
    <row r="406" customFormat="false" ht="11.25" hidden="false" customHeight="false" outlineLevel="0" collapsed="false">
      <c r="B406" s="4"/>
    </row>
    <row r="407" customFormat="false" ht="11.25" hidden="false" customHeight="false" outlineLevel="0" collapsed="false">
      <c r="B407" s="4"/>
    </row>
    <row r="408" customFormat="false" ht="11.25" hidden="false" customHeight="false" outlineLevel="0" collapsed="false">
      <c r="B408" s="4"/>
    </row>
    <row r="409" customFormat="false" ht="11.25" hidden="false" customHeight="false" outlineLevel="0" collapsed="false">
      <c r="B409" s="4"/>
    </row>
    <row r="410" customFormat="false" ht="11.25" hidden="false" customHeight="false" outlineLevel="0" collapsed="false">
      <c r="B410" s="4"/>
    </row>
    <row r="411" customFormat="false" ht="11.25" hidden="false" customHeight="false" outlineLevel="0" collapsed="false">
      <c r="B411" s="4"/>
    </row>
    <row r="412" customFormat="false" ht="11.25" hidden="false" customHeight="false" outlineLevel="0" collapsed="false">
      <c r="B412" s="4"/>
    </row>
    <row r="413" customFormat="false" ht="11.25" hidden="false" customHeight="false" outlineLevel="0" collapsed="false">
      <c r="B413" s="4"/>
    </row>
    <row r="414" customFormat="false" ht="11.25" hidden="false" customHeight="false" outlineLevel="0" collapsed="false">
      <c r="B414" s="4"/>
    </row>
    <row r="415" customFormat="false" ht="11.25" hidden="false" customHeight="false" outlineLevel="0" collapsed="false">
      <c r="B415" s="4"/>
    </row>
    <row r="416" customFormat="false" ht="11.25" hidden="false" customHeight="false" outlineLevel="0" collapsed="false">
      <c r="B416" s="4"/>
    </row>
    <row r="417" customFormat="false" ht="11.25" hidden="false" customHeight="false" outlineLevel="0" collapsed="false">
      <c r="B417" s="4"/>
    </row>
    <row r="418" customFormat="false" ht="11.25" hidden="false" customHeight="false" outlineLevel="0" collapsed="false">
      <c r="B418" s="4"/>
    </row>
    <row r="419" customFormat="false" ht="11.25" hidden="false" customHeight="false" outlineLevel="0" collapsed="false">
      <c r="B419" s="4"/>
    </row>
    <row r="420" customFormat="false" ht="11.25" hidden="false" customHeight="false" outlineLevel="0" collapsed="false">
      <c r="B420" s="4"/>
    </row>
    <row r="421" customFormat="false" ht="11.25" hidden="false" customHeight="false" outlineLevel="0" collapsed="false">
      <c r="B421" s="4"/>
    </row>
    <row r="422" customFormat="false" ht="11.25" hidden="false" customHeight="false" outlineLevel="0" collapsed="false">
      <c r="B422" s="4"/>
    </row>
    <row r="423" customFormat="false" ht="11.25" hidden="false" customHeight="false" outlineLevel="0" collapsed="false">
      <c r="B423" s="4"/>
    </row>
    <row r="424" customFormat="false" ht="11.25" hidden="false" customHeight="false" outlineLevel="0" collapsed="false">
      <c r="B424" s="4"/>
    </row>
    <row r="425" customFormat="false" ht="11.25" hidden="false" customHeight="false" outlineLevel="0" collapsed="false">
      <c r="B425" s="4"/>
    </row>
    <row r="426" customFormat="false" ht="11.25" hidden="false" customHeight="false" outlineLevel="0" collapsed="false">
      <c r="B426" s="4"/>
    </row>
    <row r="427" customFormat="false" ht="11.25" hidden="false" customHeight="false" outlineLevel="0" collapsed="false">
      <c r="B427" s="4"/>
    </row>
    <row r="428" customFormat="false" ht="11.25" hidden="false" customHeight="false" outlineLevel="0" collapsed="false">
      <c r="B428" s="4"/>
    </row>
    <row r="429" customFormat="false" ht="11.25" hidden="false" customHeight="false" outlineLevel="0" collapsed="false">
      <c r="B429" s="4"/>
    </row>
    <row r="430" customFormat="false" ht="11.25" hidden="false" customHeight="false" outlineLevel="0" collapsed="false">
      <c r="B430" s="4"/>
    </row>
    <row r="431" customFormat="false" ht="11.25" hidden="false" customHeight="false" outlineLevel="0" collapsed="false">
      <c r="B431" s="4"/>
    </row>
    <row r="432" customFormat="false" ht="11.25" hidden="false" customHeight="false" outlineLevel="0" collapsed="false">
      <c r="B432" s="4"/>
    </row>
    <row r="433" customFormat="false" ht="11.25" hidden="false" customHeight="false" outlineLevel="0" collapsed="false">
      <c r="B433" s="4"/>
    </row>
    <row r="434" customFormat="false" ht="11.25" hidden="false" customHeight="false" outlineLevel="0" collapsed="false">
      <c r="B434" s="4"/>
    </row>
    <row r="435" customFormat="false" ht="11.25" hidden="false" customHeight="false" outlineLevel="0" collapsed="false">
      <c r="B435" s="4"/>
    </row>
    <row r="436" customFormat="false" ht="11.25" hidden="false" customHeight="false" outlineLevel="0" collapsed="false">
      <c r="B436" s="4"/>
    </row>
    <row r="437" customFormat="false" ht="11.25" hidden="false" customHeight="false" outlineLevel="0" collapsed="false">
      <c r="B437" s="4"/>
    </row>
    <row r="438" customFormat="false" ht="11.25" hidden="false" customHeight="false" outlineLevel="0" collapsed="false">
      <c r="B438" s="4"/>
    </row>
    <row r="439" customFormat="false" ht="11.25" hidden="false" customHeight="false" outlineLevel="0" collapsed="false">
      <c r="B439" s="4"/>
    </row>
    <row r="440" customFormat="false" ht="11.25" hidden="false" customHeight="false" outlineLevel="0" collapsed="false">
      <c r="B440" s="4"/>
    </row>
    <row r="441" customFormat="false" ht="11.25" hidden="false" customHeight="false" outlineLevel="0" collapsed="false">
      <c r="B441" s="4"/>
    </row>
    <row r="442" customFormat="false" ht="11.25" hidden="false" customHeight="false" outlineLevel="0" collapsed="false">
      <c r="B442" s="4"/>
    </row>
    <row r="443" customFormat="false" ht="11.25" hidden="false" customHeight="false" outlineLevel="0" collapsed="false">
      <c r="B443" s="4"/>
    </row>
    <row r="444" customFormat="false" ht="11.25" hidden="false" customHeight="false" outlineLevel="0" collapsed="false">
      <c r="B444" s="4"/>
    </row>
    <row r="445" customFormat="false" ht="11.25" hidden="false" customHeight="false" outlineLevel="0" collapsed="false">
      <c r="B445" s="4"/>
    </row>
    <row r="446" customFormat="false" ht="11.25" hidden="false" customHeight="false" outlineLevel="0" collapsed="false">
      <c r="B446" s="4"/>
    </row>
    <row r="447" customFormat="false" ht="11.25" hidden="false" customHeight="false" outlineLevel="0" collapsed="false">
      <c r="B447" s="4"/>
    </row>
    <row r="448" customFormat="false" ht="11.25" hidden="false" customHeight="false" outlineLevel="0" collapsed="false">
      <c r="B448" s="4"/>
    </row>
    <row r="449" customFormat="false" ht="11.25" hidden="false" customHeight="false" outlineLevel="0" collapsed="false">
      <c r="B449" s="4"/>
    </row>
    <row r="450" customFormat="false" ht="11.25" hidden="false" customHeight="false" outlineLevel="0" collapsed="false">
      <c r="B450" s="4"/>
    </row>
    <row r="451" customFormat="false" ht="11.25" hidden="false" customHeight="false" outlineLevel="0" collapsed="false">
      <c r="B451" s="4"/>
    </row>
    <row r="452" customFormat="false" ht="11.25" hidden="false" customHeight="false" outlineLevel="0" collapsed="false">
      <c r="B452" s="4"/>
    </row>
    <row r="453" customFormat="false" ht="11.25" hidden="false" customHeight="false" outlineLevel="0" collapsed="false">
      <c r="B453" s="4"/>
    </row>
    <row r="454" customFormat="false" ht="11.25" hidden="false" customHeight="false" outlineLevel="0" collapsed="false">
      <c r="B454" s="4"/>
    </row>
    <row r="455" customFormat="false" ht="11.25" hidden="false" customHeight="false" outlineLevel="0" collapsed="false">
      <c r="B455" s="4"/>
    </row>
    <row r="456" customFormat="false" ht="11.25" hidden="false" customHeight="false" outlineLevel="0" collapsed="false">
      <c r="B456" s="4"/>
    </row>
    <row r="457" customFormat="false" ht="11.25" hidden="false" customHeight="false" outlineLevel="0" collapsed="false">
      <c r="B457" s="4"/>
    </row>
    <row r="458" customFormat="false" ht="11.25" hidden="false" customHeight="false" outlineLevel="0" collapsed="false">
      <c r="B458" s="4"/>
    </row>
    <row r="459" customFormat="false" ht="11.25" hidden="false" customHeight="false" outlineLevel="0" collapsed="false">
      <c r="B459" s="4"/>
    </row>
    <row r="460" customFormat="false" ht="11.25" hidden="false" customHeight="false" outlineLevel="0" collapsed="false">
      <c r="B460" s="4"/>
    </row>
    <row r="461" customFormat="false" ht="11.25" hidden="false" customHeight="false" outlineLevel="0" collapsed="false">
      <c r="B461" s="4"/>
    </row>
    <row r="462" customFormat="false" ht="11.25" hidden="false" customHeight="false" outlineLevel="0" collapsed="false">
      <c r="B462" s="4"/>
    </row>
    <row r="463" customFormat="false" ht="11.25" hidden="false" customHeight="false" outlineLevel="0" collapsed="false">
      <c r="B463" s="4"/>
    </row>
    <row r="464" customFormat="false" ht="11.25" hidden="false" customHeight="false" outlineLevel="0" collapsed="false">
      <c r="B464" s="4"/>
    </row>
    <row r="465" customFormat="false" ht="11.25" hidden="false" customHeight="false" outlineLevel="0" collapsed="false">
      <c r="B465" s="4"/>
    </row>
    <row r="466" customFormat="false" ht="11.25" hidden="false" customHeight="false" outlineLevel="0" collapsed="false">
      <c r="B466" s="4"/>
    </row>
    <row r="467" customFormat="false" ht="11.25" hidden="false" customHeight="false" outlineLevel="0" collapsed="false">
      <c r="B467" s="4"/>
    </row>
    <row r="468" customFormat="false" ht="11.25" hidden="false" customHeight="false" outlineLevel="0" collapsed="false">
      <c r="B468" s="4"/>
    </row>
    <row r="469" customFormat="false" ht="11.25" hidden="false" customHeight="false" outlineLevel="0" collapsed="false">
      <c r="B469" s="4"/>
    </row>
    <row r="470" customFormat="false" ht="11.25" hidden="false" customHeight="false" outlineLevel="0" collapsed="false">
      <c r="B470" s="4"/>
    </row>
    <row r="471" customFormat="false" ht="11.25" hidden="false" customHeight="false" outlineLevel="0" collapsed="false">
      <c r="B471" s="4"/>
    </row>
    <row r="472" customFormat="false" ht="11.25" hidden="false" customHeight="false" outlineLevel="0" collapsed="false">
      <c r="B472" s="4"/>
    </row>
    <row r="473" customFormat="false" ht="11.25" hidden="false" customHeight="false" outlineLevel="0" collapsed="false">
      <c r="B473" s="4"/>
    </row>
    <row r="474" customFormat="false" ht="11.25" hidden="false" customHeight="false" outlineLevel="0" collapsed="false">
      <c r="B474" s="4"/>
    </row>
    <row r="475" customFormat="false" ht="11.25" hidden="false" customHeight="false" outlineLevel="0" collapsed="false">
      <c r="B475" s="4"/>
    </row>
    <row r="476" customFormat="false" ht="11.25" hidden="false" customHeight="false" outlineLevel="0" collapsed="false">
      <c r="B476" s="4"/>
    </row>
    <row r="477" customFormat="false" ht="11.25" hidden="false" customHeight="false" outlineLevel="0" collapsed="false">
      <c r="B477" s="4"/>
    </row>
    <row r="478" customFormat="false" ht="11.25" hidden="false" customHeight="false" outlineLevel="0" collapsed="false">
      <c r="B478" s="4"/>
    </row>
    <row r="479" customFormat="false" ht="11.25" hidden="false" customHeight="false" outlineLevel="0" collapsed="false">
      <c r="B479" s="4"/>
    </row>
    <row r="480" customFormat="false" ht="11.25" hidden="false" customHeight="false" outlineLevel="0" collapsed="false">
      <c r="B480" s="4"/>
    </row>
    <row r="481" customFormat="false" ht="11.25" hidden="false" customHeight="false" outlineLevel="0" collapsed="false">
      <c r="B481" s="4"/>
    </row>
    <row r="482" customFormat="false" ht="11.25" hidden="false" customHeight="false" outlineLevel="0" collapsed="false">
      <c r="B482" s="4"/>
    </row>
    <row r="483" customFormat="false" ht="11.25" hidden="false" customHeight="false" outlineLevel="0" collapsed="false">
      <c r="B483" s="4"/>
    </row>
    <row r="484" customFormat="false" ht="11.25" hidden="false" customHeight="false" outlineLevel="0" collapsed="false">
      <c r="B484" s="4"/>
    </row>
    <row r="485" customFormat="false" ht="11.25" hidden="false" customHeight="false" outlineLevel="0" collapsed="false">
      <c r="B485" s="4"/>
    </row>
    <row r="486" customFormat="false" ht="11.25" hidden="false" customHeight="false" outlineLevel="0" collapsed="false">
      <c r="B486" s="4"/>
    </row>
    <row r="487" customFormat="false" ht="11.25" hidden="false" customHeight="false" outlineLevel="0" collapsed="false">
      <c r="B487" s="4"/>
    </row>
    <row r="488" customFormat="false" ht="11.25" hidden="false" customHeight="false" outlineLevel="0" collapsed="false">
      <c r="B488" s="4"/>
    </row>
    <row r="489" customFormat="false" ht="11.25" hidden="false" customHeight="false" outlineLevel="0" collapsed="false">
      <c r="B489" s="4"/>
    </row>
    <row r="490" customFormat="false" ht="11.25" hidden="false" customHeight="false" outlineLevel="0" collapsed="false">
      <c r="B490" s="4"/>
    </row>
    <row r="491" customFormat="false" ht="11.25" hidden="false" customHeight="false" outlineLevel="0" collapsed="false">
      <c r="B491" s="4"/>
    </row>
    <row r="492" customFormat="false" ht="11.25" hidden="false" customHeight="false" outlineLevel="0" collapsed="false">
      <c r="B492" s="4"/>
    </row>
    <row r="493" customFormat="false" ht="11.25" hidden="false" customHeight="false" outlineLevel="0" collapsed="false">
      <c r="B493" s="4"/>
    </row>
    <row r="494" customFormat="false" ht="11.25" hidden="false" customHeight="false" outlineLevel="0" collapsed="false">
      <c r="B494" s="4"/>
    </row>
    <row r="495" customFormat="false" ht="11.25" hidden="false" customHeight="false" outlineLevel="0" collapsed="false">
      <c r="B495" s="4"/>
    </row>
    <row r="496" customFormat="false" ht="11.25" hidden="false" customHeight="false" outlineLevel="0" collapsed="false">
      <c r="B496" s="4"/>
    </row>
    <row r="497" customFormat="false" ht="11.25" hidden="false" customHeight="false" outlineLevel="0" collapsed="false">
      <c r="B497" s="4"/>
    </row>
    <row r="498" customFormat="false" ht="11.25" hidden="false" customHeight="false" outlineLevel="0" collapsed="false">
      <c r="B498" s="4"/>
    </row>
    <row r="499" customFormat="false" ht="11.25" hidden="false" customHeight="false" outlineLevel="0" collapsed="false">
      <c r="B499" s="4"/>
    </row>
    <row r="500" customFormat="false" ht="11.25" hidden="false" customHeight="false" outlineLevel="0" collapsed="false">
      <c r="B500" s="4"/>
    </row>
    <row r="501" customFormat="false" ht="11.25" hidden="false" customHeight="false" outlineLevel="0" collapsed="false">
      <c r="B501" s="4"/>
    </row>
    <row r="502" customFormat="false" ht="11.25" hidden="false" customHeight="false" outlineLevel="0" collapsed="false">
      <c r="B502" s="4"/>
    </row>
    <row r="503" customFormat="false" ht="11.25" hidden="false" customHeight="false" outlineLevel="0" collapsed="false">
      <c r="B503" s="4"/>
    </row>
    <row r="504" customFormat="false" ht="11.25" hidden="false" customHeight="false" outlineLevel="0" collapsed="false">
      <c r="B504" s="4"/>
    </row>
    <row r="505" customFormat="false" ht="11.25" hidden="false" customHeight="false" outlineLevel="0" collapsed="false">
      <c r="B505" s="4"/>
    </row>
    <row r="506" customFormat="false" ht="11.25" hidden="false" customHeight="false" outlineLevel="0" collapsed="false">
      <c r="B506" s="4"/>
    </row>
    <row r="507" customFormat="false" ht="11.25" hidden="false" customHeight="false" outlineLevel="0" collapsed="false">
      <c r="B507" s="4"/>
    </row>
    <row r="508" customFormat="false" ht="11.25" hidden="false" customHeight="false" outlineLevel="0" collapsed="false">
      <c r="B508" s="4"/>
    </row>
    <row r="509" customFormat="false" ht="11.25" hidden="false" customHeight="false" outlineLevel="0" collapsed="false">
      <c r="B509" s="4"/>
    </row>
    <row r="510" customFormat="false" ht="11.25" hidden="false" customHeight="false" outlineLevel="0" collapsed="false">
      <c r="B510" s="4"/>
    </row>
    <row r="511" customFormat="false" ht="11.25" hidden="false" customHeight="false" outlineLevel="0" collapsed="false">
      <c r="B511" s="4"/>
    </row>
    <row r="512" customFormat="false" ht="11.25" hidden="false" customHeight="false" outlineLevel="0" collapsed="false">
      <c r="B512" s="4"/>
    </row>
    <row r="513" customFormat="false" ht="11.25" hidden="false" customHeight="false" outlineLevel="0" collapsed="false">
      <c r="B513" s="4"/>
    </row>
    <row r="514" customFormat="false" ht="11.25" hidden="false" customHeight="false" outlineLevel="0" collapsed="false">
      <c r="B514" s="4"/>
    </row>
    <row r="515" customFormat="false" ht="11.25" hidden="false" customHeight="false" outlineLevel="0" collapsed="false">
      <c r="B515" s="4"/>
    </row>
    <row r="516" customFormat="false" ht="11.25" hidden="false" customHeight="false" outlineLevel="0" collapsed="false">
      <c r="B516" s="4"/>
    </row>
    <row r="517" customFormat="false" ht="11.25" hidden="false" customHeight="false" outlineLevel="0" collapsed="false">
      <c r="B517" s="4"/>
    </row>
    <row r="518" customFormat="false" ht="11.25" hidden="false" customHeight="false" outlineLevel="0" collapsed="false">
      <c r="B518" s="4"/>
    </row>
    <row r="519" customFormat="false" ht="11.25" hidden="false" customHeight="false" outlineLevel="0" collapsed="false">
      <c r="B519" s="4"/>
    </row>
    <row r="520" customFormat="false" ht="11.25" hidden="false" customHeight="false" outlineLevel="0" collapsed="false">
      <c r="B520" s="4"/>
    </row>
    <row r="521" customFormat="false" ht="11.25" hidden="false" customHeight="false" outlineLevel="0" collapsed="false">
      <c r="B521" s="4"/>
    </row>
    <row r="522" customFormat="false" ht="11.25" hidden="false" customHeight="false" outlineLevel="0" collapsed="false">
      <c r="B522" s="4"/>
    </row>
    <row r="523" customFormat="false" ht="11.25" hidden="false" customHeight="false" outlineLevel="0" collapsed="false">
      <c r="B523" s="4"/>
    </row>
    <row r="524" customFormat="false" ht="11.25" hidden="false" customHeight="false" outlineLevel="0" collapsed="false">
      <c r="B524" s="4"/>
    </row>
    <row r="525" customFormat="false" ht="11.25" hidden="false" customHeight="false" outlineLevel="0" collapsed="false">
      <c r="B525" s="4"/>
    </row>
    <row r="526" customFormat="false" ht="11.25" hidden="false" customHeight="false" outlineLevel="0" collapsed="false">
      <c r="B526" s="4"/>
    </row>
    <row r="527" customFormat="false" ht="11.25" hidden="false" customHeight="false" outlineLevel="0" collapsed="false">
      <c r="B527" s="4"/>
    </row>
    <row r="528" customFormat="false" ht="11.25" hidden="false" customHeight="false" outlineLevel="0" collapsed="false">
      <c r="B528" s="4"/>
    </row>
    <row r="529" customFormat="false" ht="11.25" hidden="false" customHeight="false" outlineLevel="0" collapsed="false">
      <c r="B529" s="4"/>
    </row>
    <row r="530" customFormat="false" ht="11.25" hidden="false" customHeight="false" outlineLevel="0" collapsed="false">
      <c r="B530" s="4"/>
    </row>
    <row r="531" customFormat="false" ht="11.25" hidden="false" customHeight="false" outlineLevel="0" collapsed="false">
      <c r="B531" s="4"/>
    </row>
    <row r="532" customFormat="false" ht="11.25" hidden="false" customHeight="false" outlineLevel="0" collapsed="false">
      <c r="B532" s="4"/>
    </row>
    <row r="533" customFormat="false" ht="11.25" hidden="false" customHeight="false" outlineLevel="0" collapsed="false">
      <c r="B533" s="4"/>
    </row>
    <row r="534" customFormat="false" ht="11.25" hidden="false" customHeight="false" outlineLevel="0" collapsed="false">
      <c r="B534" s="4"/>
    </row>
    <row r="535" customFormat="false" ht="11.25" hidden="false" customHeight="false" outlineLevel="0" collapsed="false">
      <c r="B535" s="4"/>
    </row>
    <row r="536" customFormat="false" ht="11.25" hidden="false" customHeight="false" outlineLevel="0" collapsed="false">
      <c r="B536" s="4"/>
    </row>
    <row r="537" customFormat="false" ht="11.25" hidden="false" customHeight="false" outlineLevel="0" collapsed="false">
      <c r="B537" s="4"/>
    </row>
    <row r="538" customFormat="false" ht="11.25" hidden="false" customHeight="false" outlineLevel="0" collapsed="false">
      <c r="B538" s="4"/>
    </row>
    <row r="539" customFormat="false" ht="11.25" hidden="false" customHeight="false" outlineLevel="0" collapsed="false">
      <c r="B539" s="4"/>
    </row>
    <row r="540" customFormat="false" ht="11.25" hidden="false" customHeight="false" outlineLevel="0" collapsed="false">
      <c r="B540" s="4"/>
    </row>
    <row r="541" customFormat="false" ht="11.25" hidden="false" customHeight="false" outlineLevel="0" collapsed="false">
      <c r="B541" s="4"/>
    </row>
    <row r="542" customFormat="false" ht="11.25" hidden="false" customHeight="false" outlineLevel="0" collapsed="false">
      <c r="B542" s="4"/>
    </row>
    <row r="543" customFormat="false" ht="11.25" hidden="false" customHeight="false" outlineLevel="0" collapsed="false">
      <c r="B543" s="4"/>
    </row>
    <row r="544" customFormat="false" ht="11.25" hidden="false" customHeight="false" outlineLevel="0" collapsed="false">
      <c r="B544" s="4"/>
    </row>
    <row r="545" customFormat="false" ht="11.25" hidden="false" customHeight="false" outlineLevel="0" collapsed="false">
      <c r="B545" s="4"/>
    </row>
    <row r="546" customFormat="false" ht="11.25" hidden="false" customHeight="false" outlineLevel="0" collapsed="false">
      <c r="B546" s="4"/>
    </row>
    <row r="547" customFormat="false" ht="11.25" hidden="false" customHeight="false" outlineLevel="0" collapsed="false">
      <c r="B547" s="4"/>
    </row>
    <row r="548" customFormat="false" ht="11.25" hidden="false" customHeight="false" outlineLevel="0" collapsed="false">
      <c r="B548" s="4"/>
    </row>
    <row r="549" customFormat="false" ht="11.25" hidden="false" customHeight="false" outlineLevel="0" collapsed="false">
      <c r="B549" s="4"/>
    </row>
    <row r="550" customFormat="false" ht="11.25" hidden="false" customHeight="false" outlineLevel="0" collapsed="false">
      <c r="B550" s="4"/>
    </row>
    <row r="551" customFormat="false" ht="11.25" hidden="false" customHeight="false" outlineLevel="0" collapsed="false">
      <c r="B551" s="4"/>
    </row>
    <row r="552" customFormat="false" ht="11.25" hidden="false" customHeight="false" outlineLevel="0" collapsed="false">
      <c r="B552" s="4"/>
    </row>
    <row r="553" customFormat="false" ht="11.25" hidden="false" customHeight="false" outlineLevel="0" collapsed="false">
      <c r="B553" s="4"/>
    </row>
    <row r="554" customFormat="false" ht="11.25" hidden="false" customHeight="false" outlineLevel="0" collapsed="false">
      <c r="B554" s="4"/>
    </row>
    <row r="555" customFormat="false" ht="11.25" hidden="false" customHeight="false" outlineLevel="0" collapsed="false">
      <c r="B555" s="4"/>
    </row>
    <row r="556" customFormat="false" ht="11.25" hidden="false" customHeight="false" outlineLevel="0" collapsed="false">
      <c r="B556" s="4"/>
    </row>
    <row r="557" customFormat="false" ht="11.25" hidden="false" customHeight="false" outlineLevel="0" collapsed="false">
      <c r="B557" s="4"/>
    </row>
    <row r="558" customFormat="false" ht="11.25" hidden="false" customHeight="false" outlineLevel="0" collapsed="false">
      <c r="B558" s="4"/>
    </row>
    <row r="559" customFormat="false" ht="11.25" hidden="false" customHeight="false" outlineLevel="0" collapsed="false">
      <c r="B559" s="4"/>
    </row>
    <row r="560" customFormat="false" ht="11.25" hidden="false" customHeight="false" outlineLevel="0" collapsed="false">
      <c r="B560" s="4"/>
    </row>
    <row r="561" customFormat="false" ht="11.25" hidden="false" customHeight="false" outlineLevel="0" collapsed="false">
      <c r="B561" s="4"/>
    </row>
    <row r="562" customFormat="false" ht="11.25" hidden="false" customHeight="false" outlineLevel="0" collapsed="false">
      <c r="B562" s="4"/>
    </row>
    <row r="563" customFormat="false" ht="11.25" hidden="false" customHeight="false" outlineLevel="0" collapsed="false">
      <c r="B563" s="4"/>
    </row>
    <row r="564" customFormat="false" ht="11.25" hidden="false" customHeight="false" outlineLevel="0" collapsed="false">
      <c r="B564" s="4"/>
    </row>
    <row r="565" customFormat="false" ht="11.25" hidden="false" customHeight="false" outlineLevel="0" collapsed="false">
      <c r="B565" s="4"/>
    </row>
    <row r="566" customFormat="false" ht="11.25" hidden="false" customHeight="false" outlineLevel="0" collapsed="false">
      <c r="B566" s="4"/>
    </row>
    <row r="567" customFormat="false" ht="11.25" hidden="false" customHeight="false" outlineLevel="0" collapsed="false">
      <c r="B567" s="4"/>
    </row>
    <row r="568" customFormat="false" ht="11.25" hidden="false" customHeight="false" outlineLevel="0" collapsed="false">
      <c r="B568" s="4"/>
    </row>
    <row r="569" customFormat="false" ht="11.25" hidden="false" customHeight="false" outlineLevel="0" collapsed="false">
      <c r="B569" s="4"/>
    </row>
    <row r="570" customFormat="false" ht="11.25" hidden="false" customHeight="false" outlineLevel="0" collapsed="false">
      <c r="B570" s="4"/>
    </row>
    <row r="571" customFormat="false" ht="11.25" hidden="false" customHeight="false" outlineLevel="0" collapsed="false">
      <c r="B571" s="4"/>
    </row>
    <row r="572" customFormat="false" ht="11.25" hidden="false" customHeight="false" outlineLevel="0" collapsed="false">
      <c r="B572" s="4"/>
    </row>
    <row r="573" customFormat="false" ht="11.25" hidden="false" customHeight="false" outlineLevel="0" collapsed="false">
      <c r="B573" s="4"/>
    </row>
    <row r="574" customFormat="false" ht="11.25" hidden="false" customHeight="false" outlineLevel="0" collapsed="false">
      <c r="B574" s="4"/>
    </row>
    <row r="575" customFormat="false" ht="11.25" hidden="false" customHeight="false" outlineLevel="0" collapsed="false">
      <c r="B575" s="4"/>
    </row>
    <row r="576" customFormat="false" ht="11.25" hidden="false" customHeight="false" outlineLevel="0" collapsed="false">
      <c r="B576" s="4"/>
    </row>
    <row r="577" customFormat="false" ht="11.25" hidden="false" customHeight="false" outlineLevel="0" collapsed="false">
      <c r="B577" s="4"/>
    </row>
    <row r="578" customFormat="false" ht="11.25" hidden="false" customHeight="false" outlineLevel="0" collapsed="false">
      <c r="B578" s="4"/>
    </row>
    <row r="579" customFormat="false" ht="11.25" hidden="false" customHeight="false" outlineLevel="0" collapsed="false">
      <c r="B579" s="4"/>
    </row>
    <row r="580" customFormat="false" ht="11.25" hidden="false" customHeight="false" outlineLevel="0" collapsed="false">
      <c r="B580" s="4"/>
    </row>
    <row r="581" customFormat="false" ht="11.25" hidden="false" customHeight="false" outlineLevel="0" collapsed="false">
      <c r="B581" s="4"/>
    </row>
    <row r="582" customFormat="false" ht="11.25" hidden="false" customHeight="false" outlineLevel="0" collapsed="false">
      <c r="B582" s="4"/>
    </row>
    <row r="583" customFormat="false" ht="11.25" hidden="false" customHeight="false" outlineLevel="0" collapsed="false">
      <c r="B583" s="4"/>
    </row>
    <row r="584" customFormat="false" ht="11.25" hidden="false" customHeight="false" outlineLevel="0" collapsed="false">
      <c r="B584" s="4"/>
    </row>
    <row r="585" customFormat="false" ht="11.25" hidden="false" customHeight="false" outlineLevel="0" collapsed="false">
      <c r="B585" s="4"/>
    </row>
    <row r="586" customFormat="false" ht="11.25" hidden="false" customHeight="false" outlineLevel="0" collapsed="false">
      <c r="B586" s="4"/>
    </row>
    <row r="587" customFormat="false" ht="11.25" hidden="false" customHeight="false" outlineLevel="0" collapsed="false">
      <c r="B587" s="4"/>
    </row>
    <row r="588" customFormat="false" ht="11.25" hidden="false" customHeight="false" outlineLevel="0" collapsed="false">
      <c r="B588" s="4"/>
    </row>
    <row r="589" customFormat="false" ht="11.25" hidden="false" customHeight="false" outlineLevel="0" collapsed="false">
      <c r="B589" s="4"/>
    </row>
    <row r="590" customFormat="false" ht="11.25" hidden="false" customHeight="false" outlineLevel="0" collapsed="false">
      <c r="B590" s="4"/>
    </row>
    <row r="591" customFormat="false" ht="11.25" hidden="false" customHeight="false" outlineLevel="0" collapsed="false">
      <c r="B591" s="4"/>
    </row>
    <row r="592" customFormat="false" ht="11.25" hidden="false" customHeight="false" outlineLevel="0" collapsed="false">
      <c r="B592" s="4"/>
    </row>
    <row r="593" customFormat="false" ht="11.25" hidden="false" customHeight="false" outlineLevel="0" collapsed="false">
      <c r="B593" s="4"/>
    </row>
    <row r="594" customFormat="false" ht="11.25" hidden="false" customHeight="false" outlineLevel="0" collapsed="false">
      <c r="B594" s="4"/>
    </row>
    <row r="595" customFormat="false" ht="11.25" hidden="false" customHeight="false" outlineLevel="0" collapsed="false">
      <c r="B595" s="4"/>
    </row>
    <row r="596" customFormat="false" ht="11.25" hidden="false" customHeight="false" outlineLevel="0" collapsed="false">
      <c r="B596" s="4"/>
    </row>
    <row r="597" customFormat="false" ht="11.25" hidden="false" customHeight="false" outlineLevel="0" collapsed="false">
      <c r="B597" s="4"/>
    </row>
    <row r="598" customFormat="false" ht="11.25" hidden="false" customHeight="false" outlineLevel="0" collapsed="false">
      <c r="B598" s="4"/>
    </row>
    <row r="599" customFormat="false" ht="11.25" hidden="false" customHeight="false" outlineLevel="0" collapsed="false">
      <c r="B599" s="4"/>
    </row>
    <row r="600" customFormat="false" ht="11.25" hidden="false" customHeight="false" outlineLevel="0" collapsed="false">
      <c r="B600" s="4"/>
    </row>
    <row r="601" customFormat="false" ht="11.25" hidden="false" customHeight="false" outlineLevel="0" collapsed="false">
      <c r="B601" s="4"/>
    </row>
    <row r="602" customFormat="false" ht="11.25" hidden="false" customHeight="false" outlineLevel="0" collapsed="false">
      <c r="B602" s="4"/>
    </row>
    <row r="603" customFormat="false" ht="11.25" hidden="false" customHeight="false" outlineLevel="0" collapsed="false">
      <c r="B603" s="4"/>
    </row>
    <row r="604" customFormat="false" ht="11.25" hidden="false" customHeight="false" outlineLevel="0" collapsed="false">
      <c r="B604" s="4"/>
    </row>
    <row r="605" customFormat="false" ht="11.25" hidden="false" customHeight="false" outlineLevel="0" collapsed="false">
      <c r="B605" s="4"/>
    </row>
    <row r="606" customFormat="false" ht="11.25" hidden="false" customHeight="false" outlineLevel="0" collapsed="false">
      <c r="B606" s="4"/>
    </row>
    <row r="607" customFormat="false" ht="11.25" hidden="false" customHeight="false" outlineLevel="0" collapsed="false">
      <c r="B607" s="4"/>
    </row>
    <row r="608" customFormat="false" ht="11.25" hidden="false" customHeight="false" outlineLevel="0" collapsed="false">
      <c r="B608" s="4"/>
    </row>
    <row r="609" customFormat="false" ht="11.25" hidden="false" customHeight="false" outlineLevel="0" collapsed="false">
      <c r="B609" s="4"/>
    </row>
    <row r="610" customFormat="false" ht="11.25" hidden="false" customHeight="false" outlineLevel="0" collapsed="false">
      <c r="B610" s="4"/>
    </row>
    <row r="611" customFormat="false" ht="11.25" hidden="false" customHeight="false" outlineLevel="0" collapsed="false">
      <c r="B611" s="4"/>
    </row>
    <row r="612" customFormat="false" ht="11.25" hidden="false" customHeight="false" outlineLevel="0" collapsed="false">
      <c r="B612" s="4"/>
    </row>
    <row r="613" customFormat="false" ht="11.25" hidden="false" customHeight="false" outlineLevel="0" collapsed="false">
      <c r="B613" s="4"/>
    </row>
    <row r="614" customFormat="false" ht="11.25" hidden="false" customHeight="false" outlineLevel="0" collapsed="false">
      <c r="B614" s="4"/>
    </row>
    <row r="615" customFormat="false" ht="11.25" hidden="false" customHeight="false" outlineLevel="0" collapsed="false">
      <c r="B615" s="4"/>
    </row>
    <row r="616" customFormat="false" ht="11.25" hidden="false" customHeight="false" outlineLevel="0" collapsed="false">
      <c r="B616" s="4"/>
    </row>
    <row r="617" customFormat="false" ht="11.25" hidden="false" customHeight="false" outlineLevel="0" collapsed="false">
      <c r="B617" s="4"/>
    </row>
    <row r="618" customFormat="false" ht="11.25" hidden="false" customHeight="false" outlineLevel="0" collapsed="false">
      <c r="B618" s="4"/>
    </row>
    <row r="619" customFormat="false" ht="11.25" hidden="false" customHeight="false" outlineLevel="0" collapsed="false">
      <c r="B619" s="4"/>
    </row>
    <row r="620" customFormat="false" ht="11.25" hidden="false" customHeight="false" outlineLevel="0" collapsed="false">
      <c r="B620" s="4"/>
    </row>
    <row r="621" customFormat="false" ht="11.25" hidden="false" customHeight="false" outlineLevel="0" collapsed="false">
      <c r="B621" s="4"/>
    </row>
    <row r="622" customFormat="false" ht="11.25" hidden="false" customHeight="false" outlineLevel="0" collapsed="false">
      <c r="B622" s="4"/>
    </row>
    <row r="623" customFormat="false" ht="11.25" hidden="false" customHeight="false" outlineLevel="0" collapsed="false">
      <c r="B623" s="4"/>
    </row>
    <row r="624" customFormat="false" ht="11.25" hidden="false" customHeight="false" outlineLevel="0" collapsed="false">
      <c r="B624" s="4"/>
    </row>
    <row r="625" customFormat="false" ht="11.25" hidden="false" customHeight="false" outlineLevel="0" collapsed="false">
      <c r="B625" s="4"/>
    </row>
    <row r="626" customFormat="false" ht="11.25" hidden="false" customHeight="false" outlineLevel="0" collapsed="false">
      <c r="B626" s="4"/>
    </row>
    <row r="627" customFormat="false" ht="11.25" hidden="false" customHeight="false" outlineLevel="0" collapsed="false">
      <c r="B627" s="4"/>
    </row>
    <row r="628" customFormat="false" ht="11.25" hidden="false" customHeight="false" outlineLevel="0" collapsed="false">
      <c r="B628" s="4"/>
    </row>
    <row r="629" customFormat="false" ht="11.25" hidden="false" customHeight="false" outlineLevel="0" collapsed="false">
      <c r="B629" s="4"/>
    </row>
    <row r="630" customFormat="false" ht="11.25" hidden="false" customHeight="false" outlineLevel="0" collapsed="false">
      <c r="B630" s="4"/>
    </row>
    <row r="631" customFormat="false" ht="11.25" hidden="false" customHeight="false" outlineLevel="0" collapsed="false">
      <c r="B631" s="4"/>
    </row>
    <row r="632" customFormat="false" ht="11.25" hidden="false" customHeight="false" outlineLevel="0" collapsed="false">
      <c r="B632" s="4"/>
    </row>
    <row r="633" customFormat="false" ht="11.25" hidden="false" customHeight="false" outlineLevel="0" collapsed="false">
      <c r="B633" s="4"/>
    </row>
    <row r="634" customFormat="false" ht="11.25" hidden="false" customHeight="false" outlineLevel="0" collapsed="false">
      <c r="B634" s="4"/>
    </row>
    <row r="635" customFormat="false" ht="11.25" hidden="false" customHeight="false" outlineLevel="0" collapsed="false">
      <c r="B635" s="4"/>
    </row>
    <row r="636" customFormat="false" ht="11.25" hidden="false" customHeight="false" outlineLevel="0" collapsed="false">
      <c r="B636" s="4"/>
    </row>
    <row r="637" customFormat="false" ht="11.25" hidden="false" customHeight="false" outlineLevel="0" collapsed="false">
      <c r="B637" s="4"/>
    </row>
    <row r="638" customFormat="false" ht="11.25" hidden="false" customHeight="false" outlineLevel="0" collapsed="false">
      <c r="B638" s="4"/>
    </row>
    <row r="639" customFormat="false" ht="11.25" hidden="false" customHeight="false" outlineLevel="0" collapsed="false">
      <c r="B639" s="4"/>
    </row>
    <row r="640" customFormat="false" ht="11.25" hidden="false" customHeight="false" outlineLevel="0" collapsed="false">
      <c r="B640" s="4"/>
    </row>
    <row r="641" customFormat="false" ht="11.25" hidden="false" customHeight="false" outlineLevel="0" collapsed="false">
      <c r="B641" s="4"/>
    </row>
    <row r="642" customFormat="false" ht="11.25" hidden="false" customHeight="false" outlineLevel="0" collapsed="false">
      <c r="B642" s="4"/>
    </row>
    <row r="643" customFormat="false" ht="11.25" hidden="false" customHeight="false" outlineLevel="0" collapsed="false">
      <c r="B643" s="4"/>
    </row>
    <row r="644" customFormat="false" ht="11.25" hidden="false" customHeight="false" outlineLevel="0" collapsed="false">
      <c r="B644" s="4"/>
    </row>
    <row r="645" customFormat="false" ht="11.25" hidden="false" customHeight="false" outlineLevel="0" collapsed="false">
      <c r="B645" s="4"/>
    </row>
    <row r="646" customFormat="false" ht="11.25" hidden="false" customHeight="false" outlineLevel="0" collapsed="false">
      <c r="B646" s="4"/>
    </row>
    <row r="647" customFormat="false" ht="11.25" hidden="false" customHeight="false" outlineLevel="0" collapsed="false">
      <c r="B647" s="4"/>
    </row>
    <row r="648" customFormat="false" ht="11.25" hidden="false" customHeight="false" outlineLevel="0" collapsed="false">
      <c r="B648" s="4"/>
    </row>
    <row r="649" customFormat="false" ht="11.25" hidden="false" customHeight="false" outlineLevel="0" collapsed="false">
      <c r="B649" s="4"/>
    </row>
    <row r="650" customFormat="false" ht="11.25" hidden="false" customHeight="false" outlineLevel="0" collapsed="false">
      <c r="B650" s="4"/>
    </row>
    <row r="651" customFormat="false" ht="11.25" hidden="false" customHeight="false" outlineLevel="0" collapsed="false">
      <c r="B651" s="4"/>
    </row>
    <row r="652" customFormat="false" ht="11.25" hidden="false" customHeight="false" outlineLevel="0" collapsed="false">
      <c r="B652" s="4"/>
    </row>
    <row r="653" customFormat="false" ht="11.25" hidden="false" customHeight="false" outlineLevel="0" collapsed="false">
      <c r="B653" s="4"/>
    </row>
    <row r="654" customFormat="false" ht="11.25" hidden="false" customHeight="false" outlineLevel="0" collapsed="false">
      <c r="B654" s="4"/>
    </row>
    <row r="655" customFormat="false" ht="11.25" hidden="false" customHeight="false" outlineLevel="0" collapsed="false">
      <c r="B655" s="4"/>
    </row>
    <row r="656" customFormat="false" ht="11.25" hidden="false" customHeight="false" outlineLevel="0" collapsed="false">
      <c r="B656" s="4"/>
    </row>
    <row r="657" customFormat="false" ht="11.25" hidden="false" customHeight="false" outlineLevel="0" collapsed="false">
      <c r="B657" s="4"/>
    </row>
    <row r="658" customFormat="false" ht="11.25" hidden="false" customHeight="false" outlineLevel="0" collapsed="false">
      <c r="B658" s="4"/>
    </row>
    <row r="659" customFormat="false" ht="11.25" hidden="false" customHeight="false" outlineLevel="0" collapsed="false">
      <c r="B659" s="4"/>
    </row>
    <row r="660" customFormat="false" ht="11.25" hidden="false" customHeight="false" outlineLevel="0" collapsed="false">
      <c r="B660" s="4"/>
    </row>
    <row r="661" customFormat="false" ht="11.25" hidden="false" customHeight="false" outlineLevel="0" collapsed="false">
      <c r="B661" s="4"/>
    </row>
    <row r="662" customFormat="false" ht="11.25" hidden="false" customHeight="false" outlineLevel="0" collapsed="false">
      <c r="B662" s="4"/>
    </row>
    <row r="663" customFormat="false" ht="11.25" hidden="false" customHeight="false" outlineLevel="0" collapsed="false">
      <c r="B663" s="4"/>
    </row>
    <row r="664" customFormat="false" ht="11.25" hidden="false" customHeight="false" outlineLevel="0" collapsed="false">
      <c r="B664" s="4"/>
    </row>
    <row r="665" customFormat="false" ht="11.25" hidden="false" customHeight="false" outlineLevel="0" collapsed="false">
      <c r="B665" s="4"/>
    </row>
    <row r="666" customFormat="false" ht="11.25" hidden="false" customHeight="false" outlineLevel="0" collapsed="false">
      <c r="B666" s="4"/>
    </row>
    <row r="667" customFormat="false" ht="11.25" hidden="false" customHeight="false" outlineLevel="0" collapsed="false">
      <c r="B667" s="4"/>
    </row>
    <row r="668" customFormat="false" ht="11.25" hidden="false" customHeight="false" outlineLevel="0" collapsed="false">
      <c r="B668" s="4"/>
    </row>
    <row r="669" customFormat="false" ht="11.25" hidden="false" customHeight="false" outlineLevel="0" collapsed="false">
      <c r="B669" s="4"/>
    </row>
    <row r="670" customFormat="false" ht="11.25" hidden="false" customHeight="false" outlineLevel="0" collapsed="false">
      <c r="B670" s="4"/>
    </row>
    <row r="671" customFormat="false" ht="11.25" hidden="false" customHeight="false" outlineLevel="0" collapsed="false">
      <c r="B671" s="4"/>
    </row>
    <row r="672" customFormat="false" ht="11.25" hidden="false" customHeight="false" outlineLevel="0" collapsed="false">
      <c r="B672" s="4"/>
    </row>
    <row r="673" customFormat="false" ht="11.25" hidden="false" customHeight="false" outlineLevel="0" collapsed="false">
      <c r="B673" s="4"/>
    </row>
    <row r="674" customFormat="false" ht="11.25" hidden="false" customHeight="false" outlineLevel="0" collapsed="false">
      <c r="B674" s="4"/>
    </row>
    <row r="675" customFormat="false" ht="11.25" hidden="false" customHeight="false" outlineLevel="0" collapsed="false">
      <c r="B675" s="4"/>
    </row>
    <row r="676" customFormat="false" ht="11.25" hidden="false" customHeight="false" outlineLevel="0" collapsed="false">
      <c r="B676" s="4"/>
    </row>
    <row r="677" customFormat="false" ht="11.25" hidden="false" customHeight="false" outlineLevel="0" collapsed="false">
      <c r="B677" s="4"/>
    </row>
    <row r="678" customFormat="false" ht="11.25" hidden="false" customHeight="false" outlineLevel="0" collapsed="false">
      <c r="B678" s="4"/>
    </row>
    <row r="679" customFormat="false" ht="11.25" hidden="false" customHeight="false" outlineLevel="0" collapsed="false">
      <c r="B679" s="4"/>
    </row>
    <row r="680" customFormat="false" ht="11.25" hidden="false" customHeight="false" outlineLevel="0" collapsed="false">
      <c r="B680" s="4"/>
    </row>
    <row r="681" customFormat="false" ht="11.25" hidden="false" customHeight="false" outlineLevel="0" collapsed="false">
      <c r="B681" s="4"/>
    </row>
    <row r="682" customFormat="false" ht="11.25" hidden="false" customHeight="false" outlineLevel="0" collapsed="false">
      <c r="B682" s="4"/>
    </row>
    <row r="683" customFormat="false" ht="11.25" hidden="false" customHeight="false" outlineLevel="0" collapsed="false">
      <c r="B683" s="4"/>
    </row>
    <row r="684" customFormat="false" ht="11.25" hidden="false" customHeight="false" outlineLevel="0" collapsed="false">
      <c r="B684" s="4"/>
    </row>
    <row r="685" customFormat="false" ht="11.25" hidden="false" customHeight="false" outlineLevel="0" collapsed="false">
      <c r="B685" s="4"/>
    </row>
    <row r="686" customFormat="false" ht="11.25" hidden="false" customHeight="false" outlineLevel="0" collapsed="false">
      <c r="B686" s="4"/>
    </row>
    <row r="687" customFormat="false" ht="11.25" hidden="false" customHeight="false" outlineLevel="0" collapsed="false">
      <c r="B687" s="4"/>
    </row>
    <row r="688" customFormat="false" ht="11.25" hidden="false" customHeight="false" outlineLevel="0" collapsed="false">
      <c r="B688" s="4"/>
    </row>
    <row r="689" customFormat="false" ht="11.25" hidden="false" customHeight="false" outlineLevel="0" collapsed="false">
      <c r="B689" s="4"/>
    </row>
    <row r="690" customFormat="false" ht="11.25" hidden="false" customHeight="false" outlineLevel="0" collapsed="false">
      <c r="B690" s="4"/>
    </row>
    <row r="691" customFormat="false" ht="11.25" hidden="false" customHeight="false" outlineLevel="0" collapsed="false">
      <c r="B691" s="4"/>
    </row>
    <row r="692" customFormat="false" ht="11.25" hidden="false" customHeight="false" outlineLevel="0" collapsed="false">
      <c r="B692" s="4"/>
    </row>
    <row r="693" customFormat="false" ht="11.25" hidden="false" customHeight="false" outlineLevel="0" collapsed="false">
      <c r="B693" s="4"/>
    </row>
    <row r="694" customFormat="false" ht="11.25" hidden="false" customHeight="false" outlineLevel="0" collapsed="false">
      <c r="B694" s="4"/>
    </row>
    <row r="695" customFormat="false" ht="11.25" hidden="false" customHeight="false" outlineLevel="0" collapsed="false">
      <c r="B695" s="4"/>
    </row>
    <row r="696" customFormat="false" ht="11.25" hidden="false" customHeight="false" outlineLevel="0" collapsed="false">
      <c r="B696" s="4"/>
    </row>
    <row r="697" customFormat="false" ht="11.25" hidden="false" customHeight="false" outlineLevel="0" collapsed="false">
      <c r="B697" s="4"/>
    </row>
    <row r="698" customFormat="false" ht="11.25" hidden="false" customHeight="false" outlineLevel="0" collapsed="false">
      <c r="B698" s="4"/>
    </row>
    <row r="699" customFormat="false" ht="11.25" hidden="false" customHeight="false" outlineLevel="0" collapsed="false">
      <c r="B699" s="4"/>
    </row>
    <row r="700" customFormat="false" ht="11.25" hidden="false" customHeight="false" outlineLevel="0" collapsed="false">
      <c r="B700" s="4"/>
    </row>
    <row r="701" customFormat="false" ht="11.25" hidden="false" customHeight="false" outlineLevel="0" collapsed="false">
      <c r="B701" s="4"/>
    </row>
    <row r="702" customFormat="false" ht="11.25" hidden="false" customHeight="false" outlineLevel="0" collapsed="false">
      <c r="B702" s="4"/>
    </row>
    <row r="703" customFormat="false" ht="11.25" hidden="false" customHeight="false" outlineLevel="0" collapsed="false">
      <c r="B703" s="4"/>
    </row>
    <row r="704" customFormat="false" ht="11.25" hidden="false" customHeight="false" outlineLevel="0" collapsed="false">
      <c r="B704" s="4"/>
    </row>
    <row r="705" customFormat="false" ht="11.25" hidden="false" customHeight="false" outlineLevel="0" collapsed="false">
      <c r="B705" s="4"/>
    </row>
    <row r="706" customFormat="false" ht="11.25" hidden="false" customHeight="false" outlineLevel="0" collapsed="false">
      <c r="B706" s="4"/>
    </row>
    <row r="707" customFormat="false" ht="11.25" hidden="false" customHeight="false" outlineLevel="0" collapsed="false">
      <c r="B707" s="4"/>
    </row>
    <row r="708" customFormat="false" ht="11.25" hidden="false" customHeight="false" outlineLevel="0" collapsed="false">
      <c r="B708" s="4"/>
    </row>
    <row r="709" customFormat="false" ht="11.25" hidden="false" customHeight="false" outlineLevel="0" collapsed="false">
      <c r="B709" s="4"/>
    </row>
    <row r="710" customFormat="false" ht="11.25" hidden="false" customHeight="false" outlineLevel="0" collapsed="false">
      <c r="B710" s="4"/>
    </row>
    <row r="711" customFormat="false" ht="11.25" hidden="false" customHeight="false" outlineLevel="0" collapsed="false">
      <c r="B711" s="4"/>
    </row>
    <row r="712" customFormat="false" ht="11.25" hidden="false" customHeight="false" outlineLevel="0" collapsed="false">
      <c r="B712" s="4"/>
    </row>
    <row r="713" customFormat="false" ht="11.25" hidden="false" customHeight="false" outlineLevel="0" collapsed="false">
      <c r="B713" s="4"/>
    </row>
    <row r="714" customFormat="false" ht="11.25" hidden="false" customHeight="false" outlineLevel="0" collapsed="false">
      <c r="B714" s="4"/>
    </row>
    <row r="715" customFormat="false" ht="11.25" hidden="false" customHeight="false" outlineLevel="0" collapsed="false">
      <c r="B715" s="4"/>
    </row>
    <row r="716" customFormat="false" ht="11.25" hidden="false" customHeight="false" outlineLevel="0" collapsed="false">
      <c r="B716" s="4"/>
    </row>
    <row r="717" customFormat="false" ht="11.25" hidden="false" customHeight="false" outlineLevel="0" collapsed="false">
      <c r="B717" s="4"/>
    </row>
    <row r="718" customFormat="false" ht="11.25" hidden="false" customHeight="false" outlineLevel="0" collapsed="false">
      <c r="B718" s="4"/>
    </row>
    <row r="719" customFormat="false" ht="11.25" hidden="false" customHeight="false" outlineLevel="0" collapsed="false">
      <c r="B719" s="4"/>
    </row>
    <row r="720" customFormat="false" ht="11.25" hidden="false" customHeight="false" outlineLevel="0" collapsed="false">
      <c r="B720" s="4"/>
    </row>
    <row r="721" customFormat="false" ht="11.25" hidden="false" customHeight="false" outlineLevel="0" collapsed="false">
      <c r="B721" s="4"/>
    </row>
    <row r="722" customFormat="false" ht="11.25" hidden="false" customHeight="false" outlineLevel="0" collapsed="false">
      <c r="B722" s="4"/>
    </row>
    <row r="723" customFormat="false" ht="11.25" hidden="false" customHeight="false" outlineLevel="0" collapsed="false">
      <c r="B723" s="4"/>
    </row>
    <row r="724" customFormat="false" ht="11.25" hidden="false" customHeight="false" outlineLevel="0" collapsed="false">
      <c r="B724" s="4"/>
    </row>
    <row r="725" customFormat="false" ht="11.25" hidden="false" customHeight="false" outlineLevel="0" collapsed="false">
      <c r="B725" s="4"/>
    </row>
    <row r="726" customFormat="false" ht="11.25" hidden="false" customHeight="false" outlineLevel="0" collapsed="false">
      <c r="B726" s="4"/>
    </row>
    <row r="727" customFormat="false" ht="11.25" hidden="false" customHeight="false" outlineLevel="0" collapsed="false">
      <c r="B727" s="4"/>
    </row>
    <row r="728" customFormat="false" ht="11.25" hidden="false" customHeight="false" outlineLevel="0" collapsed="false">
      <c r="B728" s="4"/>
    </row>
    <row r="729" customFormat="false" ht="11.25" hidden="false" customHeight="false" outlineLevel="0" collapsed="false">
      <c r="B729" s="4"/>
    </row>
    <row r="730" customFormat="false" ht="11.25" hidden="false" customHeight="false" outlineLevel="0" collapsed="false">
      <c r="B730" s="4"/>
    </row>
    <row r="731" customFormat="false" ht="11.25" hidden="false" customHeight="false" outlineLevel="0" collapsed="false">
      <c r="B731" s="4"/>
    </row>
    <row r="732" customFormat="false" ht="11.25" hidden="false" customHeight="false" outlineLevel="0" collapsed="false">
      <c r="B732" s="4"/>
    </row>
    <row r="733" customFormat="false" ht="11.25" hidden="false" customHeight="false" outlineLevel="0" collapsed="false">
      <c r="B733" s="4"/>
    </row>
    <row r="734" customFormat="false" ht="11.25" hidden="false" customHeight="false" outlineLevel="0" collapsed="false">
      <c r="B734" s="4"/>
    </row>
    <row r="735" customFormat="false" ht="11.25" hidden="false" customHeight="false" outlineLevel="0" collapsed="false">
      <c r="B735" s="4"/>
    </row>
    <row r="736" customFormat="false" ht="11.25" hidden="false" customHeight="false" outlineLevel="0" collapsed="false">
      <c r="B736" s="4"/>
    </row>
    <row r="737" customFormat="false" ht="11.25" hidden="false" customHeight="false" outlineLevel="0" collapsed="false">
      <c r="B737" s="4"/>
    </row>
    <row r="738" customFormat="false" ht="11.25" hidden="false" customHeight="false" outlineLevel="0" collapsed="false">
      <c r="B738" s="4"/>
    </row>
    <row r="739" customFormat="false" ht="11.25" hidden="false" customHeight="false" outlineLevel="0" collapsed="false">
      <c r="B739" s="4"/>
    </row>
    <row r="740" customFormat="false" ht="11.25" hidden="false" customHeight="false" outlineLevel="0" collapsed="false">
      <c r="B740" s="4"/>
    </row>
    <row r="741" customFormat="false" ht="11.25" hidden="false" customHeight="false" outlineLevel="0" collapsed="false">
      <c r="B741" s="4"/>
    </row>
    <row r="742" customFormat="false" ht="11.25" hidden="false" customHeight="false" outlineLevel="0" collapsed="false">
      <c r="B742" s="4"/>
    </row>
    <row r="743" customFormat="false" ht="11.25" hidden="false" customHeight="false" outlineLevel="0" collapsed="false">
      <c r="B743" s="4"/>
    </row>
    <row r="744" customFormat="false" ht="11.25" hidden="false" customHeight="false" outlineLevel="0" collapsed="false">
      <c r="B744" s="4"/>
    </row>
    <row r="745" customFormat="false" ht="11.25" hidden="false" customHeight="false" outlineLevel="0" collapsed="false">
      <c r="B745" s="4"/>
    </row>
    <row r="746" customFormat="false" ht="11.25" hidden="false" customHeight="false" outlineLevel="0" collapsed="false">
      <c r="B746" s="4"/>
    </row>
    <row r="747" customFormat="false" ht="11.25" hidden="false" customHeight="false" outlineLevel="0" collapsed="false">
      <c r="B747" s="4"/>
    </row>
    <row r="748" customFormat="false" ht="11.25" hidden="false" customHeight="false" outlineLevel="0" collapsed="false">
      <c r="B748" s="4"/>
    </row>
    <row r="749" customFormat="false" ht="11.25" hidden="false" customHeight="false" outlineLevel="0" collapsed="false">
      <c r="B749" s="4"/>
    </row>
    <row r="750" customFormat="false" ht="11.25" hidden="false" customHeight="false" outlineLevel="0" collapsed="false">
      <c r="B750" s="4"/>
    </row>
    <row r="751" customFormat="false" ht="11.25" hidden="false" customHeight="false" outlineLevel="0" collapsed="false">
      <c r="B751" s="4"/>
    </row>
    <row r="752" customFormat="false" ht="11.25" hidden="false" customHeight="false" outlineLevel="0" collapsed="false">
      <c r="B752" s="4"/>
    </row>
    <row r="753" customFormat="false" ht="11.25" hidden="false" customHeight="false" outlineLevel="0" collapsed="false">
      <c r="B753" s="4"/>
    </row>
    <row r="754" customFormat="false" ht="11.25" hidden="false" customHeight="false" outlineLevel="0" collapsed="false">
      <c r="B754" s="4"/>
    </row>
    <row r="755" customFormat="false" ht="11.25" hidden="false" customHeight="false" outlineLevel="0" collapsed="false">
      <c r="B755" s="4"/>
    </row>
    <row r="756" customFormat="false" ht="11.25" hidden="false" customHeight="false" outlineLevel="0" collapsed="false">
      <c r="B756" s="4"/>
    </row>
    <row r="757" customFormat="false" ht="11.25" hidden="false" customHeight="false" outlineLevel="0" collapsed="false">
      <c r="B757" s="4"/>
    </row>
    <row r="758" customFormat="false" ht="11.25" hidden="false" customHeight="false" outlineLevel="0" collapsed="false">
      <c r="B758" s="4"/>
    </row>
    <row r="759" customFormat="false" ht="11.25" hidden="false" customHeight="false" outlineLevel="0" collapsed="false">
      <c r="B759" s="4"/>
    </row>
    <row r="760" customFormat="false" ht="11.25" hidden="false" customHeight="false" outlineLevel="0" collapsed="false">
      <c r="B760" s="4"/>
    </row>
    <row r="761" customFormat="false" ht="11.25" hidden="false" customHeight="false" outlineLevel="0" collapsed="false">
      <c r="B761" s="4"/>
    </row>
    <row r="762" customFormat="false" ht="11.25" hidden="false" customHeight="false" outlineLevel="0" collapsed="false">
      <c r="B762" s="4"/>
    </row>
    <row r="763" customFormat="false" ht="11.25" hidden="false" customHeight="false" outlineLevel="0" collapsed="false">
      <c r="B763" s="4"/>
    </row>
    <row r="764" customFormat="false" ht="11.25" hidden="false" customHeight="false" outlineLevel="0" collapsed="false">
      <c r="B764" s="4"/>
    </row>
    <row r="765" customFormat="false" ht="11.25" hidden="false" customHeight="false" outlineLevel="0" collapsed="false">
      <c r="B765" s="4"/>
    </row>
    <row r="766" customFormat="false" ht="11.25" hidden="false" customHeight="false" outlineLevel="0" collapsed="false">
      <c r="B766" s="4"/>
    </row>
    <row r="767" customFormat="false" ht="11.25" hidden="false" customHeight="false" outlineLevel="0" collapsed="false">
      <c r="B767" s="4"/>
    </row>
    <row r="768" customFormat="false" ht="11.25" hidden="false" customHeight="false" outlineLevel="0" collapsed="false">
      <c r="B768" s="4"/>
    </row>
    <row r="769" customFormat="false" ht="11.25" hidden="false" customHeight="false" outlineLevel="0" collapsed="false">
      <c r="B769" s="4"/>
    </row>
    <row r="770" customFormat="false" ht="11.25" hidden="false" customHeight="false" outlineLevel="0" collapsed="false">
      <c r="B770" s="4"/>
    </row>
    <row r="771" customFormat="false" ht="11.25" hidden="false" customHeight="false" outlineLevel="0" collapsed="false">
      <c r="B771" s="4"/>
    </row>
    <row r="772" customFormat="false" ht="11.25" hidden="false" customHeight="false" outlineLevel="0" collapsed="false">
      <c r="B772" s="4"/>
    </row>
    <row r="773" customFormat="false" ht="11.25" hidden="false" customHeight="false" outlineLevel="0" collapsed="false">
      <c r="B773" s="4"/>
    </row>
    <row r="774" customFormat="false" ht="11.25" hidden="false" customHeight="false" outlineLevel="0" collapsed="false">
      <c r="B774" s="4"/>
    </row>
    <row r="775" customFormat="false" ht="11.25" hidden="false" customHeight="false" outlineLevel="0" collapsed="false">
      <c r="B775" s="4"/>
    </row>
    <row r="776" customFormat="false" ht="11.25" hidden="false" customHeight="false" outlineLevel="0" collapsed="false">
      <c r="B776" s="4"/>
    </row>
    <row r="777" customFormat="false" ht="11.25" hidden="false" customHeight="false" outlineLevel="0" collapsed="false">
      <c r="B777" s="4"/>
    </row>
    <row r="778" customFormat="false" ht="11.25" hidden="false" customHeight="false" outlineLevel="0" collapsed="false">
      <c r="B778" s="4"/>
    </row>
    <row r="779" customFormat="false" ht="11.25" hidden="false" customHeight="false" outlineLevel="0" collapsed="false">
      <c r="B779" s="4"/>
    </row>
    <row r="780" customFormat="false" ht="11.25" hidden="false" customHeight="false" outlineLevel="0" collapsed="false">
      <c r="B780" s="4"/>
    </row>
    <row r="781" customFormat="false" ht="11.25" hidden="false" customHeight="false" outlineLevel="0" collapsed="false">
      <c r="B781" s="4"/>
    </row>
    <row r="782" customFormat="false" ht="11.25" hidden="false" customHeight="false" outlineLevel="0" collapsed="false">
      <c r="B782" s="4"/>
    </row>
    <row r="783" customFormat="false" ht="11.25" hidden="false" customHeight="false" outlineLevel="0" collapsed="false">
      <c r="B783" s="4"/>
    </row>
    <row r="784" customFormat="false" ht="11.25" hidden="false" customHeight="false" outlineLevel="0" collapsed="false">
      <c r="B784" s="4"/>
    </row>
    <row r="785" customFormat="false" ht="11.25" hidden="false" customHeight="false" outlineLevel="0" collapsed="false">
      <c r="B785" s="4"/>
    </row>
    <row r="786" customFormat="false" ht="11.25" hidden="false" customHeight="false" outlineLevel="0" collapsed="false">
      <c r="B786" s="4"/>
    </row>
    <row r="787" customFormat="false" ht="11.25" hidden="false" customHeight="false" outlineLevel="0" collapsed="false">
      <c r="B787" s="4"/>
    </row>
    <row r="788" customFormat="false" ht="11.25" hidden="false" customHeight="false" outlineLevel="0" collapsed="false">
      <c r="B788" s="4"/>
    </row>
    <row r="789" customFormat="false" ht="11.25" hidden="false" customHeight="false" outlineLevel="0" collapsed="false">
      <c r="B789" s="4"/>
    </row>
    <row r="790" customFormat="false" ht="11.25" hidden="false" customHeight="false" outlineLevel="0" collapsed="false">
      <c r="B790" s="4"/>
    </row>
    <row r="791" customFormat="false" ht="11.25" hidden="false" customHeight="false" outlineLevel="0" collapsed="false">
      <c r="B791" s="4"/>
    </row>
    <row r="792" customFormat="false" ht="11.25" hidden="false" customHeight="false" outlineLevel="0" collapsed="false">
      <c r="B792" s="4"/>
    </row>
    <row r="793" customFormat="false" ht="11.25" hidden="false" customHeight="false" outlineLevel="0" collapsed="false">
      <c r="B793" s="4"/>
    </row>
    <row r="794" customFormat="false" ht="11.25" hidden="false" customHeight="false" outlineLevel="0" collapsed="false">
      <c r="B794" s="4"/>
    </row>
    <row r="795" customFormat="false" ht="11.25" hidden="false" customHeight="false" outlineLevel="0" collapsed="false">
      <c r="B795" s="4"/>
    </row>
    <row r="796" customFormat="false" ht="11.25" hidden="false" customHeight="false" outlineLevel="0" collapsed="false">
      <c r="B796" s="4"/>
    </row>
    <row r="797" customFormat="false" ht="11.25" hidden="false" customHeight="false" outlineLevel="0" collapsed="false">
      <c r="B797" s="4"/>
    </row>
    <row r="798" customFormat="false" ht="11.25" hidden="false" customHeight="false" outlineLevel="0" collapsed="false">
      <c r="B798" s="4"/>
    </row>
    <row r="799" customFormat="false" ht="11.25" hidden="false" customHeight="false" outlineLevel="0" collapsed="false">
      <c r="B799" s="4"/>
    </row>
    <row r="800" customFormat="false" ht="11.25" hidden="false" customHeight="false" outlineLevel="0" collapsed="false">
      <c r="B800" s="4"/>
    </row>
    <row r="801" customFormat="false" ht="11.25" hidden="false" customHeight="false" outlineLevel="0" collapsed="false">
      <c r="B801" s="4"/>
    </row>
    <row r="802" customFormat="false" ht="11.25" hidden="false" customHeight="false" outlineLevel="0" collapsed="false">
      <c r="B802" s="4"/>
    </row>
    <row r="803" customFormat="false" ht="11.25" hidden="false" customHeight="false" outlineLevel="0" collapsed="false">
      <c r="B803" s="4"/>
    </row>
    <row r="804" customFormat="false" ht="11.25" hidden="false" customHeight="false" outlineLevel="0" collapsed="false">
      <c r="B804" s="4"/>
    </row>
    <row r="805" customFormat="false" ht="11.25" hidden="false" customHeight="false" outlineLevel="0" collapsed="false">
      <c r="B805" s="4"/>
    </row>
    <row r="806" customFormat="false" ht="11.25" hidden="false" customHeight="false" outlineLevel="0" collapsed="false">
      <c r="B806" s="4"/>
    </row>
    <row r="807" customFormat="false" ht="11.25" hidden="false" customHeight="false" outlineLevel="0" collapsed="false">
      <c r="B807" s="4"/>
    </row>
    <row r="808" customFormat="false" ht="11.25" hidden="false" customHeight="false" outlineLevel="0" collapsed="false">
      <c r="B808" s="4"/>
    </row>
    <row r="809" customFormat="false" ht="11.25" hidden="false" customHeight="false" outlineLevel="0" collapsed="false">
      <c r="B809" s="4"/>
    </row>
    <row r="810" customFormat="false" ht="11.25" hidden="false" customHeight="false" outlineLevel="0" collapsed="false">
      <c r="B810" s="4"/>
    </row>
    <row r="811" customFormat="false" ht="11.25" hidden="false" customHeight="false" outlineLevel="0" collapsed="false">
      <c r="B811" s="4"/>
    </row>
    <row r="812" customFormat="false" ht="11.25" hidden="false" customHeight="false" outlineLevel="0" collapsed="false">
      <c r="B812" s="4"/>
    </row>
    <row r="813" customFormat="false" ht="11.25" hidden="false" customHeight="false" outlineLevel="0" collapsed="false">
      <c r="B813" s="4"/>
    </row>
    <row r="814" customFormat="false" ht="11.25" hidden="false" customHeight="false" outlineLevel="0" collapsed="false">
      <c r="B814" s="4"/>
    </row>
    <row r="815" customFormat="false" ht="11.25" hidden="false" customHeight="false" outlineLevel="0" collapsed="false">
      <c r="B815" s="4"/>
    </row>
    <row r="816" customFormat="false" ht="11.25" hidden="false" customHeight="false" outlineLevel="0" collapsed="false">
      <c r="B816" s="4"/>
    </row>
    <row r="817" customFormat="false" ht="11.25" hidden="false" customHeight="false" outlineLevel="0" collapsed="false">
      <c r="B817" s="4"/>
    </row>
    <row r="818" customFormat="false" ht="11.25" hidden="false" customHeight="false" outlineLevel="0" collapsed="false">
      <c r="B818" s="4"/>
    </row>
    <row r="819" customFormat="false" ht="11.25" hidden="false" customHeight="false" outlineLevel="0" collapsed="false">
      <c r="B819" s="4"/>
    </row>
    <row r="820" customFormat="false" ht="11.25" hidden="false" customHeight="false" outlineLevel="0" collapsed="false">
      <c r="B820" s="4"/>
    </row>
    <row r="821" customFormat="false" ht="11.25" hidden="false" customHeight="false" outlineLevel="0" collapsed="false">
      <c r="B821" s="4"/>
    </row>
    <row r="822" customFormat="false" ht="11.25" hidden="false" customHeight="false" outlineLevel="0" collapsed="false">
      <c r="B822" s="4"/>
    </row>
    <row r="823" customFormat="false" ht="11.25" hidden="false" customHeight="false" outlineLevel="0" collapsed="false">
      <c r="B823" s="4"/>
    </row>
    <row r="824" customFormat="false" ht="11.25" hidden="false" customHeight="false" outlineLevel="0" collapsed="false">
      <c r="B824" s="4"/>
    </row>
    <row r="825" customFormat="false" ht="11.25" hidden="false" customHeight="false" outlineLevel="0" collapsed="false">
      <c r="B825" s="4"/>
    </row>
    <row r="826" customFormat="false" ht="11.25" hidden="false" customHeight="false" outlineLevel="0" collapsed="false">
      <c r="B826" s="4"/>
    </row>
    <row r="827" customFormat="false" ht="11.25" hidden="false" customHeight="false" outlineLevel="0" collapsed="false">
      <c r="B827" s="4"/>
    </row>
    <row r="828" customFormat="false" ht="11.25" hidden="false" customHeight="false" outlineLevel="0" collapsed="false">
      <c r="B828" s="4"/>
    </row>
    <row r="829" customFormat="false" ht="11.25" hidden="false" customHeight="false" outlineLevel="0" collapsed="false">
      <c r="B829" s="4"/>
    </row>
    <row r="830" customFormat="false" ht="11.25" hidden="false" customHeight="false" outlineLevel="0" collapsed="false">
      <c r="B830" s="4"/>
    </row>
    <row r="831" customFormat="false" ht="11.25" hidden="false" customHeight="false" outlineLevel="0" collapsed="false">
      <c r="B831" s="4"/>
    </row>
    <row r="832" customFormat="false" ht="11.25" hidden="false" customHeight="false" outlineLevel="0" collapsed="false">
      <c r="B832" s="4"/>
    </row>
    <row r="833" customFormat="false" ht="11.25" hidden="false" customHeight="false" outlineLevel="0" collapsed="false">
      <c r="B833" s="4"/>
    </row>
    <row r="834" customFormat="false" ht="11.25" hidden="false" customHeight="false" outlineLevel="0" collapsed="false">
      <c r="B834" s="4"/>
    </row>
    <row r="835" customFormat="false" ht="11.25" hidden="false" customHeight="false" outlineLevel="0" collapsed="false">
      <c r="B835" s="4"/>
    </row>
    <row r="836" customFormat="false" ht="11.25" hidden="false" customHeight="false" outlineLevel="0" collapsed="false">
      <c r="B836" s="4"/>
    </row>
    <row r="837" customFormat="false" ht="11.25" hidden="false" customHeight="false" outlineLevel="0" collapsed="false">
      <c r="B837" s="4"/>
    </row>
    <row r="838" customFormat="false" ht="11.25" hidden="false" customHeight="false" outlineLevel="0" collapsed="false">
      <c r="B838" s="4"/>
    </row>
    <row r="839" customFormat="false" ht="11.25" hidden="false" customHeight="false" outlineLevel="0" collapsed="false">
      <c r="B839" s="4"/>
    </row>
    <row r="840" customFormat="false" ht="11.25" hidden="false" customHeight="false" outlineLevel="0" collapsed="false">
      <c r="B840" s="4"/>
    </row>
    <row r="841" customFormat="false" ht="11.25" hidden="false" customHeight="false" outlineLevel="0" collapsed="false">
      <c r="B841" s="4"/>
    </row>
    <row r="842" customFormat="false" ht="11.25" hidden="false" customHeight="false" outlineLevel="0" collapsed="false">
      <c r="B842" s="4"/>
    </row>
    <row r="843" customFormat="false" ht="11.25" hidden="false" customHeight="false" outlineLevel="0" collapsed="false">
      <c r="B843" s="4"/>
    </row>
    <row r="844" customFormat="false" ht="11.25" hidden="false" customHeight="false" outlineLevel="0" collapsed="false">
      <c r="B844" s="4"/>
    </row>
    <row r="845" customFormat="false" ht="11.25" hidden="false" customHeight="false" outlineLevel="0" collapsed="false">
      <c r="B845" s="4"/>
    </row>
    <row r="846" customFormat="false" ht="11.25" hidden="false" customHeight="false" outlineLevel="0" collapsed="false">
      <c r="B846" s="4"/>
    </row>
    <row r="847" customFormat="false" ht="11.25" hidden="false" customHeight="false" outlineLevel="0" collapsed="false">
      <c r="B847" s="4"/>
    </row>
    <row r="848" customFormat="false" ht="11.25" hidden="false" customHeight="false" outlineLevel="0" collapsed="false">
      <c r="B848" s="4"/>
    </row>
    <row r="849" customFormat="false" ht="11.25" hidden="false" customHeight="false" outlineLevel="0" collapsed="false">
      <c r="B849" s="4"/>
    </row>
    <row r="850" customFormat="false" ht="11.25" hidden="false" customHeight="false" outlineLevel="0" collapsed="false">
      <c r="B850" s="4"/>
    </row>
    <row r="851" customFormat="false" ht="11.25" hidden="false" customHeight="false" outlineLevel="0" collapsed="false">
      <c r="B851" s="4"/>
    </row>
    <row r="852" customFormat="false" ht="11.25" hidden="false" customHeight="false" outlineLevel="0" collapsed="false">
      <c r="B852" s="4"/>
    </row>
    <row r="853" customFormat="false" ht="11.25" hidden="false" customHeight="false" outlineLevel="0" collapsed="false">
      <c r="B853" s="4"/>
    </row>
    <row r="854" customFormat="false" ht="11.25" hidden="false" customHeight="false" outlineLevel="0" collapsed="false">
      <c r="B854" s="4"/>
    </row>
    <row r="855" customFormat="false" ht="11.25" hidden="false" customHeight="false" outlineLevel="0" collapsed="false">
      <c r="B855" s="4"/>
    </row>
    <row r="856" customFormat="false" ht="11.25" hidden="false" customHeight="false" outlineLevel="0" collapsed="false">
      <c r="B856" s="4"/>
    </row>
    <row r="857" customFormat="false" ht="11.25" hidden="false" customHeight="false" outlineLevel="0" collapsed="false">
      <c r="B857" s="4"/>
    </row>
    <row r="858" customFormat="false" ht="11.25" hidden="false" customHeight="false" outlineLevel="0" collapsed="false">
      <c r="B858" s="4"/>
    </row>
    <row r="859" customFormat="false" ht="11.25" hidden="false" customHeight="false" outlineLevel="0" collapsed="false">
      <c r="B859" s="4"/>
    </row>
    <row r="860" customFormat="false" ht="11.25" hidden="false" customHeight="false" outlineLevel="0" collapsed="false">
      <c r="B860" s="4"/>
    </row>
    <row r="861" customFormat="false" ht="11.25" hidden="false" customHeight="false" outlineLevel="0" collapsed="false">
      <c r="B861" s="4"/>
    </row>
    <row r="862" customFormat="false" ht="11.25" hidden="false" customHeight="false" outlineLevel="0" collapsed="false">
      <c r="B862" s="4"/>
    </row>
    <row r="863" customFormat="false" ht="11.25" hidden="false" customHeight="false" outlineLevel="0" collapsed="false">
      <c r="B863" s="4"/>
    </row>
    <row r="864" customFormat="false" ht="11.25" hidden="false" customHeight="false" outlineLevel="0" collapsed="false">
      <c r="B864" s="4"/>
    </row>
    <row r="865" customFormat="false" ht="11.25" hidden="false" customHeight="false" outlineLevel="0" collapsed="false">
      <c r="B865" s="4"/>
    </row>
    <row r="866" customFormat="false" ht="11.25" hidden="false" customHeight="false" outlineLevel="0" collapsed="false">
      <c r="B866" s="4"/>
    </row>
    <row r="867" customFormat="false" ht="11.25" hidden="false" customHeight="false" outlineLevel="0" collapsed="false">
      <c r="B867" s="4"/>
    </row>
    <row r="868" customFormat="false" ht="11.25" hidden="false" customHeight="false" outlineLevel="0" collapsed="false">
      <c r="B868" s="4"/>
    </row>
    <row r="869" customFormat="false" ht="11.25" hidden="false" customHeight="false" outlineLevel="0" collapsed="false">
      <c r="B869" s="4"/>
    </row>
    <row r="870" customFormat="false" ht="11.25" hidden="false" customHeight="false" outlineLevel="0" collapsed="false">
      <c r="B870" s="4"/>
    </row>
    <row r="871" customFormat="false" ht="11.25" hidden="false" customHeight="false" outlineLevel="0" collapsed="false">
      <c r="B871" s="4"/>
    </row>
    <row r="872" customFormat="false" ht="11.25" hidden="false" customHeight="false" outlineLevel="0" collapsed="false">
      <c r="B872" s="4"/>
    </row>
    <row r="873" customFormat="false" ht="11.25" hidden="false" customHeight="false" outlineLevel="0" collapsed="false">
      <c r="B873" s="4"/>
    </row>
    <row r="874" customFormat="false" ht="11.25" hidden="false" customHeight="false" outlineLevel="0" collapsed="false">
      <c r="B874" s="4"/>
    </row>
    <row r="875" customFormat="false" ht="11.25" hidden="false" customHeight="false" outlineLevel="0" collapsed="false">
      <c r="B875" s="4"/>
    </row>
    <row r="876" customFormat="false" ht="11.25" hidden="false" customHeight="false" outlineLevel="0" collapsed="false">
      <c r="B876" s="4"/>
    </row>
    <row r="877" customFormat="false" ht="11.25" hidden="false" customHeight="false" outlineLevel="0" collapsed="false">
      <c r="B877" s="4"/>
    </row>
    <row r="878" customFormat="false" ht="11.25" hidden="false" customHeight="false" outlineLevel="0" collapsed="false">
      <c r="B878" s="4"/>
    </row>
    <row r="879" customFormat="false" ht="11.25" hidden="false" customHeight="false" outlineLevel="0" collapsed="false">
      <c r="B879" s="4"/>
    </row>
    <row r="880" customFormat="false" ht="11.25" hidden="false" customHeight="false" outlineLevel="0" collapsed="false">
      <c r="B880" s="4"/>
    </row>
    <row r="881" customFormat="false" ht="11.25" hidden="false" customHeight="false" outlineLevel="0" collapsed="false">
      <c r="B881" s="4"/>
    </row>
    <row r="882" customFormat="false" ht="11.25" hidden="false" customHeight="false" outlineLevel="0" collapsed="false">
      <c r="B882" s="4"/>
    </row>
    <row r="883" customFormat="false" ht="11.25" hidden="false" customHeight="false" outlineLevel="0" collapsed="false">
      <c r="B883" s="4"/>
    </row>
    <row r="884" customFormat="false" ht="11.25" hidden="false" customHeight="false" outlineLevel="0" collapsed="false">
      <c r="B884" s="4"/>
    </row>
    <row r="885" customFormat="false" ht="11.25" hidden="false" customHeight="false" outlineLevel="0" collapsed="false">
      <c r="B885" s="4"/>
    </row>
    <row r="886" customFormat="false" ht="11.25" hidden="false" customHeight="false" outlineLevel="0" collapsed="false">
      <c r="B886" s="4"/>
    </row>
    <row r="887" customFormat="false" ht="11.25" hidden="false" customHeight="false" outlineLevel="0" collapsed="false">
      <c r="B887" s="4"/>
    </row>
    <row r="888" customFormat="false" ht="11.25" hidden="false" customHeight="false" outlineLevel="0" collapsed="false">
      <c r="B888" s="4"/>
    </row>
    <row r="889" customFormat="false" ht="11.25" hidden="false" customHeight="false" outlineLevel="0" collapsed="false">
      <c r="B889" s="4"/>
    </row>
    <row r="890" customFormat="false" ht="11.25" hidden="false" customHeight="false" outlineLevel="0" collapsed="false">
      <c r="B890" s="4"/>
    </row>
    <row r="891" customFormat="false" ht="11.25" hidden="false" customHeight="false" outlineLevel="0" collapsed="false">
      <c r="B891" s="4"/>
    </row>
    <row r="892" customFormat="false" ht="11.25" hidden="false" customHeight="false" outlineLevel="0" collapsed="false">
      <c r="B892" s="4"/>
    </row>
    <row r="893" customFormat="false" ht="11.25" hidden="false" customHeight="false" outlineLevel="0" collapsed="false">
      <c r="B893" s="4"/>
    </row>
    <row r="894" customFormat="false" ht="11.25" hidden="false" customHeight="false" outlineLevel="0" collapsed="false">
      <c r="B894" s="4"/>
    </row>
    <row r="895" customFormat="false" ht="11.25" hidden="false" customHeight="false" outlineLevel="0" collapsed="false">
      <c r="B895" s="4"/>
    </row>
    <row r="896" customFormat="false" ht="11.25" hidden="false" customHeight="false" outlineLevel="0" collapsed="false">
      <c r="B896" s="4"/>
    </row>
    <row r="897" customFormat="false" ht="11.25" hidden="false" customHeight="false" outlineLevel="0" collapsed="false">
      <c r="B897" s="4"/>
    </row>
    <row r="898" customFormat="false" ht="11.25" hidden="false" customHeight="false" outlineLevel="0" collapsed="false">
      <c r="B898" s="4"/>
    </row>
    <row r="899" customFormat="false" ht="11.25" hidden="false" customHeight="false" outlineLevel="0" collapsed="false">
      <c r="B899" s="4"/>
    </row>
    <row r="900" customFormat="false" ht="11.25" hidden="false" customHeight="false" outlineLevel="0" collapsed="false">
      <c r="B900" s="4"/>
    </row>
    <row r="901" customFormat="false" ht="11.25" hidden="false" customHeight="false" outlineLevel="0" collapsed="false">
      <c r="B901" s="4"/>
    </row>
    <row r="902" customFormat="false" ht="11.25" hidden="false" customHeight="false" outlineLevel="0" collapsed="false">
      <c r="B902" s="4"/>
    </row>
    <row r="903" customFormat="false" ht="11.25" hidden="false" customHeight="false" outlineLevel="0" collapsed="false">
      <c r="B903" s="4"/>
    </row>
    <row r="904" customFormat="false" ht="11.25" hidden="false" customHeight="false" outlineLevel="0" collapsed="false">
      <c r="B904" s="4"/>
    </row>
    <row r="905" customFormat="false" ht="11.25" hidden="false" customHeight="false" outlineLevel="0" collapsed="false">
      <c r="B905" s="4"/>
    </row>
    <row r="906" customFormat="false" ht="11.25" hidden="false" customHeight="false" outlineLevel="0" collapsed="false">
      <c r="B906" s="4"/>
    </row>
    <row r="907" customFormat="false" ht="11.25" hidden="false" customHeight="false" outlineLevel="0" collapsed="false">
      <c r="B907" s="4"/>
    </row>
    <row r="908" customFormat="false" ht="11.25" hidden="false" customHeight="false" outlineLevel="0" collapsed="false">
      <c r="B908" s="4"/>
    </row>
    <row r="909" customFormat="false" ht="11.25" hidden="false" customHeight="false" outlineLevel="0" collapsed="false">
      <c r="B909" s="4"/>
    </row>
    <row r="910" customFormat="false" ht="11.25" hidden="false" customHeight="false" outlineLevel="0" collapsed="false">
      <c r="B910" s="4"/>
    </row>
    <row r="911" customFormat="false" ht="11.25" hidden="false" customHeight="false" outlineLevel="0" collapsed="false">
      <c r="B911" s="4"/>
    </row>
    <row r="912" customFormat="false" ht="11.25" hidden="false" customHeight="false" outlineLevel="0" collapsed="false">
      <c r="B912" s="4"/>
    </row>
    <row r="913" customFormat="false" ht="11.25" hidden="false" customHeight="false" outlineLevel="0" collapsed="false">
      <c r="B913" s="4"/>
    </row>
    <row r="914" customFormat="false" ht="11.25" hidden="false" customHeight="false" outlineLevel="0" collapsed="false">
      <c r="B914" s="4"/>
    </row>
    <row r="915" customFormat="false" ht="11.25" hidden="false" customHeight="false" outlineLevel="0" collapsed="false">
      <c r="B915" s="4"/>
    </row>
    <row r="916" customFormat="false" ht="11.25" hidden="false" customHeight="false" outlineLevel="0" collapsed="false">
      <c r="B916" s="4"/>
    </row>
    <row r="917" customFormat="false" ht="11.25" hidden="false" customHeight="false" outlineLevel="0" collapsed="false">
      <c r="B917" s="4"/>
    </row>
    <row r="918" customFormat="false" ht="11.25" hidden="false" customHeight="false" outlineLevel="0" collapsed="false">
      <c r="B918" s="4"/>
    </row>
    <row r="919" customFormat="false" ht="11.25" hidden="false" customHeight="false" outlineLevel="0" collapsed="false">
      <c r="B919" s="4"/>
    </row>
    <row r="920" customFormat="false" ht="11.25" hidden="false" customHeight="false" outlineLevel="0" collapsed="false">
      <c r="B920" s="4"/>
    </row>
    <row r="921" customFormat="false" ht="11.25" hidden="false" customHeight="false" outlineLevel="0" collapsed="false">
      <c r="B921" s="4"/>
    </row>
    <row r="922" customFormat="false" ht="11.25" hidden="false" customHeight="false" outlineLevel="0" collapsed="false">
      <c r="B922" s="4"/>
    </row>
    <row r="923" customFormat="false" ht="11.25" hidden="false" customHeight="false" outlineLevel="0" collapsed="false">
      <c r="B923" s="4"/>
    </row>
    <row r="924" customFormat="false" ht="11.25" hidden="false" customHeight="false" outlineLevel="0" collapsed="false">
      <c r="B924" s="4"/>
    </row>
    <row r="925" customFormat="false" ht="11.25" hidden="false" customHeight="false" outlineLevel="0" collapsed="false">
      <c r="B925" s="4"/>
    </row>
    <row r="926" customFormat="false" ht="11.25" hidden="false" customHeight="false" outlineLevel="0" collapsed="false">
      <c r="B926" s="4"/>
    </row>
    <row r="927" customFormat="false" ht="11.25" hidden="false" customHeight="false" outlineLevel="0" collapsed="false">
      <c r="B927" s="4"/>
    </row>
    <row r="928" customFormat="false" ht="11.25" hidden="false" customHeight="false" outlineLevel="0" collapsed="false">
      <c r="B928" s="4"/>
    </row>
    <row r="929" customFormat="false" ht="11.25" hidden="false" customHeight="false" outlineLevel="0" collapsed="false">
      <c r="B929" s="4"/>
    </row>
    <row r="930" customFormat="false" ht="11.25" hidden="false" customHeight="false" outlineLevel="0" collapsed="false">
      <c r="B930" s="4"/>
    </row>
    <row r="931" customFormat="false" ht="11.25" hidden="false" customHeight="false" outlineLevel="0" collapsed="false">
      <c r="B931" s="4"/>
    </row>
    <row r="932" customFormat="false" ht="11.25" hidden="false" customHeight="false" outlineLevel="0" collapsed="false">
      <c r="B932" s="4"/>
    </row>
    <row r="933" customFormat="false" ht="11.25" hidden="false" customHeight="false" outlineLevel="0" collapsed="false">
      <c r="B933" s="4"/>
    </row>
    <row r="934" customFormat="false" ht="11.25" hidden="false" customHeight="false" outlineLevel="0" collapsed="false">
      <c r="B934" s="4"/>
    </row>
    <row r="935" customFormat="false" ht="11.25" hidden="false" customHeight="false" outlineLevel="0" collapsed="false">
      <c r="B935" s="4"/>
    </row>
    <row r="936" customFormat="false" ht="11.25" hidden="false" customHeight="false" outlineLevel="0" collapsed="false">
      <c r="B936" s="4"/>
    </row>
    <row r="937" customFormat="false" ht="11.25" hidden="false" customHeight="false" outlineLevel="0" collapsed="false">
      <c r="B937" s="4"/>
    </row>
    <row r="938" customFormat="false" ht="11.25" hidden="false" customHeight="false" outlineLevel="0" collapsed="false">
      <c r="B938" s="4"/>
    </row>
    <row r="939" customFormat="false" ht="11.25" hidden="false" customHeight="false" outlineLevel="0" collapsed="false">
      <c r="B939" s="4"/>
    </row>
    <row r="940" customFormat="false" ht="11.25" hidden="false" customHeight="false" outlineLevel="0" collapsed="false">
      <c r="B940" s="4"/>
    </row>
    <row r="941" customFormat="false" ht="11.25" hidden="false" customHeight="false" outlineLevel="0" collapsed="false">
      <c r="B941" s="4"/>
    </row>
    <row r="942" customFormat="false" ht="11.25" hidden="false" customHeight="false" outlineLevel="0" collapsed="false">
      <c r="B942" s="4"/>
    </row>
    <row r="943" customFormat="false" ht="11.25" hidden="false" customHeight="false" outlineLevel="0" collapsed="false">
      <c r="B943" s="4"/>
    </row>
    <row r="944" customFormat="false" ht="11.25" hidden="false" customHeight="false" outlineLevel="0" collapsed="false">
      <c r="B944" s="4"/>
    </row>
    <row r="945" customFormat="false" ht="11.25" hidden="false" customHeight="false" outlineLevel="0" collapsed="false">
      <c r="B945" s="4"/>
    </row>
    <row r="946" customFormat="false" ht="11.25" hidden="false" customHeight="false" outlineLevel="0" collapsed="false">
      <c r="B946" s="4"/>
    </row>
    <row r="947" customFormat="false" ht="11.25" hidden="false" customHeight="false" outlineLevel="0" collapsed="false">
      <c r="B947" s="4"/>
    </row>
    <row r="948" customFormat="false" ht="11.25" hidden="false" customHeight="false" outlineLevel="0" collapsed="false">
      <c r="B948" s="4"/>
    </row>
    <row r="949" customFormat="false" ht="11.25" hidden="false" customHeight="false" outlineLevel="0" collapsed="false">
      <c r="B949" s="4"/>
    </row>
    <row r="950" customFormat="false" ht="11.25" hidden="false" customHeight="false" outlineLevel="0" collapsed="false">
      <c r="B950" s="4"/>
    </row>
    <row r="951" customFormat="false" ht="11.25" hidden="false" customHeight="false" outlineLevel="0" collapsed="false">
      <c r="B951" s="4"/>
    </row>
    <row r="952" customFormat="false" ht="11.25" hidden="false" customHeight="false" outlineLevel="0" collapsed="false">
      <c r="B952" s="4"/>
    </row>
    <row r="953" customFormat="false" ht="11.25" hidden="false" customHeight="false" outlineLevel="0" collapsed="false">
      <c r="B953" s="4"/>
    </row>
    <row r="954" customFormat="false" ht="11.25" hidden="false" customHeight="false" outlineLevel="0" collapsed="false">
      <c r="B954" s="4"/>
    </row>
    <row r="955" customFormat="false" ht="11.25" hidden="false" customHeight="false" outlineLevel="0" collapsed="false">
      <c r="B955" s="4"/>
    </row>
    <row r="956" customFormat="false" ht="11.25" hidden="false" customHeight="false" outlineLevel="0" collapsed="false">
      <c r="B956" s="4"/>
    </row>
    <row r="957" customFormat="false" ht="11.25" hidden="false" customHeight="false" outlineLevel="0" collapsed="false">
      <c r="B957" s="4"/>
    </row>
    <row r="958" customFormat="false" ht="11.25" hidden="false" customHeight="false" outlineLevel="0" collapsed="false">
      <c r="B958" s="4"/>
    </row>
    <row r="959" customFormat="false" ht="11.25" hidden="false" customHeight="false" outlineLevel="0" collapsed="false">
      <c r="B959" s="4"/>
    </row>
    <row r="960" customFormat="false" ht="11.25" hidden="false" customHeight="false" outlineLevel="0" collapsed="false">
      <c r="B960" s="4"/>
    </row>
    <row r="961" customFormat="false" ht="11.25" hidden="false" customHeight="false" outlineLevel="0" collapsed="false">
      <c r="B961" s="4"/>
    </row>
    <row r="962" customFormat="false" ht="11.25" hidden="false" customHeight="false" outlineLevel="0" collapsed="false">
      <c r="B962" s="4"/>
    </row>
    <row r="963" customFormat="false" ht="11.25" hidden="false" customHeight="false" outlineLevel="0" collapsed="false">
      <c r="B963" s="4"/>
    </row>
    <row r="964" customFormat="false" ht="11.25" hidden="false" customHeight="false" outlineLevel="0" collapsed="false">
      <c r="B964" s="4"/>
    </row>
    <row r="965" customFormat="false" ht="11.25" hidden="false" customHeight="false" outlineLevel="0" collapsed="false">
      <c r="B965" s="4"/>
    </row>
    <row r="966" customFormat="false" ht="11.25" hidden="false" customHeight="false" outlineLevel="0" collapsed="false">
      <c r="B966" s="4"/>
    </row>
    <row r="967" customFormat="false" ht="11.25" hidden="false" customHeight="false" outlineLevel="0" collapsed="false">
      <c r="B967" s="4"/>
    </row>
    <row r="968" customFormat="false" ht="11.25" hidden="false" customHeight="false" outlineLevel="0" collapsed="false">
      <c r="B968" s="4"/>
    </row>
    <row r="969" customFormat="false" ht="11.25" hidden="false" customHeight="false" outlineLevel="0" collapsed="false">
      <c r="B969" s="4"/>
    </row>
    <row r="970" customFormat="false" ht="11.25" hidden="false" customHeight="false" outlineLevel="0" collapsed="false">
      <c r="B970" s="4"/>
    </row>
    <row r="971" customFormat="false" ht="11.25" hidden="false" customHeight="false" outlineLevel="0" collapsed="false">
      <c r="B971" s="4"/>
    </row>
    <row r="972" customFormat="false" ht="11.25" hidden="false" customHeight="false" outlineLevel="0" collapsed="false">
      <c r="B972" s="4"/>
    </row>
    <row r="973" customFormat="false" ht="11.25" hidden="false" customHeight="false" outlineLevel="0" collapsed="false">
      <c r="B973" s="4"/>
    </row>
    <row r="974" customFormat="false" ht="11.25" hidden="false" customHeight="false" outlineLevel="0" collapsed="false">
      <c r="B974" s="4"/>
    </row>
    <row r="975" customFormat="false" ht="11.25" hidden="false" customHeight="false" outlineLevel="0" collapsed="false">
      <c r="B975" s="4"/>
    </row>
    <row r="976" customFormat="false" ht="11.25" hidden="false" customHeight="false" outlineLevel="0" collapsed="false">
      <c r="B976" s="4"/>
    </row>
    <row r="977" customFormat="false" ht="11.25" hidden="false" customHeight="false" outlineLevel="0" collapsed="false">
      <c r="B977" s="4"/>
    </row>
    <row r="978" customFormat="false" ht="11.25" hidden="false" customHeight="false" outlineLevel="0" collapsed="false">
      <c r="B978" s="4"/>
    </row>
    <row r="979" customFormat="false" ht="11.25" hidden="false" customHeight="false" outlineLevel="0" collapsed="false">
      <c r="B979" s="4"/>
    </row>
    <row r="980" customFormat="false" ht="11.25" hidden="false" customHeight="false" outlineLevel="0" collapsed="false">
      <c r="B980" s="4"/>
    </row>
    <row r="981" customFormat="false" ht="11.25" hidden="false" customHeight="false" outlineLevel="0" collapsed="false">
      <c r="B981" s="4"/>
    </row>
    <row r="982" customFormat="false" ht="11.25" hidden="false" customHeight="false" outlineLevel="0" collapsed="false">
      <c r="B982" s="4"/>
    </row>
    <row r="983" customFormat="false" ht="11.25" hidden="false" customHeight="false" outlineLevel="0" collapsed="false">
      <c r="B983" s="4"/>
    </row>
    <row r="984" customFormat="false" ht="11.25" hidden="false" customHeight="false" outlineLevel="0" collapsed="false">
      <c r="B984" s="4"/>
    </row>
    <row r="985" customFormat="false" ht="11.25" hidden="false" customHeight="false" outlineLevel="0" collapsed="false">
      <c r="B985" s="4"/>
    </row>
    <row r="986" customFormat="false" ht="11.25" hidden="false" customHeight="false" outlineLevel="0" collapsed="false">
      <c r="B986" s="4"/>
    </row>
    <row r="987" customFormat="false" ht="11.25" hidden="false" customHeight="false" outlineLevel="0" collapsed="false">
      <c r="B987" s="4"/>
    </row>
    <row r="988" customFormat="false" ht="11.25" hidden="false" customHeight="false" outlineLevel="0" collapsed="false">
      <c r="B988" s="4"/>
    </row>
    <row r="989" customFormat="false" ht="11.25" hidden="false" customHeight="false" outlineLevel="0" collapsed="false">
      <c r="B989" s="4"/>
    </row>
    <row r="990" customFormat="false" ht="11.25" hidden="false" customHeight="false" outlineLevel="0" collapsed="false">
      <c r="B990" s="4"/>
    </row>
    <row r="991" customFormat="false" ht="11.25" hidden="false" customHeight="false" outlineLevel="0" collapsed="false">
      <c r="B991" s="4"/>
    </row>
    <row r="992" customFormat="false" ht="11.25" hidden="false" customHeight="false" outlineLevel="0" collapsed="false">
      <c r="B992" s="4"/>
    </row>
    <row r="993" customFormat="false" ht="11.25" hidden="false" customHeight="false" outlineLevel="0" collapsed="false">
      <c r="B993" s="4"/>
    </row>
    <row r="994" customFormat="false" ht="11.25" hidden="false" customHeight="false" outlineLevel="0" collapsed="false">
      <c r="B994" s="4"/>
    </row>
    <row r="995" customFormat="false" ht="11.25" hidden="false" customHeight="false" outlineLevel="0" collapsed="false">
      <c r="B995" s="4"/>
    </row>
    <row r="996" customFormat="false" ht="11.25" hidden="false" customHeight="false" outlineLevel="0" collapsed="false">
      <c r="B996" s="4"/>
    </row>
    <row r="997" customFormat="false" ht="11.25" hidden="false" customHeight="false" outlineLevel="0" collapsed="false">
      <c r="B997" s="4"/>
    </row>
    <row r="998" customFormat="false" ht="11.25" hidden="false" customHeight="false" outlineLevel="0" collapsed="false">
      <c r="B998" s="4"/>
    </row>
    <row r="999" customFormat="false" ht="11.25" hidden="false" customHeight="false" outlineLevel="0" collapsed="false">
      <c r="B999" s="4"/>
    </row>
    <row r="1000" customFormat="false" ht="11.25" hidden="false" customHeight="false" outlineLevel="0" collapsed="false">
      <c r="B1000" s="4"/>
    </row>
    <row r="1001" customFormat="false" ht="11.25" hidden="false" customHeight="false" outlineLevel="0" collapsed="false">
      <c r="B1001" s="4"/>
    </row>
    <row r="1002" customFormat="false" ht="11.25" hidden="false" customHeight="false" outlineLevel="0" collapsed="false">
      <c r="B1002" s="4"/>
    </row>
    <row r="1003" customFormat="false" ht="11.25" hidden="false" customHeight="false" outlineLevel="0" collapsed="false">
      <c r="B1003" s="4"/>
    </row>
    <row r="1004" customFormat="false" ht="11.25" hidden="false" customHeight="false" outlineLevel="0" collapsed="false">
      <c r="B1004" s="4"/>
    </row>
    <row r="1005" customFormat="false" ht="11.25" hidden="false" customHeight="false" outlineLevel="0" collapsed="false">
      <c r="B1005" s="4"/>
    </row>
    <row r="1006" customFormat="false" ht="11.25" hidden="false" customHeight="false" outlineLevel="0" collapsed="false">
      <c r="B1006" s="4"/>
    </row>
    <row r="1007" customFormat="false" ht="11.25" hidden="false" customHeight="false" outlineLevel="0" collapsed="false">
      <c r="B1007" s="4"/>
    </row>
    <row r="1008" customFormat="false" ht="11.25" hidden="false" customHeight="false" outlineLevel="0" collapsed="false">
      <c r="B1008" s="4"/>
    </row>
    <row r="1009" customFormat="false" ht="11.25" hidden="false" customHeight="false" outlineLevel="0" collapsed="false">
      <c r="B1009" s="4"/>
    </row>
    <row r="1010" customFormat="false" ht="11.25" hidden="false" customHeight="false" outlineLevel="0" collapsed="false">
      <c r="B1010" s="4"/>
    </row>
    <row r="1011" customFormat="false" ht="11.25" hidden="false" customHeight="false" outlineLevel="0" collapsed="false">
      <c r="B1011" s="4"/>
    </row>
    <row r="1012" customFormat="false" ht="11.25" hidden="false" customHeight="false" outlineLevel="0" collapsed="false">
      <c r="B1012" s="4"/>
    </row>
    <row r="1013" customFormat="false" ht="11.25" hidden="false" customHeight="false" outlineLevel="0" collapsed="false">
      <c r="B1013" s="4"/>
    </row>
    <row r="1014" customFormat="false" ht="11.25" hidden="false" customHeight="false" outlineLevel="0" collapsed="false">
      <c r="B1014" s="4"/>
    </row>
    <row r="1015" customFormat="false" ht="11.25" hidden="false" customHeight="false" outlineLevel="0" collapsed="false">
      <c r="B1015" s="4"/>
    </row>
    <row r="1016" customFormat="false" ht="11.25" hidden="false" customHeight="false" outlineLevel="0" collapsed="false">
      <c r="B1016" s="4"/>
    </row>
    <row r="1017" customFormat="false" ht="11.25" hidden="false" customHeight="false" outlineLevel="0" collapsed="false">
      <c r="B1017" s="4"/>
    </row>
    <row r="1018" customFormat="false" ht="11.25" hidden="false" customHeight="false" outlineLevel="0" collapsed="false">
      <c r="B1018" s="4"/>
    </row>
    <row r="1019" customFormat="false" ht="11.25" hidden="false" customHeight="false" outlineLevel="0" collapsed="false">
      <c r="B1019" s="4"/>
    </row>
    <row r="1020" customFormat="false" ht="11.25" hidden="false" customHeight="false" outlineLevel="0" collapsed="false">
      <c r="B1020" s="4"/>
    </row>
    <row r="1021" customFormat="false" ht="11.25" hidden="false" customHeight="false" outlineLevel="0" collapsed="false">
      <c r="B1021" s="4"/>
    </row>
    <row r="1022" customFormat="false" ht="11.25" hidden="false" customHeight="false" outlineLevel="0" collapsed="false">
      <c r="B1022" s="4"/>
    </row>
    <row r="1023" customFormat="false" ht="11.25" hidden="false" customHeight="false" outlineLevel="0" collapsed="false">
      <c r="B1023" s="4"/>
    </row>
    <row r="1024" customFormat="false" ht="11.25" hidden="false" customHeight="false" outlineLevel="0" collapsed="false">
      <c r="B1024" s="4"/>
    </row>
    <row r="1025" customFormat="false" ht="11.25" hidden="false" customHeight="false" outlineLevel="0" collapsed="false">
      <c r="B1025" s="4"/>
    </row>
    <row r="1026" customFormat="false" ht="11.25" hidden="false" customHeight="false" outlineLevel="0" collapsed="false">
      <c r="B1026" s="4"/>
    </row>
    <row r="1027" customFormat="false" ht="11.25" hidden="false" customHeight="false" outlineLevel="0" collapsed="false">
      <c r="B1027" s="4"/>
    </row>
    <row r="1028" customFormat="false" ht="11.25" hidden="false" customHeight="false" outlineLevel="0" collapsed="false">
      <c r="B1028" s="4"/>
    </row>
    <row r="1029" customFormat="false" ht="11.25" hidden="false" customHeight="false" outlineLevel="0" collapsed="false">
      <c r="B1029" s="4"/>
    </row>
    <row r="1030" customFormat="false" ht="11.25" hidden="false" customHeight="false" outlineLevel="0" collapsed="false">
      <c r="B1030" s="4"/>
    </row>
    <row r="1031" customFormat="false" ht="11.25" hidden="false" customHeight="false" outlineLevel="0" collapsed="false">
      <c r="B1031" s="4"/>
    </row>
    <row r="1032" customFormat="false" ht="11.25" hidden="false" customHeight="false" outlineLevel="0" collapsed="false">
      <c r="B1032" s="4"/>
    </row>
    <row r="1033" customFormat="false" ht="11.25" hidden="false" customHeight="false" outlineLevel="0" collapsed="false">
      <c r="B1033" s="4"/>
    </row>
    <row r="1034" customFormat="false" ht="11.25" hidden="false" customHeight="false" outlineLevel="0" collapsed="false">
      <c r="B1034" s="4"/>
    </row>
    <row r="1035" customFormat="false" ht="11.25" hidden="false" customHeight="false" outlineLevel="0" collapsed="false">
      <c r="B1035" s="4"/>
    </row>
    <row r="1036" customFormat="false" ht="11.25" hidden="false" customHeight="false" outlineLevel="0" collapsed="false">
      <c r="B1036" s="4"/>
    </row>
    <row r="1037" customFormat="false" ht="11.25" hidden="false" customHeight="false" outlineLevel="0" collapsed="false">
      <c r="B1037" s="4"/>
    </row>
    <row r="1038" customFormat="false" ht="11.25" hidden="false" customHeight="false" outlineLevel="0" collapsed="false">
      <c r="B1038" s="4"/>
    </row>
    <row r="1039" customFormat="false" ht="11.25" hidden="false" customHeight="false" outlineLevel="0" collapsed="false">
      <c r="B1039" s="4"/>
    </row>
    <row r="1040" customFormat="false" ht="11.25" hidden="false" customHeight="false" outlineLevel="0" collapsed="false">
      <c r="B1040" s="4"/>
    </row>
    <row r="1041" customFormat="false" ht="11.25" hidden="false" customHeight="false" outlineLevel="0" collapsed="false">
      <c r="B1041" s="4"/>
    </row>
    <row r="1042" customFormat="false" ht="11.25" hidden="false" customHeight="false" outlineLevel="0" collapsed="false">
      <c r="B1042" s="4"/>
    </row>
    <row r="1043" customFormat="false" ht="11.25" hidden="false" customHeight="false" outlineLevel="0" collapsed="false">
      <c r="B1043" s="4"/>
    </row>
    <row r="1044" customFormat="false" ht="11.25" hidden="false" customHeight="false" outlineLevel="0" collapsed="false">
      <c r="B1044" s="4"/>
    </row>
    <row r="1045" customFormat="false" ht="11.25" hidden="false" customHeight="false" outlineLevel="0" collapsed="false">
      <c r="B1045" s="4"/>
    </row>
    <row r="1046" customFormat="false" ht="11.25" hidden="false" customHeight="false" outlineLevel="0" collapsed="false">
      <c r="B1046" s="4"/>
    </row>
    <row r="1047" customFormat="false" ht="11.25" hidden="false" customHeight="false" outlineLevel="0" collapsed="false">
      <c r="B1047" s="4"/>
    </row>
    <row r="1048" customFormat="false" ht="11.25" hidden="false" customHeight="false" outlineLevel="0" collapsed="false">
      <c r="B1048" s="4"/>
    </row>
    <row r="1049" customFormat="false" ht="11.25" hidden="false" customHeight="false" outlineLevel="0" collapsed="false">
      <c r="B1049" s="4"/>
    </row>
    <row r="1050" customFormat="false" ht="11.25" hidden="false" customHeight="false" outlineLevel="0" collapsed="false">
      <c r="B1050" s="4"/>
    </row>
    <row r="1051" customFormat="false" ht="11.25" hidden="false" customHeight="false" outlineLevel="0" collapsed="false">
      <c r="B1051" s="4"/>
    </row>
    <row r="1052" customFormat="false" ht="11.25" hidden="false" customHeight="false" outlineLevel="0" collapsed="false">
      <c r="B1052" s="4"/>
    </row>
    <row r="1053" customFormat="false" ht="11.25" hidden="false" customHeight="false" outlineLevel="0" collapsed="false">
      <c r="B1053" s="4"/>
    </row>
    <row r="1054" customFormat="false" ht="11.25" hidden="false" customHeight="false" outlineLevel="0" collapsed="false">
      <c r="B1054" s="4"/>
    </row>
    <row r="1055" customFormat="false" ht="11.25" hidden="false" customHeight="false" outlineLevel="0" collapsed="false">
      <c r="B1055" s="4"/>
    </row>
    <row r="1056" customFormat="false" ht="11.25" hidden="false" customHeight="false" outlineLevel="0" collapsed="false">
      <c r="B1056" s="4"/>
    </row>
    <row r="1057" customFormat="false" ht="11.25" hidden="false" customHeight="false" outlineLevel="0" collapsed="false">
      <c r="B1057" s="4"/>
    </row>
    <row r="1058" customFormat="false" ht="11.25" hidden="false" customHeight="false" outlineLevel="0" collapsed="false">
      <c r="B1058" s="4"/>
    </row>
    <row r="1059" customFormat="false" ht="11.25" hidden="false" customHeight="false" outlineLevel="0" collapsed="false">
      <c r="B1059" s="4"/>
    </row>
    <row r="1060" customFormat="false" ht="11.25" hidden="false" customHeight="false" outlineLevel="0" collapsed="false">
      <c r="B1060" s="4"/>
    </row>
    <row r="1061" customFormat="false" ht="11.25" hidden="false" customHeight="false" outlineLevel="0" collapsed="false">
      <c r="B1061" s="4"/>
    </row>
    <row r="1062" customFormat="false" ht="11.25" hidden="false" customHeight="false" outlineLevel="0" collapsed="false">
      <c r="B1062" s="4"/>
    </row>
    <row r="1063" customFormat="false" ht="11.25" hidden="false" customHeight="false" outlineLevel="0" collapsed="false">
      <c r="B1063" s="4"/>
    </row>
    <row r="1064" customFormat="false" ht="11.25" hidden="false" customHeight="false" outlineLevel="0" collapsed="false">
      <c r="B1064" s="4"/>
    </row>
    <row r="1065" customFormat="false" ht="11.25" hidden="false" customHeight="false" outlineLevel="0" collapsed="false">
      <c r="B1065" s="4"/>
    </row>
    <row r="1066" customFormat="false" ht="11.25" hidden="false" customHeight="false" outlineLevel="0" collapsed="false">
      <c r="B1066" s="4"/>
    </row>
    <row r="1067" customFormat="false" ht="11.25" hidden="false" customHeight="false" outlineLevel="0" collapsed="false">
      <c r="B1067" s="4"/>
    </row>
    <row r="1068" customFormat="false" ht="11.25" hidden="false" customHeight="false" outlineLevel="0" collapsed="false">
      <c r="B1068" s="4"/>
    </row>
    <row r="1069" customFormat="false" ht="11.25" hidden="false" customHeight="false" outlineLevel="0" collapsed="false">
      <c r="B1069" s="4"/>
    </row>
    <row r="1070" customFormat="false" ht="11.25" hidden="false" customHeight="false" outlineLevel="0" collapsed="false">
      <c r="B1070" s="4"/>
    </row>
    <row r="1071" customFormat="false" ht="11.25" hidden="false" customHeight="false" outlineLevel="0" collapsed="false">
      <c r="B1071" s="4"/>
    </row>
    <row r="1072" customFormat="false" ht="11.25" hidden="false" customHeight="false" outlineLevel="0" collapsed="false">
      <c r="B1072" s="4"/>
    </row>
    <row r="1073" customFormat="false" ht="11.25" hidden="false" customHeight="false" outlineLevel="0" collapsed="false">
      <c r="B1073" s="4"/>
    </row>
    <row r="1074" customFormat="false" ht="11.25" hidden="false" customHeight="false" outlineLevel="0" collapsed="false">
      <c r="B1074" s="4"/>
    </row>
    <row r="1075" customFormat="false" ht="11.25" hidden="false" customHeight="false" outlineLevel="0" collapsed="false">
      <c r="B1075" s="4"/>
    </row>
    <row r="1076" customFormat="false" ht="11.25" hidden="false" customHeight="false" outlineLevel="0" collapsed="false">
      <c r="B1076" s="4"/>
    </row>
    <row r="1077" customFormat="false" ht="11.25" hidden="false" customHeight="false" outlineLevel="0" collapsed="false">
      <c r="B1077" s="4"/>
    </row>
    <row r="1078" customFormat="false" ht="11.25" hidden="false" customHeight="false" outlineLevel="0" collapsed="false">
      <c r="B1078" s="4"/>
    </row>
    <row r="1079" customFormat="false" ht="11.25" hidden="false" customHeight="false" outlineLevel="0" collapsed="false">
      <c r="B1079" s="4"/>
    </row>
    <row r="1080" customFormat="false" ht="11.25" hidden="false" customHeight="false" outlineLevel="0" collapsed="false">
      <c r="B1080" s="4"/>
    </row>
    <row r="1081" customFormat="false" ht="11.25" hidden="false" customHeight="false" outlineLevel="0" collapsed="false">
      <c r="B1081" s="4"/>
    </row>
    <row r="1082" customFormat="false" ht="11.25" hidden="false" customHeight="false" outlineLevel="0" collapsed="false">
      <c r="B1082" s="4"/>
    </row>
    <row r="1083" customFormat="false" ht="11.25" hidden="false" customHeight="false" outlineLevel="0" collapsed="false">
      <c r="B1083" s="4"/>
    </row>
    <row r="1084" customFormat="false" ht="11.25" hidden="false" customHeight="false" outlineLevel="0" collapsed="false">
      <c r="B1084" s="4"/>
    </row>
    <row r="1085" customFormat="false" ht="11.25" hidden="false" customHeight="false" outlineLevel="0" collapsed="false">
      <c r="B1085" s="4"/>
    </row>
    <row r="1086" customFormat="false" ht="11.25" hidden="false" customHeight="false" outlineLevel="0" collapsed="false">
      <c r="B1086" s="4"/>
    </row>
    <row r="1087" customFormat="false" ht="11.25" hidden="false" customHeight="false" outlineLevel="0" collapsed="false">
      <c r="B1087" s="4"/>
    </row>
    <row r="1088" customFormat="false" ht="11.25" hidden="false" customHeight="false" outlineLevel="0" collapsed="false">
      <c r="B1088" s="4"/>
    </row>
    <row r="1089" customFormat="false" ht="11.25" hidden="false" customHeight="false" outlineLevel="0" collapsed="false">
      <c r="B1089" s="4"/>
    </row>
    <row r="1090" customFormat="false" ht="11.25" hidden="false" customHeight="false" outlineLevel="0" collapsed="false">
      <c r="B1090" s="4"/>
    </row>
    <row r="1091" customFormat="false" ht="11.25" hidden="false" customHeight="false" outlineLevel="0" collapsed="false">
      <c r="B1091" s="4"/>
    </row>
    <row r="1092" customFormat="false" ht="11.25" hidden="false" customHeight="false" outlineLevel="0" collapsed="false">
      <c r="B1092" s="4"/>
    </row>
    <row r="1093" customFormat="false" ht="11.25" hidden="false" customHeight="false" outlineLevel="0" collapsed="false">
      <c r="B1093" s="4"/>
    </row>
    <row r="1094" customFormat="false" ht="11.25" hidden="false" customHeight="false" outlineLevel="0" collapsed="false">
      <c r="B1094" s="4"/>
    </row>
    <row r="1095" customFormat="false" ht="11.25" hidden="false" customHeight="false" outlineLevel="0" collapsed="false">
      <c r="B1095" s="4"/>
    </row>
    <row r="1096" customFormat="false" ht="11.25" hidden="false" customHeight="false" outlineLevel="0" collapsed="false">
      <c r="B1096" s="4"/>
    </row>
    <row r="1097" customFormat="false" ht="11.25" hidden="false" customHeight="false" outlineLevel="0" collapsed="false">
      <c r="B1097" s="4"/>
    </row>
    <row r="1098" customFormat="false" ht="11.25" hidden="false" customHeight="false" outlineLevel="0" collapsed="false">
      <c r="B1098" s="4"/>
    </row>
    <row r="1099" customFormat="false" ht="11.25" hidden="false" customHeight="false" outlineLevel="0" collapsed="false">
      <c r="B1099" s="4"/>
    </row>
    <row r="1100" customFormat="false" ht="11.25" hidden="false" customHeight="false" outlineLevel="0" collapsed="false">
      <c r="B1100" s="4"/>
    </row>
    <row r="1101" customFormat="false" ht="11.25" hidden="false" customHeight="false" outlineLevel="0" collapsed="false">
      <c r="B1101" s="4"/>
    </row>
    <row r="1102" customFormat="false" ht="11.25" hidden="false" customHeight="false" outlineLevel="0" collapsed="false">
      <c r="B1102" s="4"/>
    </row>
    <row r="1103" customFormat="false" ht="11.25" hidden="false" customHeight="false" outlineLevel="0" collapsed="false">
      <c r="B1103" s="4"/>
    </row>
    <row r="1104" customFormat="false" ht="11.25" hidden="false" customHeight="false" outlineLevel="0" collapsed="false">
      <c r="B1104" s="4"/>
    </row>
    <row r="1105" customFormat="false" ht="11.25" hidden="false" customHeight="false" outlineLevel="0" collapsed="false">
      <c r="B1105" s="4"/>
    </row>
    <row r="1106" customFormat="false" ht="11.25" hidden="false" customHeight="false" outlineLevel="0" collapsed="false">
      <c r="B1106" s="4"/>
    </row>
    <row r="1107" customFormat="false" ht="11.25" hidden="false" customHeight="false" outlineLevel="0" collapsed="false">
      <c r="B1107" s="4"/>
    </row>
    <row r="1108" customFormat="false" ht="11.25" hidden="false" customHeight="false" outlineLevel="0" collapsed="false">
      <c r="B1108" s="4"/>
    </row>
    <row r="1109" customFormat="false" ht="11.25" hidden="false" customHeight="false" outlineLevel="0" collapsed="false">
      <c r="B1109" s="4"/>
    </row>
    <row r="1110" customFormat="false" ht="11.25" hidden="false" customHeight="false" outlineLevel="0" collapsed="false">
      <c r="B1110" s="4"/>
    </row>
    <row r="1111" customFormat="false" ht="11.25" hidden="false" customHeight="false" outlineLevel="0" collapsed="false">
      <c r="B1111" s="4"/>
    </row>
    <row r="1112" customFormat="false" ht="11.25" hidden="false" customHeight="false" outlineLevel="0" collapsed="false">
      <c r="B1112" s="4"/>
    </row>
    <row r="1113" customFormat="false" ht="11.25" hidden="false" customHeight="false" outlineLevel="0" collapsed="false">
      <c r="B1113" s="4"/>
    </row>
    <row r="1114" customFormat="false" ht="11.25" hidden="false" customHeight="false" outlineLevel="0" collapsed="false">
      <c r="B1114" s="4"/>
    </row>
    <row r="1115" customFormat="false" ht="11.25" hidden="false" customHeight="false" outlineLevel="0" collapsed="false">
      <c r="B1115" s="4"/>
    </row>
    <row r="1116" customFormat="false" ht="11.25" hidden="false" customHeight="false" outlineLevel="0" collapsed="false">
      <c r="B1116" s="4"/>
    </row>
    <row r="1117" customFormat="false" ht="11.25" hidden="false" customHeight="false" outlineLevel="0" collapsed="false">
      <c r="B1117" s="4"/>
    </row>
    <row r="1118" customFormat="false" ht="11.25" hidden="false" customHeight="false" outlineLevel="0" collapsed="false">
      <c r="B1118" s="4"/>
    </row>
    <row r="1119" customFormat="false" ht="11.25" hidden="false" customHeight="false" outlineLevel="0" collapsed="false">
      <c r="B1119" s="4"/>
    </row>
    <row r="1120" customFormat="false" ht="11.25" hidden="false" customHeight="false" outlineLevel="0" collapsed="false">
      <c r="B1120" s="4"/>
    </row>
    <row r="1121" customFormat="false" ht="11.25" hidden="false" customHeight="false" outlineLevel="0" collapsed="false">
      <c r="B1121" s="4"/>
    </row>
    <row r="1122" customFormat="false" ht="11.25" hidden="false" customHeight="false" outlineLevel="0" collapsed="false">
      <c r="B1122" s="4"/>
    </row>
    <row r="1123" customFormat="false" ht="11.25" hidden="false" customHeight="false" outlineLevel="0" collapsed="false">
      <c r="B1123" s="4"/>
    </row>
    <row r="1124" customFormat="false" ht="11.25" hidden="false" customHeight="false" outlineLevel="0" collapsed="false">
      <c r="B1124" s="4"/>
    </row>
    <row r="1125" customFormat="false" ht="11.25" hidden="false" customHeight="false" outlineLevel="0" collapsed="false">
      <c r="B1125" s="4"/>
    </row>
    <row r="1126" customFormat="false" ht="11.25" hidden="false" customHeight="false" outlineLevel="0" collapsed="false">
      <c r="B1126" s="4"/>
    </row>
    <row r="1127" customFormat="false" ht="11.25" hidden="false" customHeight="false" outlineLevel="0" collapsed="false">
      <c r="B1127" s="4"/>
    </row>
    <row r="1128" customFormat="false" ht="11.25" hidden="false" customHeight="false" outlineLevel="0" collapsed="false">
      <c r="B1128" s="4"/>
    </row>
    <row r="1129" customFormat="false" ht="11.25" hidden="false" customHeight="false" outlineLevel="0" collapsed="false">
      <c r="B1129" s="4"/>
    </row>
    <row r="1130" customFormat="false" ht="11.25" hidden="false" customHeight="false" outlineLevel="0" collapsed="false">
      <c r="B1130" s="4"/>
    </row>
    <row r="1131" customFormat="false" ht="11.25" hidden="false" customHeight="false" outlineLevel="0" collapsed="false">
      <c r="B1131" s="4"/>
    </row>
    <row r="1132" customFormat="false" ht="11.25" hidden="false" customHeight="false" outlineLevel="0" collapsed="false">
      <c r="B1132" s="4"/>
    </row>
    <row r="1133" customFormat="false" ht="11.25" hidden="false" customHeight="false" outlineLevel="0" collapsed="false">
      <c r="B1133" s="4"/>
    </row>
    <row r="1134" customFormat="false" ht="11.25" hidden="false" customHeight="false" outlineLevel="0" collapsed="false">
      <c r="B1134" s="4"/>
    </row>
    <row r="1135" customFormat="false" ht="11.25" hidden="false" customHeight="false" outlineLevel="0" collapsed="false">
      <c r="B1135" s="4"/>
    </row>
    <row r="1136" customFormat="false" ht="11.25" hidden="false" customHeight="false" outlineLevel="0" collapsed="false">
      <c r="B1136" s="4"/>
    </row>
    <row r="1137" customFormat="false" ht="11.25" hidden="false" customHeight="false" outlineLevel="0" collapsed="false">
      <c r="B1137" s="4"/>
    </row>
    <row r="1138" customFormat="false" ht="11.25" hidden="false" customHeight="false" outlineLevel="0" collapsed="false">
      <c r="B1138" s="4"/>
    </row>
    <row r="1139" customFormat="false" ht="11.25" hidden="false" customHeight="false" outlineLevel="0" collapsed="false">
      <c r="B1139" s="4"/>
    </row>
    <row r="1140" customFormat="false" ht="11.25" hidden="false" customHeight="false" outlineLevel="0" collapsed="false">
      <c r="B1140" s="4"/>
    </row>
    <row r="1141" customFormat="false" ht="11.25" hidden="false" customHeight="false" outlineLevel="0" collapsed="false">
      <c r="B1141" s="4"/>
    </row>
    <row r="1142" customFormat="false" ht="11.25" hidden="false" customHeight="false" outlineLevel="0" collapsed="false">
      <c r="B1142" s="4"/>
    </row>
    <row r="1143" customFormat="false" ht="11.25" hidden="false" customHeight="false" outlineLevel="0" collapsed="false">
      <c r="B1143" s="4"/>
    </row>
    <row r="1144" customFormat="false" ht="11.25" hidden="false" customHeight="false" outlineLevel="0" collapsed="false">
      <c r="B1144" s="4"/>
    </row>
    <row r="1145" customFormat="false" ht="11.25" hidden="false" customHeight="false" outlineLevel="0" collapsed="false">
      <c r="B1145" s="4"/>
    </row>
    <row r="1146" customFormat="false" ht="11.25" hidden="false" customHeight="false" outlineLevel="0" collapsed="false">
      <c r="B1146" s="4"/>
    </row>
    <row r="1147" customFormat="false" ht="11.25" hidden="false" customHeight="false" outlineLevel="0" collapsed="false">
      <c r="B1147" s="4"/>
    </row>
    <row r="1148" customFormat="false" ht="11.25" hidden="false" customHeight="false" outlineLevel="0" collapsed="false">
      <c r="B1148" s="4"/>
    </row>
    <row r="1149" customFormat="false" ht="11.25" hidden="false" customHeight="false" outlineLevel="0" collapsed="false">
      <c r="B1149" s="4"/>
    </row>
    <row r="1150" customFormat="false" ht="11.25" hidden="false" customHeight="false" outlineLevel="0" collapsed="false">
      <c r="B1150" s="4"/>
    </row>
    <row r="1151" customFormat="false" ht="11.25" hidden="false" customHeight="false" outlineLevel="0" collapsed="false">
      <c r="B1151" s="4"/>
    </row>
    <row r="1152" customFormat="false" ht="11.25" hidden="false" customHeight="false" outlineLevel="0" collapsed="false">
      <c r="B1152" s="4"/>
    </row>
    <row r="1153" customFormat="false" ht="11.25" hidden="false" customHeight="false" outlineLevel="0" collapsed="false">
      <c r="B1153" s="4"/>
    </row>
    <row r="1154" customFormat="false" ht="11.25" hidden="false" customHeight="false" outlineLevel="0" collapsed="false">
      <c r="B1154" s="4"/>
    </row>
    <row r="1155" customFormat="false" ht="11.25" hidden="false" customHeight="false" outlineLevel="0" collapsed="false">
      <c r="B1155" s="4"/>
    </row>
    <row r="1156" customFormat="false" ht="11.25" hidden="false" customHeight="false" outlineLevel="0" collapsed="false">
      <c r="B1156" s="4"/>
    </row>
    <row r="1157" customFormat="false" ht="11.25" hidden="false" customHeight="false" outlineLevel="0" collapsed="false">
      <c r="B1157" s="4"/>
    </row>
    <row r="1158" customFormat="false" ht="11.25" hidden="false" customHeight="false" outlineLevel="0" collapsed="false">
      <c r="B1158" s="4"/>
    </row>
    <row r="1159" customFormat="false" ht="11.25" hidden="false" customHeight="false" outlineLevel="0" collapsed="false">
      <c r="B1159" s="4"/>
    </row>
    <row r="1160" customFormat="false" ht="11.25" hidden="false" customHeight="false" outlineLevel="0" collapsed="false">
      <c r="B1160" s="4"/>
    </row>
    <row r="1161" customFormat="false" ht="11.25" hidden="false" customHeight="false" outlineLevel="0" collapsed="false">
      <c r="B1161" s="4"/>
    </row>
    <row r="1162" customFormat="false" ht="11.25" hidden="false" customHeight="false" outlineLevel="0" collapsed="false">
      <c r="B1162" s="4"/>
    </row>
    <row r="1163" customFormat="false" ht="11.25" hidden="false" customHeight="false" outlineLevel="0" collapsed="false">
      <c r="B1163" s="4"/>
    </row>
    <row r="1164" customFormat="false" ht="11.25" hidden="false" customHeight="false" outlineLevel="0" collapsed="false">
      <c r="B1164" s="4"/>
    </row>
    <row r="1165" customFormat="false" ht="11.25" hidden="false" customHeight="false" outlineLevel="0" collapsed="false">
      <c r="B1165" s="4"/>
    </row>
    <row r="1166" customFormat="false" ht="11.25" hidden="false" customHeight="false" outlineLevel="0" collapsed="false">
      <c r="B1166" s="4"/>
    </row>
    <row r="1167" customFormat="false" ht="11.25" hidden="false" customHeight="false" outlineLevel="0" collapsed="false">
      <c r="B1167" s="4"/>
    </row>
    <row r="1168" customFormat="false" ht="11.25" hidden="false" customHeight="false" outlineLevel="0" collapsed="false">
      <c r="B1168" s="4"/>
    </row>
    <row r="1169" customFormat="false" ht="11.25" hidden="false" customHeight="false" outlineLevel="0" collapsed="false">
      <c r="B1169" s="4"/>
    </row>
    <row r="1170" customFormat="false" ht="11.25" hidden="false" customHeight="false" outlineLevel="0" collapsed="false">
      <c r="B1170" s="4"/>
    </row>
    <row r="1171" customFormat="false" ht="11.25" hidden="false" customHeight="false" outlineLevel="0" collapsed="false">
      <c r="B1171" s="4"/>
    </row>
    <row r="1172" customFormat="false" ht="11.25" hidden="false" customHeight="false" outlineLevel="0" collapsed="false">
      <c r="B1172" s="4"/>
    </row>
    <row r="1173" customFormat="false" ht="11.25" hidden="false" customHeight="false" outlineLevel="0" collapsed="false">
      <c r="B1173" s="4"/>
    </row>
    <row r="1174" customFormat="false" ht="11.25" hidden="false" customHeight="false" outlineLevel="0" collapsed="false">
      <c r="B1174" s="4"/>
    </row>
    <row r="1175" customFormat="false" ht="11.25" hidden="false" customHeight="false" outlineLevel="0" collapsed="false">
      <c r="B1175" s="4"/>
    </row>
    <row r="1176" customFormat="false" ht="11.25" hidden="false" customHeight="false" outlineLevel="0" collapsed="false">
      <c r="B1176" s="4"/>
    </row>
    <row r="1177" customFormat="false" ht="11.25" hidden="false" customHeight="false" outlineLevel="0" collapsed="false">
      <c r="B1177" s="4"/>
    </row>
    <row r="1178" customFormat="false" ht="11.25" hidden="false" customHeight="false" outlineLevel="0" collapsed="false">
      <c r="B1178" s="4"/>
    </row>
    <row r="1179" customFormat="false" ht="11.25" hidden="false" customHeight="false" outlineLevel="0" collapsed="false">
      <c r="B1179" s="4"/>
    </row>
    <row r="1180" customFormat="false" ht="11.25" hidden="false" customHeight="false" outlineLevel="0" collapsed="false">
      <c r="B1180" s="4"/>
    </row>
    <row r="1181" customFormat="false" ht="11.25" hidden="false" customHeight="false" outlineLevel="0" collapsed="false">
      <c r="B118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L2" activePane="bottomRight" state="frozen"/>
      <selection pane="topLeft" activeCell="A1" activeCellId="0" sqref="A1"/>
      <selection pane="topRight" activeCell="L1" activeCellId="0" sqref="L1"/>
      <selection pane="bottomLeft" activeCell="A2" activeCellId="0" sqref="A2"/>
      <selection pane="bottomRight" activeCell="W90" activeCellId="0" sqref="W2:W9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5" min="14" style="0" width="10.13"/>
    <col collapsed="false" customWidth="true" hidden="false" outlineLevel="0" max="16" min="16" style="0" width="13.28"/>
    <col collapsed="false" customWidth="true" hidden="false" outlineLevel="0" max="21" min="17" style="0" width="10.13"/>
    <col collapsed="false" customWidth="true" hidden="false" outlineLevel="0" max="23" min="23" style="0" width="11.13"/>
  </cols>
  <sheetData>
    <row r="1" customFormat="false" ht="12.75" hidden="false" customHeight="false" outlineLevel="0" collapsed="false">
      <c r="A1" s="9"/>
      <c r="B1" s="9" t="s">
        <v>90</v>
      </c>
      <c r="C1" s="9" t="s">
        <v>91</v>
      </c>
      <c r="D1" s="9" t="s">
        <v>92</v>
      </c>
      <c r="E1" s="9" t="s">
        <v>93</v>
      </c>
      <c r="F1" s="9" t="s">
        <v>94</v>
      </c>
      <c r="G1" s="9" t="s">
        <v>95</v>
      </c>
      <c r="H1" s="9" t="s">
        <v>96</v>
      </c>
      <c r="I1" s="9" t="s">
        <v>97</v>
      </c>
      <c r="J1" s="9" t="s">
        <v>98</v>
      </c>
      <c r="K1" s="9" t="s">
        <v>99</v>
      </c>
      <c r="L1" s="9" t="s">
        <v>100</v>
      </c>
      <c r="M1" s="9" t="s">
        <v>101</v>
      </c>
      <c r="N1" s="9" t="s">
        <v>102</v>
      </c>
      <c r="O1" s="9" t="s">
        <v>103</v>
      </c>
      <c r="P1" s="9" t="s">
        <v>104</v>
      </c>
      <c r="Q1" s="9" t="s">
        <v>105</v>
      </c>
      <c r="R1" s="9" t="s">
        <v>106</v>
      </c>
      <c r="S1" s="9"/>
      <c r="T1" s="9"/>
      <c r="U1" s="9"/>
      <c r="V1" s="9"/>
      <c r="W1" s="9" t="s">
        <v>107</v>
      </c>
    </row>
    <row r="2" customFormat="false" ht="12.75" hidden="false" customHeight="false" outlineLevel="0" collapsed="false">
      <c r="A2" s="10" t="n">
        <v>34335</v>
      </c>
      <c r="B2" s="11" t="n">
        <v>1752189</v>
      </c>
      <c r="C2" s="11" t="n">
        <f aca="false">VLOOKUP(A2,'[85]1951-1953'!$A$643:$C$752,3,0)</f>
        <v>790243</v>
      </c>
      <c r="D2" s="11" t="n">
        <f aca="false">VLOOKUP(A2,'[86]1954-1956'!$A$643:$C$752,3,0)</f>
        <v>578840</v>
      </c>
      <c r="E2" s="11" t="n">
        <f aca="false">VLOOKUP(A2,'[87]1957-1959'!$A$643:$C$752,3,0)</f>
        <v>2222378</v>
      </c>
      <c r="F2" s="11" t="n">
        <f aca="false">VLOOKUP(A2,'[88]1960-1962'!$A$611:$C$720,3,0)</f>
        <v>1655952</v>
      </c>
      <c r="G2" s="11" t="n">
        <f aca="false">VLOOKUP(A2,'[89]1963-1965'!$A$563:$C$672,3,0)</f>
        <v>1429268</v>
      </c>
      <c r="H2" s="11" t="n">
        <f aca="false">VLOOKUP(A2,'[90]1966-1968'!$A$515:$D$624,3,0)</f>
        <v>1910237</v>
      </c>
      <c r="I2" s="11" t="n">
        <f aca="false">VLOOKUP(A2,'[91]1969-1971'!$A$467:$C$576,3,0)</f>
        <v>1626958</v>
      </c>
      <c r="J2" s="11" t="n">
        <f aca="false">VLOOKUP(A2,'[92]1972-1974'!$A$419:$C$528,3,0)</f>
        <v>5650590</v>
      </c>
      <c r="K2" s="11" t="n">
        <f aca="false">VLOOKUP(A2,'[93]1975-1977'!$A$371:$C$480,3,0)</f>
        <v>5883312</v>
      </c>
      <c r="L2" s="11" t="n">
        <f aca="false">VLOOKUP(A2,'[94]1978-1980'!$A$323:$C$432,3,0)</f>
        <v>9359467</v>
      </c>
      <c r="M2" s="11" t="n">
        <f aca="false">VLOOKUP(A2,'[95]1981-1982'!$A$275:$C$384,3,0)</f>
        <v>9828922</v>
      </c>
      <c r="N2" s="11" t="n">
        <f aca="false">VLOOKUP(A2,'[96]1983-1984'!$A$243:$C$352,3,0)</f>
        <v>10493141</v>
      </c>
      <c r="O2" s="11" t="n">
        <f aca="false">VLOOKUP(A2,'[97]1985-1986'!$A$210:$C$319,3,0)</f>
        <v>12339353</v>
      </c>
      <c r="P2" s="11" t="n">
        <f aca="false">VLOOKUP(A2,'[98]1987-1989'!$A$178:$C$287,3,0)</f>
        <v>24460603</v>
      </c>
      <c r="Q2" s="11" t="n">
        <f aca="false">VLOOKUP(A2,'[99]1990-1992'!$A$130:$C$239,3,0)</f>
        <v>55019480</v>
      </c>
      <c r="R2" s="11" t="n">
        <v>59288855</v>
      </c>
      <c r="S2" s="11"/>
      <c r="T2" s="11"/>
      <c r="U2" s="11"/>
      <c r="W2" s="11" t="n">
        <f aca="false">SUM(B2:U2)</f>
        <v>204289788</v>
      </c>
    </row>
    <row r="3" customFormat="false" ht="12.75" hidden="false" customHeight="false" outlineLevel="0" collapsed="false">
      <c r="A3" s="10" t="n">
        <v>34366</v>
      </c>
      <c r="B3" s="11" t="n">
        <v>1539104</v>
      </c>
      <c r="C3" s="11" t="n">
        <f aca="false">VLOOKUP(A3,'[85]1951-1953'!$A$643:$C$752,3,0)</f>
        <v>669523</v>
      </c>
      <c r="D3" s="11" t="n">
        <f aca="false">VLOOKUP(A3,'[86]1954-1956'!$A$643:$C$752,3,0)</f>
        <v>531918</v>
      </c>
      <c r="E3" s="11" t="n">
        <f aca="false">VLOOKUP(A3,'[87]1957-1959'!$A$643:$C$752,3,0)</f>
        <v>1892397</v>
      </c>
      <c r="F3" s="11" t="n">
        <f aca="false">VLOOKUP(A3,'[88]1960-1962'!$A$611:$C$720,3,0)</f>
        <v>1469868</v>
      </c>
      <c r="G3" s="11" t="n">
        <f aca="false">VLOOKUP(A3,'[89]1963-1965'!$A$563:$C$672,3,0)</f>
        <v>1294448</v>
      </c>
      <c r="H3" s="11" t="n">
        <f aca="false">VLOOKUP(A3,'[90]1966-1968'!$A$515:$D$624,3,0)</f>
        <v>1769317</v>
      </c>
      <c r="I3" s="11" t="n">
        <f aca="false">VLOOKUP(A3,'[91]1969-1971'!$A$467:$C$576,3,0)</f>
        <v>1455963</v>
      </c>
      <c r="J3" s="11" t="n">
        <f aca="false">VLOOKUP(A3,'[92]1972-1974'!$A$419:$C$528,3,0)</f>
        <v>5098326</v>
      </c>
      <c r="K3" s="11" t="n">
        <f aca="false">VLOOKUP(A3,'[93]1975-1977'!$A$371:$C$480,3,0)</f>
        <v>5408452</v>
      </c>
      <c r="L3" s="11" t="n">
        <f aca="false">VLOOKUP(A3,'[94]1978-1980'!$A$323:$C$432,3,0)</f>
        <v>8324850</v>
      </c>
      <c r="M3" s="11" t="n">
        <f aca="false">VLOOKUP(A3,'[95]1981-1982'!$A$275:$C$384,3,0)</f>
        <v>8810457</v>
      </c>
      <c r="N3" s="11" t="n">
        <f aca="false">VLOOKUP(A3,'[96]1983-1984'!$A$243:$C$352,3,0)</f>
        <v>9471753</v>
      </c>
      <c r="O3" s="11" t="n">
        <f aca="false">VLOOKUP(A3,'[97]1985-1986'!$A$210:$C$319,3,0)</f>
        <v>10759794</v>
      </c>
      <c r="P3" s="11" t="n">
        <f aca="false">VLOOKUP(A3,'[98]1987-1989'!$A$178:$C$287,3,0)</f>
        <v>21650458</v>
      </c>
      <c r="Q3" s="11" t="n">
        <f aca="false">VLOOKUP(A3,'[99]1990-1992'!$A$130:$C$239,3,0)</f>
        <v>47847550</v>
      </c>
      <c r="R3" s="11" t="n">
        <v>50631059</v>
      </c>
      <c r="S3" s="11"/>
      <c r="T3" s="11"/>
      <c r="U3" s="11"/>
      <c r="W3" s="11" t="n">
        <f aca="false">SUM(B3:U3)</f>
        <v>178625237</v>
      </c>
    </row>
    <row r="4" customFormat="false" ht="12.75" hidden="false" customHeight="false" outlineLevel="0" collapsed="false">
      <c r="A4" s="10" t="n">
        <v>34394</v>
      </c>
      <c r="B4" s="11" t="n">
        <v>1894061</v>
      </c>
      <c r="C4" s="11" t="n">
        <f aca="false">VLOOKUP(A4,'[85]1951-1953'!$A$643:$C$752,3,0)</f>
        <v>755383</v>
      </c>
      <c r="D4" s="11" t="n">
        <f aca="false">VLOOKUP(A4,'[86]1954-1956'!$A$643:$C$752,3,0)</f>
        <v>575123</v>
      </c>
      <c r="E4" s="11" t="n">
        <f aca="false">VLOOKUP(A4,'[87]1957-1959'!$A$643:$C$752,3,0)</f>
        <v>2149216</v>
      </c>
      <c r="F4" s="11" t="n">
        <f aca="false">VLOOKUP(A4,'[88]1960-1962'!$A$611:$C$720,3,0)</f>
        <v>1647802</v>
      </c>
      <c r="G4" s="11" t="n">
        <f aca="false">VLOOKUP(A4,'[89]1963-1965'!$A$563:$C$672,3,0)</f>
        <v>1406990</v>
      </c>
      <c r="H4" s="11" t="n">
        <f aca="false">VLOOKUP(A4,'[90]1966-1968'!$A$515:$D$624,3,0)</f>
        <v>2029052</v>
      </c>
      <c r="I4" s="11" t="n">
        <f aca="false">VLOOKUP(A4,'[91]1969-1971'!$A$467:$C$576,3,0)</f>
        <v>1708153</v>
      </c>
      <c r="J4" s="11" t="n">
        <f aca="false">VLOOKUP(A4,'[92]1972-1974'!$A$419:$C$528,3,0)</f>
        <v>5466459</v>
      </c>
      <c r="K4" s="11" t="n">
        <f aca="false">VLOOKUP(A4,'[93]1975-1977'!$A$371:$C$480,3,0)</f>
        <v>6097596</v>
      </c>
      <c r="L4" s="11" t="n">
        <f aca="false">VLOOKUP(A4,'[94]1978-1980'!$A$323:$C$432,3,0)</f>
        <v>9185074</v>
      </c>
      <c r="M4" s="11" t="n">
        <f aca="false">VLOOKUP(A4,'[95]1981-1982'!$A$275:$C$384,3,0)</f>
        <v>9673128</v>
      </c>
      <c r="N4" s="11" t="n">
        <f aca="false">VLOOKUP(A4,'[96]1983-1984'!$A$243:$C$352,3,0)</f>
        <v>10470160</v>
      </c>
      <c r="O4" s="11" t="n">
        <f aca="false">VLOOKUP(A4,'[97]1985-1986'!$A$210:$C$319,3,0)</f>
        <v>11734764</v>
      </c>
      <c r="P4" s="11" t="n">
        <f aca="false">VLOOKUP(A4,'[98]1987-1989'!$A$178:$C$287,3,0)</f>
        <v>23685686</v>
      </c>
      <c r="Q4" s="11" t="n">
        <f aca="false">VLOOKUP(A4,'[99]1990-1992'!$A$130:$C$239,3,0)</f>
        <v>51264366</v>
      </c>
      <c r="R4" s="11" t="n">
        <v>53295724</v>
      </c>
      <c r="S4" s="11"/>
      <c r="T4" s="11"/>
      <c r="U4" s="11"/>
      <c r="W4" s="11" t="n">
        <f aca="false">SUM(B4:U4)</f>
        <v>193038737</v>
      </c>
    </row>
    <row r="5" customFormat="false" ht="12.75" hidden="false" customHeight="false" outlineLevel="0" collapsed="false">
      <c r="A5" s="10" t="n">
        <v>34425</v>
      </c>
      <c r="B5" s="11" t="n">
        <v>1800687</v>
      </c>
      <c r="C5" s="11" t="n">
        <f aca="false">VLOOKUP(A5,'[85]1951-1953'!$A$643:$C$752,3,0)</f>
        <v>714121</v>
      </c>
      <c r="D5" s="11" t="n">
        <f aca="false">VLOOKUP(A5,'[86]1954-1956'!$A$643:$C$752,3,0)</f>
        <v>535936</v>
      </c>
      <c r="E5" s="11" t="n">
        <f aca="false">VLOOKUP(A5,'[87]1957-1959'!$A$643:$C$752,3,0)</f>
        <v>2019466</v>
      </c>
      <c r="F5" s="11" t="n">
        <f aca="false">VLOOKUP(A5,'[88]1960-1962'!$A$611:$C$720,3,0)</f>
        <v>1622903</v>
      </c>
      <c r="G5" s="11" t="n">
        <f aca="false">VLOOKUP(A5,'[89]1963-1965'!$A$563:$C$672,3,0)</f>
        <v>1405418</v>
      </c>
      <c r="H5" s="11" t="n">
        <f aca="false">VLOOKUP(A5,'[90]1966-1968'!$A$515:$D$624,3,0)</f>
        <v>1913630</v>
      </c>
      <c r="I5" s="11" t="n">
        <f aca="false">VLOOKUP(A5,'[91]1969-1971'!$A$467:$C$576,3,0)</f>
        <v>1577828</v>
      </c>
      <c r="J5" s="11" t="n">
        <f aca="false">VLOOKUP(A5,'[92]1972-1974'!$A$419:$C$528,3,0)</f>
        <v>5090355</v>
      </c>
      <c r="K5" s="11" t="n">
        <f aca="false">VLOOKUP(A5,'[93]1975-1977'!$A$371:$C$480,3,0)</f>
        <v>5804301</v>
      </c>
      <c r="L5" s="11" t="n">
        <f aca="false">VLOOKUP(A5,'[94]1978-1980'!$A$323:$C$432,3,0)</f>
        <v>8924994</v>
      </c>
      <c r="M5" s="11" t="n">
        <f aca="false">VLOOKUP(A5,'[95]1981-1982'!$A$275:$C$384,3,0)</f>
        <v>8920641</v>
      </c>
      <c r="N5" s="11" t="n">
        <f aca="false">VLOOKUP(A5,'[96]1983-1984'!$A$243:$C$352,3,0)</f>
        <v>9807685</v>
      </c>
      <c r="O5" s="11" t="n">
        <f aca="false">VLOOKUP(A5,'[97]1985-1986'!$A$210:$C$319,3,0)</f>
        <v>11029406</v>
      </c>
      <c r="P5" s="11" t="n">
        <f aca="false">VLOOKUP(A5,'[98]1987-1989'!$A$178:$C$287,3,0)</f>
        <v>22517978</v>
      </c>
      <c r="Q5" s="11" t="n">
        <f aca="false">VLOOKUP(A5,'[99]1990-1992'!$A$130:$C$239,3,0)</f>
        <v>47776265</v>
      </c>
      <c r="R5" s="11" t="n">
        <v>48976500</v>
      </c>
      <c r="S5" s="11"/>
      <c r="T5" s="11"/>
      <c r="U5" s="11"/>
      <c r="W5" s="11" t="n">
        <f aca="false">SUM(B5:U5)</f>
        <v>180438114</v>
      </c>
    </row>
    <row r="6" customFormat="false" ht="12.75" hidden="false" customHeight="false" outlineLevel="0" collapsed="false">
      <c r="A6" s="10" t="n">
        <v>34455</v>
      </c>
      <c r="B6" s="11" t="n">
        <v>1830585</v>
      </c>
      <c r="C6" s="11" t="n">
        <f aca="false">VLOOKUP(A6,'[85]1951-1953'!$A$643:$C$752,3,0)</f>
        <v>698467</v>
      </c>
      <c r="D6" s="11" t="n">
        <f aca="false">VLOOKUP(A6,'[86]1954-1956'!$A$643:$C$752,3,0)</f>
        <v>538171</v>
      </c>
      <c r="E6" s="11" t="n">
        <f aca="false">VLOOKUP(A6,'[87]1957-1959'!$A$643:$C$752,3,0)</f>
        <v>1960188</v>
      </c>
      <c r="F6" s="11" t="n">
        <f aca="false">VLOOKUP(A6,'[88]1960-1962'!$A$611:$C$720,3,0)</f>
        <v>1630553</v>
      </c>
      <c r="G6" s="11" t="n">
        <f aca="false">VLOOKUP(A6,'[89]1963-1965'!$A$563:$C$672,3,0)</f>
        <v>1409525</v>
      </c>
      <c r="H6" s="11" t="n">
        <f aca="false">VLOOKUP(A6,'[90]1966-1968'!$A$515:$D$624,3,0)</f>
        <v>2003419</v>
      </c>
      <c r="I6" s="11" t="n">
        <f aca="false">VLOOKUP(A6,'[91]1969-1971'!$A$467:$C$576,3,0)</f>
        <v>1621014</v>
      </c>
      <c r="J6" s="11" t="n">
        <f aca="false">VLOOKUP(A6,'[92]1972-1974'!$A$419:$C$528,3,0)</f>
        <v>4921919</v>
      </c>
      <c r="K6" s="11" t="n">
        <f aca="false">VLOOKUP(A6,'[93]1975-1977'!$A$371:$C$480,3,0)</f>
        <v>5857698</v>
      </c>
      <c r="L6" s="11" t="n">
        <f aca="false">VLOOKUP(A6,'[94]1978-1980'!$A$323:$C$432,3,0)</f>
        <v>9426839</v>
      </c>
      <c r="M6" s="11" t="n">
        <f aca="false">VLOOKUP(A6,'[95]1981-1982'!$A$275:$C$384,3,0)</f>
        <v>9174140</v>
      </c>
      <c r="N6" s="11" t="n">
        <f aca="false">VLOOKUP(A6,'[96]1983-1984'!$A$243:$C$352,3,0)</f>
        <v>10260187</v>
      </c>
      <c r="O6" s="11" t="n">
        <f aca="false">VLOOKUP(A6,'[97]1985-1986'!$A$210:$C$319,3,0)</f>
        <v>11263632</v>
      </c>
      <c r="P6" s="11" t="n">
        <f aca="false">VLOOKUP(A6,'[98]1987-1989'!$A$178:$C$287,3,0)</f>
        <v>22593543</v>
      </c>
      <c r="Q6" s="11" t="n">
        <f aca="false">VLOOKUP(A6,'[99]1990-1992'!$A$130:$C$239,3,0)</f>
        <v>47852783</v>
      </c>
      <c r="R6" s="11" t="n">
        <v>47872895</v>
      </c>
      <c r="S6" s="11"/>
      <c r="T6" s="11"/>
      <c r="U6" s="11"/>
      <c r="W6" s="11" t="n">
        <f aca="false">SUM(B6:U6)</f>
        <v>180915558</v>
      </c>
    </row>
    <row r="7" customFormat="false" ht="12.75" hidden="false" customHeight="false" outlineLevel="0" collapsed="false">
      <c r="A7" s="10" t="n">
        <v>34486</v>
      </c>
      <c r="B7" s="11" t="n">
        <v>1752497</v>
      </c>
      <c r="C7" s="11" t="n">
        <f aca="false">VLOOKUP(A7,'[85]1951-1953'!$A$643:$C$752,3,0)</f>
        <v>705579</v>
      </c>
      <c r="D7" s="11" t="n">
        <f aca="false">VLOOKUP(A7,'[86]1954-1956'!$A$643:$C$752,3,0)</f>
        <v>542119</v>
      </c>
      <c r="E7" s="11" t="n">
        <f aca="false">VLOOKUP(A7,'[87]1957-1959'!$A$643:$C$752,3,0)</f>
        <v>1902289</v>
      </c>
      <c r="F7" s="11" t="n">
        <f aca="false">VLOOKUP(A7,'[88]1960-1962'!$A$611:$C$720,3,0)</f>
        <v>1528100</v>
      </c>
      <c r="G7" s="11" t="n">
        <f aca="false">VLOOKUP(A7,'[89]1963-1965'!$A$563:$C$672,3,0)</f>
        <v>1334391</v>
      </c>
      <c r="H7" s="11" t="n">
        <f aca="false">VLOOKUP(A7,'[90]1966-1968'!$A$515:$D$624,3,0)</f>
        <v>1792847</v>
      </c>
      <c r="I7" s="11" t="n">
        <f aca="false">VLOOKUP(A7,'[91]1969-1971'!$A$467:$C$576,3,0)</f>
        <v>1440262</v>
      </c>
      <c r="J7" s="11" t="n">
        <f aca="false">VLOOKUP(A7,'[92]1972-1974'!$A$419:$C$528,3,0)</f>
        <v>4796024</v>
      </c>
      <c r="K7" s="11" t="n">
        <f aca="false">VLOOKUP(A7,'[93]1975-1977'!$A$371:$C$480,3,0)</f>
        <v>5510235</v>
      </c>
      <c r="L7" s="11" t="n">
        <f aca="false">VLOOKUP(A7,'[94]1978-1980'!$A$323:$C$432,3,0)</f>
        <v>8959295</v>
      </c>
      <c r="M7" s="11" t="n">
        <f aca="false">VLOOKUP(A7,'[95]1981-1982'!$A$275:$C$384,3,0)</f>
        <v>8937884</v>
      </c>
      <c r="N7" s="11" t="n">
        <f aca="false">VLOOKUP(A7,'[96]1983-1984'!$A$243:$C$352,3,0)</f>
        <v>9775260</v>
      </c>
      <c r="O7" s="11" t="n">
        <f aca="false">VLOOKUP(A7,'[97]1985-1986'!$A$210:$C$319,3,0)</f>
        <v>10491282</v>
      </c>
      <c r="P7" s="11" t="n">
        <f aca="false">VLOOKUP(A7,'[98]1987-1989'!$A$178:$C$287,3,0)</f>
        <v>21420958</v>
      </c>
      <c r="Q7" s="11" t="n">
        <f aca="false">VLOOKUP(A7,'[99]1990-1992'!$A$130:$C$239,3,0)</f>
        <v>44744994</v>
      </c>
      <c r="R7" s="11" t="n">
        <v>44032618</v>
      </c>
      <c r="S7" s="11"/>
      <c r="T7" s="11"/>
      <c r="U7" s="11"/>
      <c r="W7" s="11" t="n">
        <f aca="false">SUM(B7:U7)</f>
        <v>169666634</v>
      </c>
    </row>
    <row r="8" customFormat="false" ht="12.75" hidden="false" customHeight="false" outlineLevel="0" collapsed="false">
      <c r="A8" s="10" t="n">
        <v>34516</v>
      </c>
      <c r="B8" s="11" t="n">
        <v>1677200</v>
      </c>
      <c r="C8" s="11" t="n">
        <f aca="false">VLOOKUP(A8,'[85]1951-1953'!$A$643:$C$752,3,0)</f>
        <v>690826</v>
      </c>
      <c r="D8" s="11" t="n">
        <f aca="false">VLOOKUP(A8,'[86]1954-1956'!$A$643:$C$752,3,0)</f>
        <v>543472</v>
      </c>
      <c r="E8" s="11" t="n">
        <f aca="false">VLOOKUP(A8,'[87]1957-1959'!$A$643:$C$752,3,0)</f>
        <v>1995126</v>
      </c>
      <c r="F8" s="11" t="n">
        <f aca="false">VLOOKUP(A8,'[88]1960-1962'!$A$611:$C$720,3,0)</f>
        <v>1538976</v>
      </c>
      <c r="G8" s="11" t="n">
        <f aca="false">VLOOKUP(A8,'[89]1963-1965'!$A$563:$C$672,3,0)</f>
        <v>1371208</v>
      </c>
      <c r="H8" s="11" t="n">
        <f aca="false">VLOOKUP(A8,'[90]1966-1968'!$A$515:$D$624,3,0)</f>
        <v>1802430</v>
      </c>
      <c r="I8" s="11" t="n">
        <f aca="false">VLOOKUP(A8,'[91]1969-1971'!$A$467:$C$576,3,0)</f>
        <v>1492329</v>
      </c>
      <c r="J8" s="11" t="n">
        <f aca="false">VLOOKUP(A8,'[92]1972-1974'!$A$419:$C$528,3,0)</f>
        <v>4707797</v>
      </c>
      <c r="K8" s="11" t="n">
        <f aca="false">VLOOKUP(A8,'[93]1975-1977'!$A$371:$C$480,3,0)</f>
        <v>5646567</v>
      </c>
      <c r="L8" s="11" t="n">
        <f aca="false">VLOOKUP(A8,'[94]1978-1980'!$A$323:$C$432,3,0)</f>
        <v>9077589</v>
      </c>
      <c r="M8" s="11" t="n">
        <f aca="false">VLOOKUP(A8,'[95]1981-1982'!$A$275:$C$384,3,0)</f>
        <v>9031496</v>
      </c>
      <c r="N8" s="11" t="n">
        <f aca="false">VLOOKUP(A8,'[96]1983-1984'!$A$243:$C$352,3,0)</f>
        <v>10185797</v>
      </c>
      <c r="O8" s="11" t="n">
        <f aca="false">VLOOKUP(A8,'[97]1985-1986'!$A$210:$C$319,3,0)</f>
        <v>10896042</v>
      </c>
      <c r="P8" s="11" t="n">
        <f aca="false">VLOOKUP(A8,'[98]1987-1989'!$A$178:$C$287,3,0)</f>
        <v>21858599</v>
      </c>
      <c r="Q8" s="11" t="n">
        <f aca="false">VLOOKUP(A8,'[99]1990-1992'!$A$130:$C$239,3,0)</f>
        <v>45227903</v>
      </c>
      <c r="R8" s="11" t="n">
        <v>44646430</v>
      </c>
      <c r="S8" s="11"/>
      <c r="T8" s="11"/>
      <c r="U8" s="11"/>
      <c r="W8" s="11" t="n">
        <f aca="false">SUM(B8:U8)</f>
        <v>172389787</v>
      </c>
    </row>
    <row r="9" customFormat="false" ht="12.75" hidden="false" customHeight="false" outlineLevel="0" collapsed="false">
      <c r="A9" s="10" t="n">
        <v>34547</v>
      </c>
      <c r="B9" s="11" t="n">
        <v>1575046</v>
      </c>
      <c r="C9" s="11" t="n">
        <f aca="false">VLOOKUP(A9,'[85]1951-1953'!$A$643:$C$752,3,0)</f>
        <v>698258</v>
      </c>
      <c r="D9" s="11" t="n">
        <f aca="false">VLOOKUP(A9,'[86]1954-1956'!$A$643:$C$752,3,0)</f>
        <v>535333</v>
      </c>
      <c r="E9" s="11" t="n">
        <f aca="false">VLOOKUP(A9,'[87]1957-1959'!$A$643:$C$752,3,0)</f>
        <v>2048639</v>
      </c>
      <c r="F9" s="11" t="n">
        <f aca="false">VLOOKUP(A9,'[88]1960-1962'!$A$611:$C$720,3,0)</f>
        <v>1530361</v>
      </c>
      <c r="G9" s="11" t="n">
        <f aca="false">VLOOKUP(A9,'[89]1963-1965'!$A$563:$C$672,3,0)</f>
        <v>1480246</v>
      </c>
      <c r="H9" s="11" t="n">
        <f aca="false">VLOOKUP(A9,'[90]1966-1968'!$A$515:$D$624,3,0)</f>
        <v>1913044</v>
      </c>
      <c r="I9" s="11" t="n">
        <f aca="false">VLOOKUP(A9,'[91]1969-1971'!$A$467:$C$576,3,0)</f>
        <v>1542596</v>
      </c>
      <c r="J9" s="11" t="n">
        <f aca="false">VLOOKUP(A9,'[92]1972-1974'!$A$419:$C$528,3,0)</f>
        <v>5019807</v>
      </c>
      <c r="K9" s="11" t="n">
        <f aca="false">VLOOKUP(A9,'[93]1975-1977'!$A$371:$C$480,3,0)</f>
        <v>5617346</v>
      </c>
      <c r="L9" s="11" t="n">
        <f aca="false">VLOOKUP(A9,'[94]1978-1980'!$A$323:$C$432,3,0)</f>
        <v>9082927</v>
      </c>
      <c r="M9" s="11" t="n">
        <f aca="false">VLOOKUP(A9,'[95]1981-1982'!$A$275:$C$384,3,0)</f>
        <v>8890065</v>
      </c>
      <c r="N9" s="11" t="n">
        <f aca="false">VLOOKUP(A9,'[96]1983-1984'!$A$243:$C$352,3,0)</f>
        <v>10002661</v>
      </c>
      <c r="O9" s="11" t="n">
        <f aca="false">VLOOKUP(A9,'[97]1985-1986'!$A$210:$C$319,3,0)</f>
        <v>10592320</v>
      </c>
      <c r="P9" s="11" t="n">
        <f aca="false">VLOOKUP(A9,'[98]1987-1989'!$A$178:$C$287,3,0)</f>
        <v>21080023</v>
      </c>
      <c r="Q9" s="11" t="n">
        <f aca="false">VLOOKUP(A9,'[99]1990-1992'!$A$130:$C$239,3,0)</f>
        <v>43546559</v>
      </c>
      <c r="R9" s="11" t="n">
        <v>41738912</v>
      </c>
      <c r="S9" s="11"/>
      <c r="T9" s="11"/>
      <c r="U9" s="11"/>
      <c r="W9" s="11" t="n">
        <f aca="false">SUM(B9:U9)</f>
        <v>166894143</v>
      </c>
    </row>
    <row r="10" customFormat="false" ht="12.75" hidden="false" customHeight="false" outlineLevel="0" collapsed="false">
      <c r="A10" s="10" t="n">
        <v>34578</v>
      </c>
      <c r="B10" s="11" t="n">
        <v>1597376</v>
      </c>
      <c r="C10" s="11" t="n">
        <f aca="false">VLOOKUP(A10,'[85]1951-1953'!$A$643:$C$752,3,0)</f>
        <v>637821</v>
      </c>
      <c r="D10" s="11" t="n">
        <f aca="false">VLOOKUP(A10,'[86]1954-1956'!$A$643:$C$752,3,0)</f>
        <v>496357</v>
      </c>
      <c r="E10" s="11" t="n">
        <f aca="false">VLOOKUP(A10,'[87]1957-1959'!$A$643:$C$752,3,0)</f>
        <v>1948871</v>
      </c>
      <c r="F10" s="11" t="n">
        <f aca="false">VLOOKUP(A10,'[88]1960-1962'!$A$611:$C$720,3,0)</f>
        <v>1559777</v>
      </c>
      <c r="G10" s="11" t="n">
        <f aca="false">VLOOKUP(A10,'[89]1963-1965'!$A$563:$C$672,3,0)</f>
        <v>1406994</v>
      </c>
      <c r="H10" s="11" t="n">
        <f aca="false">VLOOKUP(A10,'[90]1966-1968'!$A$515:$D$624,3,0)</f>
        <v>1803805</v>
      </c>
      <c r="I10" s="11" t="n">
        <f aca="false">VLOOKUP(A10,'[91]1969-1971'!$A$467:$C$576,3,0)</f>
        <v>1452832</v>
      </c>
      <c r="J10" s="11" t="n">
        <f aca="false">VLOOKUP(A10,'[92]1972-1974'!$A$419:$C$528,3,0)</f>
        <v>5046782</v>
      </c>
      <c r="K10" s="11" t="n">
        <f aca="false">VLOOKUP(A10,'[93]1975-1977'!$A$371:$C$480,3,0)</f>
        <v>5023729</v>
      </c>
      <c r="L10" s="11" t="n">
        <f aca="false">VLOOKUP(A10,'[94]1978-1980'!$A$323:$C$432,3,0)</f>
        <v>8375552</v>
      </c>
      <c r="M10" s="11" t="n">
        <f aca="false">VLOOKUP(A10,'[95]1981-1982'!$A$275:$C$384,3,0)</f>
        <v>8248972</v>
      </c>
      <c r="N10" s="11" t="n">
        <f aca="false">VLOOKUP(A10,'[96]1983-1984'!$A$243:$C$352,3,0)</f>
        <v>9200691</v>
      </c>
      <c r="O10" s="11" t="n">
        <f aca="false">VLOOKUP(A10,'[97]1985-1986'!$A$210:$C$319,3,0)</f>
        <v>9813886</v>
      </c>
      <c r="P10" s="11" t="n">
        <f aca="false">VLOOKUP(A10,'[98]1987-1989'!$A$178:$C$287,3,0)</f>
        <v>19678422</v>
      </c>
      <c r="Q10" s="11" t="n">
        <f aca="false">VLOOKUP(A10,'[99]1990-1992'!$A$130:$C$239,3,0)</f>
        <v>40378065</v>
      </c>
      <c r="R10" s="11" t="n">
        <v>37141776</v>
      </c>
      <c r="S10" s="11"/>
      <c r="T10" s="11"/>
      <c r="U10" s="11"/>
      <c r="W10" s="11" t="n">
        <f aca="false">SUM(B10:U10)</f>
        <v>153811708</v>
      </c>
    </row>
    <row r="11" customFormat="false" ht="12.75" hidden="false" customHeight="false" outlineLevel="0" collapsed="false">
      <c r="A11" s="10" t="n">
        <v>34608</v>
      </c>
      <c r="B11" s="11" t="n">
        <v>1621190</v>
      </c>
      <c r="C11" s="11" t="n">
        <f aca="false">VLOOKUP(A11,'[85]1951-1953'!$A$643:$C$752,3,0)</f>
        <v>681043</v>
      </c>
      <c r="D11" s="11" t="n">
        <f aca="false">VLOOKUP(A11,'[86]1954-1956'!$A$643:$C$752,3,0)</f>
        <v>497927</v>
      </c>
      <c r="E11" s="11" t="n">
        <f aca="false">VLOOKUP(A11,'[87]1957-1959'!$A$643:$C$752,3,0)</f>
        <v>2096548</v>
      </c>
      <c r="F11" s="11" t="n">
        <f aca="false">VLOOKUP(A11,'[88]1960-1962'!$A$611:$C$720,3,0)</f>
        <v>1418165</v>
      </c>
      <c r="G11" s="11" t="n">
        <f aca="false">VLOOKUP(A11,'[89]1963-1965'!$A$563:$C$672,3,0)</f>
        <v>1408434</v>
      </c>
      <c r="H11" s="11" t="n">
        <f aca="false">VLOOKUP(A11,'[90]1966-1968'!$A$515:$D$624,3,0)</f>
        <v>1755529</v>
      </c>
      <c r="I11" s="11" t="n">
        <f aca="false">VLOOKUP(A11,'[91]1969-1971'!$A$467:$C$576,3,0)</f>
        <v>1510857</v>
      </c>
      <c r="J11" s="11" t="n">
        <f aca="false">VLOOKUP(A11,'[92]1972-1974'!$A$419:$C$528,3,0)</f>
        <v>5101091</v>
      </c>
      <c r="K11" s="11" t="n">
        <f aca="false">VLOOKUP(A11,'[93]1975-1977'!$A$371:$C$480,3,0)</f>
        <v>5258139</v>
      </c>
      <c r="L11" s="11" t="n">
        <f aca="false">VLOOKUP(A11,'[94]1978-1980'!$A$323:$C$432,3,0)</f>
        <v>8762952</v>
      </c>
      <c r="M11" s="11" t="n">
        <f aca="false">VLOOKUP(A11,'[95]1981-1982'!$A$275:$C$384,3,0)</f>
        <v>8504293</v>
      </c>
      <c r="N11" s="11" t="n">
        <f aca="false">VLOOKUP(A11,'[96]1983-1984'!$A$243:$C$352,3,0)</f>
        <v>9212117</v>
      </c>
      <c r="O11" s="11" t="n">
        <f aca="false">VLOOKUP(A11,'[97]1985-1986'!$A$210:$C$319,3,0)</f>
        <v>9704383</v>
      </c>
      <c r="P11" s="11" t="n">
        <f aca="false">VLOOKUP(A11,'[98]1987-1989'!$A$178:$C$287,3,0)</f>
        <v>19489928</v>
      </c>
      <c r="Q11" s="11" t="n">
        <f aca="false">VLOOKUP(A11,'[99]1990-1992'!$A$130:$C$239,3,0)</f>
        <v>38983291</v>
      </c>
      <c r="R11" s="11" t="n">
        <v>36200173</v>
      </c>
      <c r="S11" s="11"/>
      <c r="T11" s="11"/>
      <c r="U11" s="11"/>
      <c r="W11" s="11" t="n">
        <f aca="false">SUM(B11:U11)</f>
        <v>152206060</v>
      </c>
    </row>
    <row r="12" customFormat="false" ht="12.75" hidden="false" customHeight="false" outlineLevel="0" collapsed="false">
      <c r="A12" s="10" t="n">
        <v>34639</v>
      </c>
      <c r="B12" s="11" t="n">
        <v>1605077</v>
      </c>
      <c r="C12" s="11" t="n">
        <f aca="false">VLOOKUP(A12,'[85]1951-1953'!$A$643:$C$752,3,0)</f>
        <v>635310</v>
      </c>
      <c r="D12" s="11" t="n">
        <f aca="false">VLOOKUP(A12,'[86]1954-1956'!$A$643:$C$752,3,0)</f>
        <v>507857</v>
      </c>
      <c r="E12" s="11" t="n">
        <f aca="false">VLOOKUP(A12,'[87]1957-1959'!$A$643:$C$752,3,0)</f>
        <v>2062348</v>
      </c>
      <c r="F12" s="11" t="n">
        <f aca="false">VLOOKUP(A12,'[88]1960-1962'!$A$611:$C$720,3,0)</f>
        <v>1412167</v>
      </c>
      <c r="G12" s="11" t="n">
        <f aca="false">VLOOKUP(A12,'[89]1963-1965'!$A$563:$C$672,3,0)</f>
        <v>1384405</v>
      </c>
      <c r="H12" s="11" t="n">
        <f aca="false">VLOOKUP(A12,'[90]1966-1968'!$A$515:$D$624,3,0)</f>
        <v>1804161</v>
      </c>
      <c r="I12" s="11" t="n">
        <f aca="false">VLOOKUP(A12,'[91]1969-1971'!$A$467:$C$576,3,0)</f>
        <v>1515375</v>
      </c>
      <c r="J12" s="11" t="n">
        <f aca="false">VLOOKUP(A12,'[92]1972-1974'!$A$419:$C$528,3,0)</f>
        <v>5234404</v>
      </c>
      <c r="K12" s="11" t="n">
        <f aca="false">VLOOKUP(A12,'[93]1975-1977'!$A$371:$C$480,3,0)</f>
        <v>5348686</v>
      </c>
      <c r="L12" s="11" t="n">
        <f aca="false">VLOOKUP(A12,'[94]1978-1980'!$A$323:$C$432,3,0)</f>
        <v>8279685</v>
      </c>
      <c r="M12" s="11" t="n">
        <f aca="false">VLOOKUP(A12,'[95]1981-1982'!$A$275:$C$384,3,0)</f>
        <v>8266556</v>
      </c>
      <c r="N12" s="11" t="n">
        <f aca="false">VLOOKUP(A12,'[96]1983-1984'!$A$243:$C$352,3,0)</f>
        <v>8966192</v>
      </c>
      <c r="O12" s="11" t="n">
        <f aca="false">VLOOKUP(A12,'[97]1985-1986'!$A$210:$C$319,3,0)</f>
        <v>9654245</v>
      </c>
      <c r="P12" s="11" t="n">
        <f aca="false">VLOOKUP(A12,'[98]1987-1989'!$A$178:$C$287,3,0)</f>
        <v>19185216</v>
      </c>
      <c r="Q12" s="11" t="n">
        <f aca="false">VLOOKUP(A12,'[99]1990-1992'!$A$130:$C$239,3,0)</f>
        <v>37558415</v>
      </c>
      <c r="R12" s="11" t="n">
        <v>35366137</v>
      </c>
      <c r="S12" s="11"/>
      <c r="T12" s="11"/>
      <c r="U12" s="11"/>
      <c r="W12" s="11" t="n">
        <f aca="false">SUM(B12:U12)</f>
        <v>148786236</v>
      </c>
    </row>
    <row r="13" customFormat="false" ht="12.75" hidden="false" customHeight="false" outlineLevel="0" collapsed="false">
      <c r="A13" s="10" t="n">
        <v>34669</v>
      </c>
      <c r="B13" s="11" t="n">
        <v>1604196</v>
      </c>
      <c r="C13" s="11" t="n">
        <f aca="false">VLOOKUP(A13,'[85]1951-1953'!$A$643:$C$752,3,0)</f>
        <v>646085</v>
      </c>
      <c r="D13" s="11" t="n">
        <f aca="false">VLOOKUP(A13,'[86]1954-1956'!$A$643:$C$752,3,0)</f>
        <v>510827</v>
      </c>
      <c r="E13" s="11" t="n">
        <f aca="false">VLOOKUP(A13,'[87]1957-1959'!$A$643:$C$752,3,0)</f>
        <v>2093318</v>
      </c>
      <c r="F13" s="11" t="n">
        <f aca="false">VLOOKUP(A13,'[88]1960-1962'!$A$611:$C$720,3,0)</f>
        <v>1398198</v>
      </c>
      <c r="G13" s="11" t="n">
        <f aca="false">VLOOKUP(A13,'[89]1963-1965'!$A$563:$C$672,3,0)</f>
        <v>1439720</v>
      </c>
      <c r="H13" s="11" t="n">
        <f aca="false">VLOOKUP(A13,'[90]1966-1968'!$A$515:$D$624,3,0)</f>
        <v>1832960</v>
      </c>
      <c r="I13" s="11" t="n">
        <f aca="false">VLOOKUP(A13,'[91]1969-1971'!$A$467:$C$576,3,0)</f>
        <v>1519169</v>
      </c>
      <c r="J13" s="11" t="n">
        <f aca="false">VLOOKUP(A13,'[92]1972-1974'!$A$419:$C$528,3,0)</f>
        <v>5241734</v>
      </c>
      <c r="K13" s="11" t="n">
        <f aca="false">VLOOKUP(A13,'[93]1975-1977'!$A$371:$C$480,3,0)</f>
        <v>5372020</v>
      </c>
      <c r="L13" s="11" t="n">
        <f aca="false">VLOOKUP(A13,'[94]1978-1980'!$A$323:$C$432,3,0)</f>
        <v>8492344</v>
      </c>
      <c r="M13" s="11" t="n">
        <f aca="false">VLOOKUP(A13,'[95]1981-1982'!$A$275:$C$384,3,0)</f>
        <v>8354824</v>
      </c>
      <c r="N13" s="11" t="n">
        <f aca="false">VLOOKUP(A13,'[96]1983-1984'!$A$243:$C$352,3,0)</f>
        <v>9108978</v>
      </c>
      <c r="O13" s="11" t="n">
        <f aca="false">VLOOKUP(A13,'[97]1985-1986'!$A$210:$C$319,3,0)</f>
        <v>10037683</v>
      </c>
      <c r="P13" s="11" t="n">
        <f aca="false">VLOOKUP(A13,'[98]1987-1989'!$A$178:$C$287,3,0)</f>
        <v>19388126</v>
      </c>
      <c r="Q13" s="11" t="n">
        <f aca="false">VLOOKUP(A13,'[99]1990-1992'!$A$130:$C$239,3,0)</f>
        <v>37880212</v>
      </c>
      <c r="R13" s="11" t="n">
        <v>35561429</v>
      </c>
      <c r="S13" s="11"/>
      <c r="T13" s="11"/>
      <c r="U13" s="11"/>
      <c r="W13" s="11" t="n">
        <f aca="false">SUM(B13:U13)</f>
        <v>150481823</v>
      </c>
    </row>
    <row r="14" customFormat="false" ht="12.75" hidden="false" customHeight="false" outlineLevel="0" collapsed="false">
      <c r="A14" s="10" t="n">
        <v>34700</v>
      </c>
      <c r="B14" s="11" t="n">
        <v>1545681</v>
      </c>
      <c r="C14" s="11" t="n">
        <f aca="false">VLOOKUP(A14,'[85]1951-1953'!$A$643:$C$752,3,0)</f>
        <v>616129</v>
      </c>
      <c r="D14" s="11" t="n">
        <f aca="false">VLOOKUP(A14,'[86]1954-1956'!$A$643:$C$752,3,0)</f>
        <v>517996</v>
      </c>
      <c r="E14" s="11" t="n">
        <f aca="false">VLOOKUP(A14,'[87]1957-1959'!$A$643:$C$752,3,0)</f>
        <v>2137620</v>
      </c>
      <c r="F14" s="11" t="n">
        <f aca="false">VLOOKUP(A14,'[88]1960-1962'!$A$611:$C$720,3,0)</f>
        <v>1369506</v>
      </c>
      <c r="G14" s="11" t="n">
        <f aca="false">VLOOKUP(A14,'[89]1963-1965'!$A$563:$C$672,3,0)</f>
        <v>1379996</v>
      </c>
      <c r="H14" s="11" t="n">
        <f aca="false">VLOOKUP(A14,'[90]1966-1968'!$A$515:$D$624,3,0)</f>
        <v>1641295</v>
      </c>
      <c r="I14" s="11" t="n">
        <f aca="false">VLOOKUP(A14,'[91]1969-1971'!$A$467:$C$576,3,0)</f>
        <v>1357167</v>
      </c>
      <c r="J14" s="11" t="n">
        <f aca="false">VLOOKUP(A14,'[92]1972-1974'!$A$419:$C$528,3,0)</f>
        <v>5424726</v>
      </c>
      <c r="K14" s="11" t="n">
        <f aca="false">VLOOKUP(A14,'[93]1975-1977'!$A$371:$C$480,3,0)</f>
        <v>5161548</v>
      </c>
      <c r="L14" s="11" t="n">
        <f aca="false">VLOOKUP(A14,'[94]1978-1980'!$A$323:$C$432,3,0)</f>
        <v>8604284</v>
      </c>
      <c r="M14" s="11" t="n">
        <f aca="false">VLOOKUP(A14,'[95]1981-1982'!$A$275:$C$384,3,0)</f>
        <v>8100668</v>
      </c>
      <c r="N14" s="11" t="n">
        <f aca="false">VLOOKUP(A14,'[96]1983-1984'!$A$243:$C$352,3,0)</f>
        <v>8980945</v>
      </c>
      <c r="O14" s="11" t="n">
        <f aca="false">VLOOKUP(A14,'[97]1985-1986'!$A$210:$C$319,3,0)</f>
        <v>9984633</v>
      </c>
      <c r="P14" s="11" t="n">
        <f aca="false">VLOOKUP(A14,'[98]1987-1989'!$A$178:$C$287,3,0)</f>
        <v>19156662</v>
      </c>
      <c r="Q14" s="11" t="n">
        <f aca="false">VLOOKUP(A14,'[99]1990-1992'!$A$130:$C$239,3,0)</f>
        <v>36190673</v>
      </c>
      <c r="R14" s="11" t="n">
        <v>33747311</v>
      </c>
      <c r="S14" s="11"/>
      <c r="T14" s="11"/>
      <c r="U14" s="11"/>
      <c r="W14" s="11" t="n">
        <f aca="false">SUM(B14:U14)</f>
        <v>145916840</v>
      </c>
    </row>
    <row r="15" customFormat="false" ht="12.75" hidden="false" customHeight="false" outlineLevel="0" collapsed="false">
      <c r="A15" s="10" t="n">
        <v>34731</v>
      </c>
      <c r="B15" s="11" t="n">
        <v>1359276</v>
      </c>
      <c r="C15" s="11" t="n">
        <f aca="false">VLOOKUP(A15,'[85]1951-1953'!$A$643:$C$752,3,0)</f>
        <v>569362</v>
      </c>
      <c r="D15" s="11" t="n">
        <f aca="false">VLOOKUP(A15,'[86]1954-1956'!$A$643:$C$752,3,0)</f>
        <v>472500</v>
      </c>
      <c r="E15" s="11" t="n">
        <f aca="false">VLOOKUP(A15,'[87]1957-1959'!$A$643:$C$752,3,0)</f>
        <v>1880294</v>
      </c>
      <c r="F15" s="11" t="n">
        <f aca="false">VLOOKUP(A15,'[88]1960-1962'!$A$611:$C$720,3,0)</f>
        <v>1380290</v>
      </c>
      <c r="G15" s="11" t="n">
        <f aca="false">VLOOKUP(A15,'[89]1963-1965'!$A$563:$C$672,3,0)</f>
        <v>1283065</v>
      </c>
      <c r="H15" s="11" t="n">
        <f aca="false">VLOOKUP(A15,'[90]1966-1968'!$A$515:$D$624,3,0)</f>
        <v>1593621</v>
      </c>
      <c r="I15" s="11" t="n">
        <f aca="false">VLOOKUP(A15,'[91]1969-1971'!$A$467:$C$576,3,0)</f>
        <v>1306150</v>
      </c>
      <c r="J15" s="11" t="n">
        <f aca="false">VLOOKUP(A15,'[92]1972-1974'!$A$419:$C$528,3,0)</f>
        <v>4691591</v>
      </c>
      <c r="K15" s="11" t="n">
        <f aca="false">VLOOKUP(A15,'[93]1975-1977'!$A$371:$C$480,3,0)</f>
        <v>4452496</v>
      </c>
      <c r="L15" s="11" t="n">
        <f aca="false">VLOOKUP(A15,'[94]1978-1980'!$A$323:$C$432,3,0)</f>
        <v>7940025</v>
      </c>
      <c r="M15" s="11" t="n">
        <f aca="false">VLOOKUP(A15,'[95]1981-1982'!$A$275:$C$384,3,0)</f>
        <v>7252483</v>
      </c>
      <c r="N15" s="11" t="n">
        <f aca="false">VLOOKUP(A15,'[96]1983-1984'!$A$243:$C$352,3,0)</f>
        <v>8120554</v>
      </c>
      <c r="O15" s="11" t="n">
        <f aca="false">VLOOKUP(A15,'[97]1985-1986'!$A$210:$C$319,3,0)</f>
        <v>8770775</v>
      </c>
      <c r="P15" s="11" t="n">
        <f aca="false">VLOOKUP(A15,'[98]1987-1989'!$A$178:$C$287,3,0)</f>
        <v>16977655</v>
      </c>
      <c r="Q15" s="11" t="n">
        <f aca="false">VLOOKUP(A15,'[99]1990-1992'!$A$130:$C$239,3,0)</f>
        <v>32252665</v>
      </c>
      <c r="R15" s="11" t="n">
        <v>29481600</v>
      </c>
      <c r="S15" s="11"/>
      <c r="T15" s="11"/>
      <c r="U15" s="11"/>
      <c r="W15" s="11" t="n">
        <f aca="false">SUM(B15:U15)</f>
        <v>129784402</v>
      </c>
    </row>
    <row r="16" customFormat="false" ht="12.75" hidden="false" customHeight="false" outlineLevel="0" collapsed="false">
      <c r="A16" s="10" t="n">
        <v>34759</v>
      </c>
      <c r="B16" s="11" t="n">
        <v>1551190</v>
      </c>
      <c r="C16" s="11" t="n">
        <f aca="false">VLOOKUP(A16,'[85]1951-1953'!$A$643:$C$752,3,0)</f>
        <v>608293</v>
      </c>
      <c r="D16" s="11" t="n">
        <f aca="false">VLOOKUP(A16,'[86]1954-1956'!$A$643:$C$752,3,0)</f>
        <v>500625</v>
      </c>
      <c r="E16" s="11" t="n">
        <f aca="false">VLOOKUP(A16,'[87]1957-1959'!$A$643:$C$752,3,0)</f>
        <v>2027916</v>
      </c>
      <c r="F16" s="11" t="n">
        <f aca="false">VLOOKUP(A16,'[88]1960-1962'!$A$611:$C$720,3,0)</f>
        <v>1527777</v>
      </c>
      <c r="G16" s="11" t="n">
        <f aca="false">VLOOKUP(A16,'[89]1963-1965'!$A$563:$C$672,3,0)</f>
        <v>1539962</v>
      </c>
      <c r="H16" s="11" t="n">
        <f aca="false">VLOOKUP(A16,'[90]1966-1968'!$A$515:$D$624,3,0)</f>
        <v>1709247</v>
      </c>
      <c r="I16" s="11" t="n">
        <f aca="false">VLOOKUP(A16,'[91]1969-1971'!$A$467:$C$576,3,0)</f>
        <v>1478618</v>
      </c>
      <c r="J16" s="11" t="n">
        <f aca="false">VLOOKUP(A16,'[92]1972-1974'!$A$419:$C$528,3,0)</f>
        <v>5274233</v>
      </c>
      <c r="K16" s="11" t="n">
        <f aca="false">VLOOKUP(A16,'[93]1975-1977'!$A$371:$C$480,3,0)</f>
        <v>4752387</v>
      </c>
      <c r="L16" s="11" t="n">
        <f aca="false">VLOOKUP(A16,'[94]1978-1980'!$A$323:$C$432,3,0)</f>
        <v>8854648</v>
      </c>
      <c r="M16" s="11" t="n">
        <f aca="false">VLOOKUP(A16,'[95]1981-1982'!$A$275:$C$384,3,0)</f>
        <v>7744367</v>
      </c>
      <c r="N16" s="11" t="n">
        <f aca="false">VLOOKUP(A16,'[96]1983-1984'!$A$243:$C$352,3,0)</f>
        <v>9202667</v>
      </c>
      <c r="O16" s="11" t="n">
        <f aca="false">VLOOKUP(A16,'[97]1985-1986'!$A$210:$C$319,3,0)</f>
        <v>9394601</v>
      </c>
      <c r="P16" s="11" t="n">
        <f aca="false">VLOOKUP(A16,'[98]1987-1989'!$A$178:$C$287,3,0)</f>
        <v>18353795</v>
      </c>
      <c r="Q16" s="11" t="n">
        <f aca="false">VLOOKUP(A16,'[99]1990-1992'!$A$130:$C$239,3,0)</f>
        <v>34198397</v>
      </c>
      <c r="R16" s="11" t="n">
        <v>31575319</v>
      </c>
      <c r="S16" s="11"/>
      <c r="T16" s="11"/>
      <c r="U16" s="11"/>
      <c r="W16" s="11" t="n">
        <f aca="false">SUM(B16:U16)</f>
        <v>140294042</v>
      </c>
    </row>
    <row r="17" customFormat="false" ht="12.75" hidden="false" customHeight="false" outlineLevel="0" collapsed="false">
      <c r="A17" s="10" t="n">
        <v>34790</v>
      </c>
      <c r="B17" s="11" t="n">
        <v>1558509</v>
      </c>
      <c r="C17" s="11" t="n">
        <f aca="false">VLOOKUP(A17,'[85]1951-1953'!$A$643:$C$752,3,0)</f>
        <v>565823</v>
      </c>
      <c r="D17" s="11" t="n">
        <f aca="false">VLOOKUP(A17,'[86]1954-1956'!$A$643:$C$752,3,0)</f>
        <v>474230</v>
      </c>
      <c r="E17" s="11" t="n">
        <f aca="false">VLOOKUP(A17,'[87]1957-1959'!$A$643:$C$752,3,0)</f>
        <v>1960100</v>
      </c>
      <c r="F17" s="11" t="n">
        <f aca="false">VLOOKUP(A17,'[88]1960-1962'!$A$611:$C$720,3,0)</f>
        <v>1437078</v>
      </c>
      <c r="G17" s="11" t="n">
        <f aca="false">VLOOKUP(A17,'[89]1963-1965'!$A$563:$C$672,3,0)</f>
        <v>1445389</v>
      </c>
      <c r="H17" s="11" t="n">
        <f aca="false">VLOOKUP(A17,'[90]1966-1968'!$A$515:$D$624,3,0)</f>
        <v>1574214</v>
      </c>
      <c r="I17" s="11" t="n">
        <f aca="false">VLOOKUP(A17,'[91]1969-1971'!$A$467:$C$576,3,0)</f>
        <v>1424707</v>
      </c>
      <c r="J17" s="11" t="n">
        <f aca="false">VLOOKUP(A17,'[92]1972-1974'!$A$419:$C$528,3,0)</f>
        <v>5111722</v>
      </c>
      <c r="K17" s="11" t="n">
        <f aca="false">VLOOKUP(A17,'[93]1975-1977'!$A$371:$C$480,3,0)</f>
        <v>4653995</v>
      </c>
      <c r="L17" s="11" t="n">
        <f aca="false">VLOOKUP(A17,'[94]1978-1980'!$A$323:$C$432,3,0)</f>
        <v>8706073</v>
      </c>
      <c r="M17" s="11" t="n">
        <f aca="false">VLOOKUP(A17,'[95]1981-1982'!$A$275:$C$384,3,0)</f>
        <v>7470236</v>
      </c>
      <c r="N17" s="11" t="n">
        <f aca="false">VLOOKUP(A17,'[96]1983-1984'!$A$243:$C$352,3,0)</f>
        <v>8525307</v>
      </c>
      <c r="O17" s="11" t="n">
        <f aca="false">VLOOKUP(A17,'[97]1985-1986'!$A$210:$C$319,3,0)</f>
        <v>8982775</v>
      </c>
      <c r="P17" s="11" t="n">
        <f aca="false">VLOOKUP(A17,'[98]1987-1989'!$A$178:$C$287,3,0)</f>
        <v>17752883</v>
      </c>
      <c r="Q17" s="11" t="n">
        <f aca="false">VLOOKUP(A17,'[99]1990-1992'!$A$130:$C$239,3,0)</f>
        <v>32695775</v>
      </c>
      <c r="R17" s="11" t="n">
        <v>29975503</v>
      </c>
      <c r="S17" s="11"/>
      <c r="T17" s="11"/>
      <c r="U17" s="11"/>
      <c r="W17" s="11" t="n">
        <f aca="false">SUM(B17:U17)</f>
        <v>134314319</v>
      </c>
    </row>
    <row r="18" customFormat="false" ht="12.75" hidden="false" customHeight="false" outlineLevel="0" collapsed="false">
      <c r="A18" s="10" t="n">
        <v>34820</v>
      </c>
      <c r="B18" s="11" t="n">
        <v>1750421</v>
      </c>
      <c r="C18" s="11" t="n">
        <f aca="false">VLOOKUP(A18,'[85]1951-1953'!$A$643:$C$752,3,0)</f>
        <v>554123</v>
      </c>
      <c r="D18" s="11" t="n">
        <f aca="false">VLOOKUP(A18,'[86]1954-1956'!$A$643:$C$752,3,0)</f>
        <v>487560</v>
      </c>
      <c r="E18" s="11" t="n">
        <f aca="false">VLOOKUP(A18,'[87]1957-1959'!$A$643:$C$752,3,0)</f>
        <v>2028020</v>
      </c>
      <c r="F18" s="11" t="n">
        <f aca="false">VLOOKUP(A18,'[88]1960-1962'!$A$611:$C$720,3,0)</f>
        <v>1517882</v>
      </c>
      <c r="G18" s="11" t="n">
        <f aca="false">VLOOKUP(A18,'[89]1963-1965'!$A$563:$C$672,3,0)</f>
        <v>1487223</v>
      </c>
      <c r="H18" s="11" t="n">
        <f aca="false">VLOOKUP(A18,'[90]1966-1968'!$A$515:$D$624,3,0)</f>
        <v>1605777</v>
      </c>
      <c r="I18" s="11" t="n">
        <f aca="false">VLOOKUP(A18,'[91]1969-1971'!$A$467:$C$576,3,0)</f>
        <v>1419425</v>
      </c>
      <c r="J18" s="11" t="n">
        <f aca="false">VLOOKUP(A18,'[92]1972-1974'!$A$419:$C$528,3,0)</f>
        <v>5337738</v>
      </c>
      <c r="K18" s="11" t="n">
        <f aca="false">VLOOKUP(A18,'[93]1975-1977'!$A$371:$C$480,3,0)</f>
        <v>4756803</v>
      </c>
      <c r="L18" s="11" t="n">
        <f aca="false">VLOOKUP(A18,'[94]1978-1980'!$A$323:$C$432,3,0)</f>
        <v>8683696</v>
      </c>
      <c r="M18" s="11" t="n">
        <f aca="false">VLOOKUP(A18,'[95]1981-1982'!$A$275:$C$384,3,0)</f>
        <v>7664040</v>
      </c>
      <c r="N18" s="11" t="n">
        <f aca="false">VLOOKUP(A18,'[96]1983-1984'!$A$243:$C$352,3,0)</f>
        <v>8530592</v>
      </c>
      <c r="O18" s="11" t="n">
        <f aca="false">VLOOKUP(A18,'[97]1985-1986'!$A$210:$C$319,3,0)</f>
        <v>9159038</v>
      </c>
      <c r="P18" s="11" t="n">
        <f aca="false">VLOOKUP(A18,'[98]1987-1989'!$A$178:$C$287,3,0)</f>
        <v>18105899</v>
      </c>
      <c r="Q18" s="11" t="n">
        <f aca="false">VLOOKUP(A18,'[99]1990-1992'!$A$130:$C$239,3,0)</f>
        <v>32744534</v>
      </c>
      <c r="R18" s="11" t="n">
        <v>29989496</v>
      </c>
      <c r="S18" s="11"/>
      <c r="T18" s="11"/>
      <c r="U18" s="11"/>
      <c r="W18" s="11" t="n">
        <f aca="false">SUM(B18:U18)</f>
        <v>135822267</v>
      </c>
    </row>
    <row r="19" customFormat="false" ht="12.75" hidden="false" customHeight="false" outlineLevel="0" collapsed="false">
      <c r="A19" s="10" t="n">
        <v>34851</v>
      </c>
      <c r="B19" s="11" t="n">
        <v>1788356</v>
      </c>
      <c r="C19" s="11" t="n">
        <f aca="false">VLOOKUP(A19,'[85]1951-1953'!$A$643:$C$752,3,0)</f>
        <v>556881</v>
      </c>
      <c r="D19" s="11" t="n">
        <f aca="false">VLOOKUP(A19,'[86]1954-1956'!$A$643:$C$752,3,0)</f>
        <v>455024</v>
      </c>
      <c r="E19" s="11" t="n">
        <f aca="false">VLOOKUP(A19,'[87]1957-1959'!$A$643:$C$752,3,0)</f>
        <v>2045262</v>
      </c>
      <c r="F19" s="11" t="n">
        <f aca="false">VLOOKUP(A19,'[88]1960-1962'!$A$611:$C$720,3,0)</f>
        <v>1480079</v>
      </c>
      <c r="G19" s="11" t="n">
        <f aca="false">VLOOKUP(A19,'[89]1963-1965'!$A$563:$C$672,3,0)</f>
        <v>1400157</v>
      </c>
      <c r="H19" s="11" t="n">
        <f aca="false">VLOOKUP(A19,'[90]1966-1968'!$A$515:$D$624,3,0)</f>
        <v>1592378</v>
      </c>
      <c r="I19" s="11" t="n">
        <f aca="false">VLOOKUP(A19,'[91]1969-1971'!$A$467:$C$576,3,0)</f>
        <v>1325945</v>
      </c>
      <c r="J19" s="11" t="n">
        <f aca="false">VLOOKUP(A19,'[92]1972-1974'!$A$419:$C$528,3,0)</f>
        <v>4958657</v>
      </c>
      <c r="K19" s="11" t="n">
        <f aca="false">VLOOKUP(A19,'[93]1975-1977'!$A$371:$C$480,3,0)</f>
        <v>4582946</v>
      </c>
      <c r="L19" s="11" t="n">
        <f aca="false">VLOOKUP(A19,'[94]1978-1980'!$A$323:$C$432,3,0)</f>
        <v>8459408</v>
      </c>
      <c r="M19" s="11" t="n">
        <f aca="false">VLOOKUP(A19,'[95]1981-1982'!$A$275:$C$384,3,0)</f>
        <v>7259928</v>
      </c>
      <c r="N19" s="11" t="n">
        <f aca="false">VLOOKUP(A19,'[96]1983-1984'!$A$243:$C$352,3,0)</f>
        <v>8186075</v>
      </c>
      <c r="O19" s="11" t="n">
        <f aca="false">VLOOKUP(A19,'[97]1985-1986'!$A$210:$C$319,3,0)</f>
        <v>8911599</v>
      </c>
      <c r="P19" s="11" t="n">
        <f aca="false">VLOOKUP(A19,'[98]1987-1989'!$A$178:$C$287,3,0)</f>
        <v>17420208</v>
      </c>
      <c r="Q19" s="11" t="n">
        <f aca="false">VLOOKUP(A19,'[99]1990-1992'!$A$130:$C$239,3,0)</f>
        <v>31076867</v>
      </c>
      <c r="R19" s="11" t="n">
        <v>27678372</v>
      </c>
      <c r="S19" s="11"/>
      <c r="T19" s="11"/>
      <c r="U19" s="11"/>
      <c r="W19" s="11" t="n">
        <f aca="false">SUM(B19:U19)</f>
        <v>129178142</v>
      </c>
    </row>
    <row r="20" customFormat="false" ht="12.75" hidden="false" customHeight="false" outlineLevel="0" collapsed="false">
      <c r="A20" s="10" t="n">
        <v>34881</v>
      </c>
      <c r="B20" s="11" t="n">
        <v>1731740</v>
      </c>
      <c r="C20" s="11" t="n">
        <f aca="false">VLOOKUP(A20,'[85]1951-1953'!$A$643:$C$752,3,0)</f>
        <v>580453</v>
      </c>
      <c r="D20" s="11" t="n">
        <f aca="false">VLOOKUP(A20,'[86]1954-1956'!$A$643:$C$752,3,0)</f>
        <v>462786</v>
      </c>
      <c r="E20" s="11" t="n">
        <f aca="false">VLOOKUP(A20,'[87]1957-1959'!$A$643:$C$752,3,0)</f>
        <v>2008429</v>
      </c>
      <c r="F20" s="11" t="n">
        <f aca="false">VLOOKUP(A20,'[88]1960-1962'!$A$611:$C$720,3,0)</f>
        <v>1527611</v>
      </c>
      <c r="G20" s="11" t="n">
        <f aca="false">VLOOKUP(A20,'[89]1963-1965'!$A$563:$C$672,3,0)</f>
        <v>1412270</v>
      </c>
      <c r="H20" s="11" t="n">
        <f aca="false">VLOOKUP(A20,'[90]1966-1968'!$A$515:$D$624,3,0)</f>
        <v>1577939</v>
      </c>
      <c r="I20" s="11" t="n">
        <f aca="false">VLOOKUP(A20,'[91]1969-1971'!$A$467:$C$576,3,0)</f>
        <v>1294623</v>
      </c>
      <c r="J20" s="11" t="n">
        <f aca="false">VLOOKUP(A20,'[92]1972-1974'!$A$419:$C$528,3,0)</f>
        <v>5180514</v>
      </c>
      <c r="K20" s="11" t="n">
        <f aca="false">VLOOKUP(A20,'[93]1975-1977'!$A$371:$C$480,3,0)</f>
        <v>4703019</v>
      </c>
      <c r="L20" s="11" t="n">
        <f aca="false">VLOOKUP(A20,'[94]1978-1980'!$A$323:$C$432,3,0)</f>
        <v>8706531</v>
      </c>
      <c r="M20" s="11" t="n">
        <f aca="false">VLOOKUP(A20,'[95]1981-1982'!$A$275:$C$384,3,0)</f>
        <v>7353604</v>
      </c>
      <c r="N20" s="11" t="n">
        <f aca="false">VLOOKUP(A20,'[96]1983-1984'!$A$243:$C$352,3,0)</f>
        <v>8365983</v>
      </c>
      <c r="O20" s="11" t="n">
        <f aca="false">VLOOKUP(A20,'[97]1985-1986'!$A$210:$C$319,3,0)</f>
        <v>9368298</v>
      </c>
      <c r="P20" s="11" t="n">
        <f aca="false">VLOOKUP(A20,'[98]1987-1989'!$A$178:$C$287,3,0)</f>
        <v>17384834</v>
      </c>
      <c r="Q20" s="11" t="n">
        <f aca="false">VLOOKUP(A20,'[99]1990-1992'!$A$130:$C$239,3,0)</f>
        <v>31042564</v>
      </c>
      <c r="R20" s="11" t="n">
        <v>26838178</v>
      </c>
      <c r="S20" s="11"/>
      <c r="T20" s="11"/>
      <c r="U20" s="11"/>
      <c r="W20" s="11" t="n">
        <f aca="false">SUM(B20:U20)</f>
        <v>129539376</v>
      </c>
    </row>
    <row r="21" customFormat="false" ht="12.75" hidden="false" customHeight="false" outlineLevel="0" collapsed="false">
      <c r="A21" s="10" t="n">
        <v>34912</v>
      </c>
      <c r="B21" s="11" t="n">
        <v>1610004</v>
      </c>
      <c r="C21" s="11" t="n">
        <f aca="false">VLOOKUP(A21,'[85]1951-1953'!$A$643:$C$752,3,0)</f>
        <v>565783</v>
      </c>
      <c r="D21" s="11" t="n">
        <f aca="false">VLOOKUP(A21,'[86]1954-1956'!$A$643:$C$752,3,0)</f>
        <v>469583</v>
      </c>
      <c r="E21" s="11" t="n">
        <f aca="false">VLOOKUP(A21,'[87]1957-1959'!$A$643:$C$752,3,0)</f>
        <v>1963888</v>
      </c>
      <c r="F21" s="11" t="n">
        <f aca="false">VLOOKUP(A21,'[88]1960-1962'!$A$611:$C$720,3,0)</f>
        <v>1492044</v>
      </c>
      <c r="G21" s="11" t="n">
        <f aca="false">VLOOKUP(A21,'[89]1963-1965'!$A$563:$C$672,3,0)</f>
        <v>1367961</v>
      </c>
      <c r="H21" s="11" t="n">
        <f aca="false">VLOOKUP(A21,'[90]1966-1968'!$A$515:$D$624,3,0)</f>
        <v>1647219</v>
      </c>
      <c r="I21" s="11" t="n">
        <f aca="false">VLOOKUP(A21,'[91]1969-1971'!$A$467:$C$576,3,0)</f>
        <v>1269740</v>
      </c>
      <c r="J21" s="11" t="n">
        <f aca="false">VLOOKUP(A21,'[92]1972-1974'!$A$419:$C$528,3,0)</f>
        <v>5312099</v>
      </c>
      <c r="K21" s="11" t="n">
        <f aca="false">VLOOKUP(A21,'[93]1975-1977'!$A$371:$C$480,3,0)</f>
        <v>4512692</v>
      </c>
      <c r="L21" s="11" t="n">
        <f aca="false">VLOOKUP(A21,'[94]1978-1980'!$A$323:$C$432,3,0)</f>
        <v>8469121</v>
      </c>
      <c r="M21" s="11" t="n">
        <f aca="false">VLOOKUP(A21,'[95]1981-1982'!$A$275:$C$384,3,0)</f>
        <v>7346500</v>
      </c>
      <c r="N21" s="11" t="n">
        <f aca="false">VLOOKUP(A21,'[96]1983-1984'!$A$243:$C$352,3,0)</f>
        <v>8026998</v>
      </c>
      <c r="O21" s="11" t="n">
        <f aca="false">VLOOKUP(A21,'[97]1985-1986'!$A$210:$C$319,3,0)</f>
        <v>9256810</v>
      </c>
      <c r="P21" s="11" t="n">
        <f aca="false">VLOOKUP(A21,'[98]1987-1989'!$A$178:$C$287,3,0)</f>
        <v>17126344</v>
      </c>
      <c r="Q21" s="11" t="n">
        <f aca="false">VLOOKUP(A21,'[99]1990-1992'!$A$130:$C$239,3,0)</f>
        <v>29912619</v>
      </c>
      <c r="R21" s="11" t="n">
        <v>25692781</v>
      </c>
      <c r="S21" s="11"/>
      <c r="T21" s="11"/>
      <c r="U21" s="11"/>
      <c r="W21" s="11" t="n">
        <f aca="false">SUM(B21:U21)</f>
        <v>126042186</v>
      </c>
    </row>
    <row r="22" customFormat="false" ht="12.75" hidden="false" customHeight="false" outlineLevel="0" collapsed="false">
      <c r="A22" s="10" t="n">
        <v>34943</v>
      </c>
      <c r="B22" s="11" t="n">
        <v>1471848</v>
      </c>
      <c r="C22" s="11" t="n">
        <f aca="false">VLOOKUP(A22,'[85]1951-1953'!$A$643:$C$752,3,0)</f>
        <v>562805</v>
      </c>
      <c r="D22" s="11" t="n">
        <f aca="false">VLOOKUP(A22,'[86]1954-1956'!$A$643:$C$752,3,0)</f>
        <v>454525</v>
      </c>
      <c r="E22" s="11" t="n">
        <f aca="false">VLOOKUP(A22,'[87]1957-1959'!$A$643:$C$752,3,0)</f>
        <v>1907209</v>
      </c>
      <c r="F22" s="11" t="n">
        <f aca="false">VLOOKUP(A22,'[88]1960-1962'!$A$611:$C$720,3,0)</f>
        <v>1424299</v>
      </c>
      <c r="G22" s="11" t="n">
        <f aca="false">VLOOKUP(A22,'[89]1963-1965'!$A$563:$C$672,3,0)</f>
        <v>1294769</v>
      </c>
      <c r="H22" s="11" t="n">
        <f aca="false">VLOOKUP(A22,'[90]1966-1968'!$A$515:$D$624,3,0)</f>
        <v>1596660</v>
      </c>
      <c r="I22" s="11" t="n">
        <f aca="false">VLOOKUP(A22,'[91]1969-1971'!$A$467:$C$576,3,0)</f>
        <v>1272900</v>
      </c>
      <c r="J22" s="11" t="n">
        <f aca="false">VLOOKUP(A22,'[92]1972-1974'!$A$419:$C$528,3,0)</f>
        <v>5047595</v>
      </c>
      <c r="K22" s="11" t="n">
        <f aca="false">VLOOKUP(A22,'[93]1975-1977'!$A$371:$C$480,3,0)</f>
        <v>4465516</v>
      </c>
      <c r="L22" s="11" t="n">
        <f aca="false">VLOOKUP(A22,'[94]1978-1980'!$A$323:$C$432,3,0)</f>
        <v>8089139</v>
      </c>
      <c r="M22" s="11" t="n">
        <f aca="false">VLOOKUP(A22,'[95]1981-1982'!$A$275:$C$384,3,0)</f>
        <v>6891379</v>
      </c>
      <c r="N22" s="11" t="n">
        <f aca="false">VLOOKUP(A22,'[96]1983-1984'!$A$243:$C$352,3,0)</f>
        <v>8154393</v>
      </c>
      <c r="O22" s="11" t="n">
        <f aca="false">VLOOKUP(A22,'[97]1985-1986'!$A$210:$C$319,3,0)</f>
        <v>8809000</v>
      </c>
      <c r="P22" s="11" t="n">
        <f aca="false">VLOOKUP(A22,'[98]1987-1989'!$A$178:$C$287,3,0)</f>
        <v>15938048</v>
      </c>
      <c r="Q22" s="11" t="n">
        <f aca="false">VLOOKUP(A22,'[99]1990-1992'!$A$130:$C$239,3,0)</f>
        <v>28683328</v>
      </c>
      <c r="R22" s="11" t="n">
        <v>24485121</v>
      </c>
      <c r="S22" s="11"/>
      <c r="T22" s="11"/>
      <c r="U22" s="11"/>
      <c r="W22" s="11" t="n">
        <f aca="false">SUM(B22:U22)</f>
        <v>120548534</v>
      </c>
    </row>
    <row r="23" customFormat="false" ht="12.75" hidden="false" customHeight="false" outlineLevel="0" collapsed="false">
      <c r="A23" s="10" t="n">
        <v>34973</v>
      </c>
      <c r="B23" s="11" t="n">
        <v>1498866</v>
      </c>
      <c r="C23" s="11" t="n">
        <f aca="false">VLOOKUP(A23,'[85]1951-1953'!$A$643:$C$752,3,0)</f>
        <v>625589</v>
      </c>
      <c r="D23" s="11" t="n">
        <f aca="false">VLOOKUP(A23,'[86]1954-1956'!$A$643:$C$752,3,0)</f>
        <v>426751</v>
      </c>
      <c r="E23" s="11" t="n">
        <f aca="false">VLOOKUP(A23,'[87]1957-1959'!$A$643:$C$752,3,0)</f>
        <v>1998750</v>
      </c>
      <c r="F23" s="11" t="n">
        <f aca="false">VLOOKUP(A23,'[88]1960-1962'!$A$611:$C$720,3,0)</f>
        <v>1417313</v>
      </c>
      <c r="G23" s="11" t="n">
        <f aca="false">VLOOKUP(A23,'[89]1963-1965'!$A$563:$C$672,3,0)</f>
        <v>1321537</v>
      </c>
      <c r="H23" s="11" t="n">
        <f aca="false">VLOOKUP(A23,'[90]1966-1968'!$A$515:$D$624,3,0)</f>
        <v>1532183</v>
      </c>
      <c r="I23" s="11" t="n">
        <f aca="false">VLOOKUP(A23,'[91]1969-1971'!$A$467:$C$576,3,0)</f>
        <v>1251264</v>
      </c>
      <c r="J23" s="11" t="n">
        <f aca="false">VLOOKUP(A23,'[92]1972-1974'!$A$419:$C$528,3,0)</f>
        <v>5306859</v>
      </c>
      <c r="K23" s="11" t="n">
        <f aca="false">VLOOKUP(A23,'[93]1975-1977'!$A$371:$C$480,3,0)</f>
        <v>4749863</v>
      </c>
      <c r="L23" s="11" t="n">
        <f aca="false">VLOOKUP(A23,'[94]1978-1980'!$A$323:$C$432,3,0)</f>
        <v>8315573</v>
      </c>
      <c r="M23" s="11" t="n">
        <f aca="false">VLOOKUP(A23,'[95]1981-1982'!$A$275:$C$384,3,0)</f>
        <v>6953419</v>
      </c>
      <c r="N23" s="11" t="n">
        <f aca="false">VLOOKUP(A23,'[96]1983-1984'!$A$243:$C$352,3,0)</f>
        <v>8212344</v>
      </c>
      <c r="O23" s="11" t="n">
        <f aca="false">VLOOKUP(A23,'[97]1985-1986'!$A$210:$C$319,3,0)</f>
        <v>8888742</v>
      </c>
      <c r="P23" s="11" t="n">
        <f aca="false">VLOOKUP(A23,'[98]1987-1989'!$A$178:$C$287,3,0)</f>
        <v>16246457</v>
      </c>
      <c r="Q23" s="11" t="n">
        <f aca="false">VLOOKUP(A23,'[99]1990-1992'!$A$130:$C$239,3,0)</f>
        <v>29661513</v>
      </c>
      <c r="R23" s="11" t="n">
        <v>24480028</v>
      </c>
      <c r="S23" s="11"/>
      <c r="T23" s="11"/>
      <c r="U23" s="11"/>
      <c r="W23" s="11" t="n">
        <f aca="false">SUM(B23:U23)</f>
        <v>122887051</v>
      </c>
    </row>
    <row r="24" customFormat="false" ht="12.75" hidden="false" customHeight="false" outlineLevel="0" collapsed="false">
      <c r="A24" s="10" t="n">
        <v>35004</v>
      </c>
      <c r="B24" s="11" t="n">
        <v>1501256</v>
      </c>
      <c r="C24" s="11" t="n">
        <f aca="false">VLOOKUP(A24,'[85]1951-1953'!$A$643:$C$752,3,0)</f>
        <v>555070</v>
      </c>
      <c r="D24" s="11" t="n">
        <f aca="false">VLOOKUP(A24,'[86]1954-1956'!$A$643:$C$752,3,0)</f>
        <v>406912</v>
      </c>
      <c r="E24" s="11" t="n">
        <f aca="false">VLOOKUP(A24,'[87]1957-1959'!$A$643:$C$752,3,0)</f>
        <v>1887982</v>
      </c>
      <c r="F24" s="11" t="n">
        <f aca="false">VLOOKUP(A24,'[88]1960-1962'!$A$611:$C$720,3,0)</f>
        <v>1371265</v>
      </c>
      <c r="G24" s="11" t="n">
        <f aca="false">VLOOKUP(A24,'[89]1963-1965'!$A$563:$C$672,3,0)</f>
        <v>1243660</v>
      </c>
      <c r="H24" s="11" t="n">
        <f aca="false">VLOOKUP(A24,'[90]1966-1968'!$A$515:$D$624,3,0)</f>
        <v>1401941</v>
      </c>
      <c r="I24" s="11" t="n">
        <f aca="false">VLOOKUP(A24,'[91]1969-1971'!$A$467:$C$576,3,0)</f>
        <v>1290662</v>
      </c>
      <c r="J24" s="11" t="n">
        <f aca="false">VLOOKUP(A24,'[92]1972-1974'!$A$419:$C$528,3,0)</f>
        <v>5262486</v>
      </c>
      <c r="K24" s="11" t="n">
        <f aca="false">VLOOKUP(A24,'[93]1975-1977'!$A$371:$C$480,3,0)</f>
        <v>4885686</v>
      </c>
      <c r="L24" s="11" t="n">
        <f aca="false">VLOOKUP(A24,'[94]1978-1980'!$A$323:$C$432,3,0)</f>
        <v>7892315</v>
      </c>
      <c r="M24" s="11" t="n">
        <f aca="false">VLOOKUP(A24,'[95]1981-1982'!$A$275:$C$384,3,0)</f>
        <v>6724119</v>
      </c>
      <c r="N24" s="11" t="n">
        <f aca="false">VLOOKUP(A24,'[96]1983-1984'!$A$243:$C$352,3,0)</f>
        <v>7737166</v>
      </c>
      <c r="O24" s="11" t="n">
        <f aca="false">VLOOKUP(A24,'[97]1985-1986'!$A$210:$C$319,3,0)</f>
        <v>8492491</v>
      </c>
      <c r="P24" s="11" t="n">
        <f aca="false">VLOOKUP(A24,'[98]1987-1989'!$A$178:$C$287,3,0)</f>
        <v>15370620</v>
      </c>
      <c r="Q24" s="11" t="n">
        <f aca="false">VLOOKUP(A24,'[99]1990-1992'!$A$130:$C$239,3,0)</f>
        <v>28041836</v>
      </c>
      <c r="R24" s="11" t="n">
        <v>23207214</v>
      </c>
      <c r="S24" s="11"/>
      <c r="T24" s="11"/>
      <c r="U24" s="11"/>
      <c r="W24" s="11" t="n">
        <f aca="false">SUM(B24:U24)</f>
        <v>117272681</v>
      </c>
    </row>
    <row r="25" customFormat="false" ht="12.75" hidden="false" customHeight="false" outlineLevel="0" collapsed="false">
      <c r="A25" s="10" t="n">
        <v>35034</v>
      </c>
      <c r="B25" s="11" t="n">
        <v>1579053</v>
      </c>
      <c r="C25" s="11" t="n">
        <f aca="false">VLOOKUP(A25,'[85]1951-1953'!$A$643:$C$752,3,0)</f>
        <v>568261</v>
      </c>
      <c r="D25" s="11" t="n">
        <f aca="false">VLOOKUP(A25,'[86]1954-1956'!$A$643:$C$752,3,0)</f>
        <v>461994</v>
      </c>
      <c r="E25" s="11" t="n">
        <f aca="false">VLOOKUP(A25,'[87]1957-1959'!$A$643:$C$752,3,0)</f>
        <v>1955639</v>
      </c>
      <c r="F25" s="11" t="n">
        <f aca="false">VLOOKUP(A25,'[88]1960-1962'!$A$611:$C$720,3,0)</f>
        <v>1418190</v>
      </c>
      <c r="G25" s="11" t="n">
        <f aca="false">VLOOKUP(A25,'[89]1963-1965'!$A$563:$C$672,3,0)</f>
        <v>1265040</v>
      </c>
      <c r="H25" s="11" t="n">
        <f aca="false">VLOOKUP(A25,'[90]1966-1968'!$A$515:$D$624,3,0)</f>
        <v>1438414</v>
      </c>
      <c r="I25" s="11" t="n">
        <f aca="false">VLOOKUP(A25,'[91]1969-1971'!$A$467:$C$576,3,0)</f>
        <v>1281307</v>
      </c>
      <c r="J25" s="11" t="n">
        <f aca="false">VLOOKUP(A25,'[92]1972-1974'!$A$419:$C$528,3,0)</f>
        <v>5557577</v>
      </c>
      <c r="K25" s="11" t="n">
        <f aca="false">VLOOKUP(A25,'[93]1975-1977'!$A$371:$C$480,3,0)</f>
        <v>5004041</v>
      </c>
      <c r="L25" s="11" t="n">
        <f aca="false">VLOOKUP(A25,'[94]1978-1980'!$A$323:$C$432,3,0)</f>
        <v>7957059</v>
      </c>
      <c r="M25" s="11" t="n">
        <f aca="false">VLOOKUP(A25,'[95]1981-1982'!$A$275:$C$384,3,0)</f>
        <v>6935552</v>
      </c>
      <c r="N25" s="11" t="n">
        <f aca="false">VLOOKUP(A25,'[96]1983-1984'!$A$243:$C$352,3,0)</f>
        <v>7857027</v>
      </c>
      <c r="O25" s="11" t="n">
        <f aca="false">VLOOKUP(A25,'[97]1985-1986'!$A$210:$C$319,3,0)</f>
        <v>8497667</v>
      </c>
      <c r="P25" s="11" t="n">
        <f aca="false">VLOOKUP(A25,'[98]1987-1989'!$A$178:$C$287,3,0)</f>
        <v>15823873</v>
      </c>
      <c r="Q25" s="11" t="n">
        <f aca="false">VLOOKUP(A25,'[99]1990-1992'!$A$130:$C$239,3,0)</f>
        <v>28243150</v>
      </c>
      <c r="R25" s="11" t="n">
        <v>23234786</v>
      </c>
      <c r="S25" s="11"/>
      <c r="T25" s="11"/>
      <c r="U25" s="11"/>
      <c r="W25" s="11" t="n">
        <f aca="false">SUM(B25:U25)</f>
        <v>119078630</v>
      </c>
    </row>
    <row r="26" customFormat="false" ht="12.75" hidden="false" customHeight="false" outlineLevel="0" collapsed="false">
      <c r="A26" s="10" t="n">
        <v>35065</v>
      </c>
      <c r="B26" s="11" t="n">
        <v>1475623</v>
      </c>
      <c r="C26" s="11" t="n">
        <f aca="false">VLOOKUP(A26,'[85]1951-1953'!$A$643:$C$752,3,0)</f>
        <v>545020</v>
      </c>
      <c r="D26" s="11" t="n">
        <f aca="false">VLOOKUP(A26,'[86]1954-1956'!$A$643:$C$752,3,0)</f>
        <v>484710</v>
      </c>
      <c r="E26" s="11" t="n">
        <f aca="false">VLOOKUP(A26,'[87]1957-1959'!$A$643:$C$752,3,0)</f>
        <v>1949666</v>
      </c>
      <c r="F26" s="11" t="n">
        <f aca="false">VLOOKUP(A26,'[88]1960-1962'!$A$611:$C$720,3,0)</f>
        <v>1419686</v>
      </c>
      <c r="G26" s="11" t="n">
        <f aca="false">VLOOKUP(A26,'[89]1963-1965'!$A$563:$C$672,3,0)</f>
        <v>1228453</v>
      </c>
      <c r="H26" s="11" t="n">
        <f aca="false">VLOOKUP(A26,'[90]1966-1968'!$A$515:$D$624,3,0)</f>
        <v>1432317</v>
      </c>
      <c r="I26" s="11" t="n">
        <f aca="false">VLOOKUP(A26,'[91]1969-1971'!$A$467:$C$576,3,0)</f>
        <v>1276650</v>
      </c>
      <c r="J26" s="11" t="n">
        <f aca="false">VLOOKUP(A26,'[92]1972-1974'!$A$419:$C$528,3,0)</f>
        <v>5450299</v>
      </c>
      <c r="K26" s="11" t="n">
        <f aca="false">VLOOKUP(A26,'[93]1975-1977'!$A$371:$C$480,3,0)</f>
        <v>4935822</v>
      </c>
      <c r="L26" s="11" t="n">
        <f aca="false">VLOOKUP(A26,'[94]1978-1980'!$A$323:$C$432,3,0)</f>
        <v>7900901</v>
      </c>
      <c r="M26" s="11" t="n">
        <f aca="false">VLOOKUP(A26,'[95]1981-1982'!$A$275:$C$384,3,0)</f>
        <v>6836679</v>
      </c>
      <c r="N26" s="11" t="n">
        <f aca="false">VLOOKUP(A26,'[96]1983-1984'!$A$243:$C$352,3,0)</f>
        <v>7965523</v>
      </c>
      <c r="O26" s="11" t="n">
        <f aca="false">VLOOKUP(A26,'[97]1985-1986'!$A$210:$C$319,3,0)</f>
        <v>8165753</v>
      </c>
      <c r="P26" s="11" t="n">
        <f aca="false">VLOOKUP(A26,'[98]1987-1989'!$A$178:$C$287,3,0)</f>
        <v>15347810</v>
      </c>
      <c r="Q26" s="11" t="n">
        <f aca="false">VLOOKUP(A26,'[99]1990-1992'!$A$130:$C$239,3,0)</f>
        <v>27160213</v>
      </c>
      <c r="R26" s="11" t="n">
        <v>22487852</v>
      </c>
      <c r="S26" s="11"/>
      <c r="T26" s="11"/>
      <c r="U26" s="11"/>
      <c r="W26" s="11" t="n">
        <f aca="false">SUM(B26:U26)</f>
        <v>116062977</v>
      </c>
    </row>
    <row r="27" customFormat="false" ht="12.75" hidden="false" customHeight="false" outlineLevel="0" collapsed="false">
      <c r="A27" s="10" t="n">
        <v>35096</v>
      </c>
      <c r="B27" s="11" t="n">
        <v>1309085</v>
      </c>
      <c r="C27" s="11" t="n">
        <f aca="false">VLOOKUP(A27,'[85]1951-1953'!$A$643:$C$752,3,0)</f>
        <v>497344</v>
      </c>
      <c r="D27" s="11" t="n">
        <f aca="false">VLOOKUP(A27,'[86]1954-1956'!$A$643:$C$752,3,0)</f>
        <v>521486</v>
      </c>
      <c r="E27" s="11" t="n">
        <f aca="false">VLOOKUP(A27,'[87]1957-1959'!$A$643:$C$752,3,0)</f>
        <v>1819033</v>
      </c>
      <c r="F27" s="11" t="n">
        <f aca="false">VLOOKUP(A27,'[88]1960-1962'!$A$611:$C$720,3,0)</f>
        <v>1356075</v>
      </c>
      <c r="G27" s="11" t="n">
        <f aca="false">VLOOKUP(A27,'[89]1963-1965'!$A$563:$C$672,3,0)</f>
        <v>1167292</v>
      </c>
      <c r="H27" s="11" t="n">
        <f aca="false">VLOOKUP(A27,'[90]1966-1968'!$A$515:$D$624,3,0)</f>
        <v>1336188</v>
      </c>
      <c r="I27" s="11" t="n">
        <f aca="false">VLOOKUP(A27,'[91]1969-1971'!$A$467:$C$576,3,0)</f>
        <v>1220359</v>
      </c>
      <c r="J27" s="11" t="n">
        <f aca="false">VLOOKUP(A27,'[92]1972-1974'!$A$419:$C$528,3,0)</f>
        <v>5075366</v>
      </c>
      <c r="K27" s="11" t="n">
        <f aca="false">VLOOKUP(A27,'[93]1975-1977'!$A$371:$C$480,3,0)</f>
        <v>4586487</v>
      </c>
      <c r="L27" s="11" t="n">
        <f aca="false">VLOOKUP(A27,'[94]1978-1980'!$A$323:$C$432,3,0)</f>
        <v>7209541</v>
      </c>
      <c r="M27" s="11" t="n">
        <f aca="false">VLOOKUP(A27,'[95]1981-1982'!$A$275:$C$384,3,0)</f>
        <v>6487684</v>
      </c>
      <c r="N27" s="11" t="n">
        <f aca="false">VLOOKUP(A27,'[96]1983-1984'!$A$243:$C$352,3,0)</f>
        <v>7440387</v>
      </c>
      <c r="O27" s="11" t="n">
        <f aca="false">VLOOKUP(A27,'[97]1985-1986'!$A$210:$C$319,3,0)</f>
        <v>7613943</v>
      </c>
      <c r="P27" s="11" t="n">
        <f aca="false">VLOOKUP(A27,'[98]1987-1989'!$A$178:$C$287,3,0)</f>
        <v>14160712</v>
      </c>
      <c r="Q27" s="11" t="n">
        <f aca="false">VLOOKUP(A27,'[99]1990-1992'!$A$130:$C$239,3,0)</f>
        <v>24832476</v>
      </c>
      <c r="R27" s="11" t="n">
        <v>20668305</v>
      </c>
      <c r="S27" s="11"/>
      <c r="T27" s="11"/>
      <c r="U27" s="11"/>
      <c r="W27" s="11" t="n">
        <f aca="false">SUM(B27:U27)</f>
        <v>107301763</v>
      </c>
    </row>
    <row r="28" customFormat="false" ht="12.75" hidden="false" customHeight="false" outlineLevel="0" collapsed="false">
      <c r="A28" s="10" t="n">
        <v>35125</v>
      </c>
      <c r="B28" s="11" t="n">
        <v>1462330</v>
      </c>
      <c r="C28" s="11" t="n">
        <f aca="false">VLOOKUP(A28,'[85]1951-1953'!$A$643:$C$752,3,0)</f>
        <v>560888</v>
      </c>
      <c r="D28" s="11" t="n">
        <f aca="false">VLOOKUP(A28,'[86]1954-1956'!$A$643:$C$752,3,0)</f>
        <v>559060</v>
      </c>
      <c r="E28" s="11" t="n">
        <f aca="false">VLOOKUP(A28,'[87]1957-1959'!$A$643:$C$752,3,0)</f>
        <v>1931320</v>
      </c>
      <c r="F28" s="11" t="n">
        <f aca="false">VLOOKUP(A28,'[88]1960-1962'!$A$611:$C$720,3,0)</f>
        <v>1535528</v>
      </c>
      <c r="G28" s="11" t="n">
        <f aca="false">VLOOKUP(A28,'[89]1963-1965'!$A$563:$C$672,3,0)</f>
        <v>1308031</v>
      </c>
      <c r="H28" s="11" t="n">
        <f aca="false">VLOOKUP(A28,'[90]1966-1968'!$A$515:$D$624,3,0)</f>
        <v>1488255</v>
      </c>
      <c r="I28" s="11" t="n">
        <f aca="false">VLOOKUP(A28,'[91]1969-1971'!$A$467:$C$576,3,0)</f>
        <v>1236576</v>
      </c>
      <c r="J28" s="11" t="n">
        <f aca="false">VLOOKUP(A28,'[92]1972-1974'!$A$419:$C$528,3,0)</f>
        <v>5601330</v>
      </c>
      <c r="K28" s="11" t="n">
        <f aca="false">VLOOKUP(A28,'[93]1975-1977'!$A$371:$C$480,3,0)</f>
        <v>4823728</v>
      </c>
      <c r="L28" s="11" t="n">
        <f aca="false">VLOOKUP(A28,'[94]1978-1980'!$A$323:$C$432,3,0)</f>
        <v>7732429</v>
      </c>
      <c r="M28" s="11" t="n">
        <f aca="false">VLOOKUP(A28,'[95]1981-1982'!$A$275:$C$384,3,0)</f>
        <v>6772007</v>
      </c>
      <c r="N28" s="11" t="n">
        <f aca="false">VLOOKUP(A28,'[96]1983-1984'!$A$243:$C$352,3,0)</f>
        <v>7761294</v>
      </c>
      <c r="O28" s="11" t="n">
        <f aca="false">VLOOKUP(A28,'[97]1985-1986'!$A$210:$C$319,3,0)</f>
        <v>8145061</v>
      </c>
      <c r="P28" s="11" t="n">
        <f aca="false">VLOOKUP(A28,'[98]1987-1989'!$A$178:$C$287,3,0)</f>
        <v>15343603</v>
      </c>
      <c r="Q28" s="11" t="n">
        <f aca="false">VLOOKUP(A28,'[99]1990-1992'!$A$130:$C$239,3,0)</f>
        <v>26433962</v>
      </c>
      <c r="R28" s="11" t="n">
        <v>21529515</v>
      </c>
      <c r="S28" s="11"/>
      <c r="T28" s="11"/>
      <c r="U28" s="11"/>
      <c r="W28" s="11" t="n">
        <f aca="false">SUM(B28:U28)</f>
        <v>114224917</v>
      </c>
    </row>
    <row r="29" customFormat="false" ht="12.75" hidden="false" customHeight="false" outlineLevel="0" collapsed="false">
      <c r="A29" s="10" t="n">
        <v>35156</v>
      </c>
      <c r="B29" s="11" t="n">
        <v>1357468</v>
      </c>
      <c r="C29" s="11" t="n">
        <f aca="false">VLOOKUP(A29,'[85]1951-1953'!$A$643:$C$752,3,0)</f>
        <v>550394</v>
      </c>
      <c r="D29" s="11" t="n">
        <f aca="false">VLOOKUP(A29,'[86]1954-1956'!$A$643:$C$752,3,0)</f>
        <v>518837</v>
      </c>
      <c r="E29" s="11" t="n">
        <f aca="false">VLOOKUP(A29,'[87]1957-1959'!$A$643:$C$752,3,0)</f>
        <v>1851003</v>
      </c>
      <c r="F29" s="11" t="n">
        <f aca="false">VLOOKUP(A29,'[88]1960-1962'!$A$611:$C$720,3,0)</f>
        <v>1554433</v>
      </c>
      <c r="G29" s="11" t="n">
        <f aca="false">VLOOKUP(A29,'[89]1963-1965'!$A$563:$C$672,3,0)</f>
        <v>1224074</v>
      </c>
      <c r="H29" s="11" t="n">
        <f aca="false">VLOOKUP(A29,'[90]1966-1968'!$A$515:$D$624,3,0)</f>
        <v>1456669</v>
      </c>
      <c r="I29" s="11" t="n">
        <f aca="false">VLOOKUP(A29,'[91]1969-1971'!$A$467:$C$576,3,0)</f>
        <v>1232120</v>
      </c>
      <c r="J29" s="11" t="n">
        <f aca="false">VLOOKUP(A29,'[92]1972-1974'!$A$419:$C$528,3,0)</f>
        <v>5574144</v>
      </c>
      <c r="K29" s="11" t="n">
        <f aca="false">VLOOKUP(A29,'[93]1975-1977'!$A$371:$C$480,3,0)</f>
        <v>4750768</v>
      </c>
      <c r="L29" s="11" t="n">
        <f aca="false">VLOOKUP(A29,'[94]1978-1980'!$A$323:$C$432,3,0)</f>
        <v>7400964</v>
      </c>
      <c r="M29" s="11" t="n">
        <f aca="false">VLOOKUP(A29,'[95]1981-1982'!$A$275:$C$384,3,0)</f>
        <v>6513794</v>
      </c>
      <c r="N29" s="11" t="n">
        <f aca="false">VLOOKUP(A29,'[96]1983-1984'!$A$243:$C$352,3,0)</f>
        <v>7551954</v>
      </c>
      <c r="O29" s="11" t="n">
        <f aca="false">VLOOKUP(A29,'[97]1985-1986'!$A$210:$C$319,3,0)</f>
        <v>7976534</v>
      </c>
      <c r="P29" s="11" t="n">
        <f aca="false">VLOOKUP(A29,'[98]1987-1989'!$A$178:$C$287,3,0)</f>
        <v>14403232</v>
      </c>
      <c r="Q29" s="11" t="n">
        <f aca="false">VLOOKUP(A29,'[99]1990-1992'!$A$130:$C$239,3,0)</f>
        <v>25140472</v>
      </c>
      <c r="R29" s="11" t="n">
        <v>20217642</v>
      </c>
      <c r="S29" s="11"/>
      <c r="T29" s="11"/>
      <c r="U29" s="11"/>
      <c r="W29" s="11" t="n">
        <f aca="false">SUM(B29:U29)</f>
        <v>109274502</v>
      </c>
    </row>
    <row r="30" customFormat="false" ht="12.75" hidden="false" customHeight="false" outlineLevel="0" collapsed="false">
      <c r="A30" s="10" t="n">
        <v>35186</v>
      </c>
      <c r="B30" s="11" t="n">
        <v>1382288</v>
      </c>
      <c r="C30" s="11" t="n">
        <f aca="false">VLOOKUP(A30,'[85]1951-1953'!$A$643:$C$752,3,0)</f>
        <v>547779</v>
      </c>
      <c r="D30" s="11" t="n">
        <f aca="false">VLOOKUP(A30,'[86]1954-1956'!$A$643:$C$752,3,0)</f>
        <v>523745</v>
      </c>
      <c r="E30" s="11" t="n">
        <f aca="false">VLOOKUP(A30,'[87]1957-1959'!$A$643:$C$752,3,0)</f>
        <v>1854411</v>
      </c>
      <c r="F30" s="11" t="n">
        <f aca="false">VLOOKUP(A30,'[88]1960-1962'!$A$611:$C$720,3,0)</f>
        <v>1539992</v>
      </c>
      <c r="G30" s="11" t="n">
        <f aca="false">VLOOKUP(A30,'[89]1963-1965'!$A$563:$C$672,3,0)</f>
        <v>1228662</v>
      </c>
      <c r="H30" s="11" t="n">
        <f aca="false">VLOOKUP(A30,'[90]1966-1968'!$A$515:$D$624,3,0)</f>
        <v>1501750</v>
      </c>
      <c r="I30" s="11" t="n">
        <f aca="false">VLOOKUP(A30,'[91]1969-1971'!$A$467:$C$576,3,0)</f>
        <v>1228572</v>
      </c>
      <c r="J30" s="11" t="n">
        <f aca="false">VLOOKUP(A30,'[92]1972-1974'!$A$419:$C$528,3,0)</f>
        <v>5577620</v>
      </c>
      <c r="K30" s="11" t="n">
        <f aca="false">VLOOKUP(A30,'[93]1975-1977'!$A$371:$C$480,3,0)</f>
        <v>4869582</v>
      </c>
      <c r="L30" s="11" t="n">
        <f aca="false">VLOOKUP(A30,'[94]1978-1980'!$A$323:$C$432,3,0)</f>
        <v>7658583</v>
      </c>
      <c r="M30" s="11" t="n">
        <f aca="false">VLOOKUP(A30,'[95]1981-1982'!$A$275:$C$384,3,0)</f>
        <v>6940126</v>
      </c>
      <c r="N30" s="11" t="n">
        <f aca="false">VLOOKUP(A30,'[96]1983-1984'!$A$243:$C$352,3,0)</f>
        <v>7682170</v>
      </c>
      <c r="O30" s="11" t="n">
        <f aca="false">VLOOKUP(A30,'[97]1985-1986'!$A$210:$C$319,3,0)</f>
        <v>8410287</v>
      </c>
      <c r="P30" s="11" t="n">
        <f aca="false">VLOOKUP(A30,'[98]1987-1989'!$A$178:$C$287,3,0)</f>
        <v>15070621</v>
      </c>
      <c r="Q30" s="11" t="n">
        <f aca="false">VLOOKUP(A30,'[99]1990-1992'!$A$130:$C$239,3,0)</f>
        <v>25717119</v>
      </c>
      <c r="R30" s="11" t="n">
        <v>20294212</v>
      </c>
      <c r="S30" s="11"/>
      <c r="T30" s="11"/>
      <c r="U30" s="11"/>
      <c r="W30" s="11" t="n">
        <f aca="false">SUM(B30:U30)</f>
        <v>112027519</v>
      </c>
    </row>
    <row r="31" customFormat="false" ht="12.75" hidden="false" customHeight="false" outlineLevel="0" collapsed="false">
      <c r="A31" s="10" t="n">
        <v>35217</v>
      </c>
      <c r="B31" s="11" t="n">
        <v>1353070</v>
      </c>
      <c r="C31" s="11" t="n">
        <f aca="false">VLOOKUP(A31,'[85]1951-1953'!$A$643:$C$752,3,0)</f>
        <v>514680</v>
      </c>
      <c r="D31" s="11" t="n">
        <f aca="false">VLOOKUP(A31,'[86]1954-1956'!$A$643:$C$752,3,0)</f>
        <v>494392</v>
      </c>
      <c r="E31" s="11" t="n">
        <f aca="false">VLOOKUP(A31,'[87]1957-1959'!$A$643:$C$752,3,0)</f>
        <v>1789985</v>
      </c>
      <c r="F31" s="11" t="n">
        <f aca="false">VLOOKUP(A31,'[88]1960-1962'!$A$611:$C$720,3,0)</f>
        <v>1398469</v>
      </c>
      <c r="G31" s="11" t="n">
        <f aca="false">VLOOKUP(A31,'[89]1963-1965'!$A$563:$C$672,3,0)</f>
        <v>1208970</v>
      </c>
      <c r="H31" s="11" t="n">
        <f aca="false">VLOOKUP(A31,'[90]1966-1968'!$A$515:$D$624,3,0)</f>
        <v>1448042</v>
      </c>
      <c r="I31" s="11" t="n">
        <f aca="false">VLOOKUP(A31,'[91]1969-1971'!$A$467:$C$576,3,0)</f>
        <v>1168870</v>
      </c>
      <c r="J31" s="11" t="n">
        <f aca="false">VLOOKUP(A31,'[92]1972-1974'!$A$419:$C$528,3,0)</f>
        <v>5204288</v>
      </c>
      <c r="K31" s="11" t="n">
        <f aca="false">VLOOKUP(A31,'[93]1975-1977'!$A$371:$C$480,3,0)</f>
        <v>4700059</v>
      </c>
      <c r="L31" s="11" t="n">
        <f aca="false">VLOOKUP(A31,'[94]1978-1980'!$A$323:$C$432,3,0)</f>
        <v>7200242</v>
      </c>
      <c r="M31" s="11" t="n">
        <f aca="false">VLOOKUP(A31,'[95]1981-1982'!$A$275:$C$384,3,0)</f>
        <v>6980742</v>
      </c>
      <c r="N31" s="11" t="n">
        <f aca="false">VLOOKUP(A31,'[96]1983-1984'!$A$243:$C$352,3,0)</f>
        <v>7148457</v>
      </c>
      <c r="O31" s="11" t="n">
        <f aca="false">VLOOKUP(A31,'[97]1985-1986'!$A$210:$C$319,3,0)</f>
        <v>8155218</v>
      </c>
      <c r="P31" s="11" t="n">
        <f aca="false">VLOOKUP(A31,'[98]1987-1989'!$A$178:$C$287,3,0)</f>
        <v>13971619</v>
      </c>
      <c r="Q31" s="11" t="n">
        <f aca="false">VLOOKUP(A31,'[99]1990-1992'!$A$130:$C$239,3,0)</f>
        <v>24148192</v>
      </c>
      <c r="R31" s="11" t="n">
        <v>19128554</v>
      </c>
      <c r="S31" s="11"/>
      <c r="T31" s="11"/>
      <c r="U31" s="11"/>
      <c r="W31" s="11" t="n">
        <f aca="false">SUM(B31:U31)</f>
        <v>106013849</v>
      </c>
    </row>
    <row r="32" customFormat="false" ht="12.75" hidden="false" customHeight="false" outlineLevel="0" collapsed="false">
      <c r="A32" s="10" t="n">
        <v>35247</v>
      </c>
      <c r="B32" s="11" t="n">
        <v>1319442</v>
      </c>
      <c r="C32" s="11" t="n">
        <f aca="false">VLOOKUP(A32,'[85]1951-1953'!$A$643:$C$752,3,0)</f>
        <v>529474</v>
      </c>
      <c r="D32" s="11" t="n">
        <f aca="false">VLOOKUP(A32,'[86]1954-1956'!$A$643:$C$752,3,0)</f>
        <v>514615</v>
      </c>
      <c r="E32" s="11" t="n">
        <f aca="false">VLOOKUP(A32,'[87]1957-1959'!$A$643:$C$752,3,0)</f>
        <v>1878405</v>
      </c>
      <c r="F32" s="11" t="n">
        <f aca="false">VLOOKUP(A32,'[88]1960-1962'!$A$611:$C$720,3,0)</f>
        <v>1411278</v>
      </c>
      <c r="G32" s="11" t="n">
        <f aca="false">VLOOKUP(A32,'[89]1963-1965'!$A$563:$C$672,3,0)</f>
        <v>1199069</v>
      </c>
      <c r="H32" s="11" t="n">
        <f aca="false">VLOOKUP(A32,'[90]1966-1968'!$A$515:$D$624,3,0)</f>
        <v>1537360</v>
      </c>
      <c r="I32" s="11" t="n">
        <f aca="false">VLOOKUP(A32,'[91]1969-1971'!$A$467:$C$576,3,0)</f>
        <v>1218237</v>
      </c>
      <c r="J32" s="11" t="n">
        <f aca="false">VLOOKUP(A32,'[92]1972-1974'!$A$419:$C$528,3,0)</f>
        <v>5160358</v>
      </c>
      <c r="K32" s="11" t="n">
        <f aca="false">VLOOKUP(A32,'[93]1975-1977'!$A$371:$C$480,3,0)</f>
        <v>4952061</v>
      </c>
      <c r="L32" s="11" t="n">
        <f aca="false">VLOOKUP(A32,'[94]1978-1980'!$A$323:$C$432,3,0)</f>
        <v>7479636</v>
      </c>
      <c r="M32" s="11" t="n">
        <f aca="false">VLOOKUP(A32,'[95]1981-1982'!$A$275:$C$384,3,0)</f>
        <v>7030426</v>
      </c>
      <c r="N32" s="11" t="n">
        <f aca="false">VLOOKUP(A32,'[96]1983-1984'!$A$243:$C$352,3,0)</f>
        <v>7580395</v>
      </c>
      <c r="O32" s="11" t="n">
        <f aca="false">VLOOKUP(A32,'[97]1985-1986'!$A$210:$C$319,3,0)</f>
        <v>8304453</v>
      </c>
      <c r="P32" s="11" t="n">
        <f aca="false">VLOOKUP(A32,'[98]1987-1989'!$A$178:$C$287,3,0)</f>
        <v>14439101</v>
      </c>
      <c r="Q32" s="11" t="n">
        <f aca="false">VLOOKUP(A32,'[99]1990-1992'!$A$130:$C$239,3,0)</f>
        <v>24153368</v>
      </c>
      <c r="R32" s="11" t="n">
        <v>19230391</v>
      </c>
      <c r="S32" s="11"/>
      <c r="T32" s="11"/>
      <c r="U32" s="11"/>
      <c r="W32" s="11" t="n">
        <f aca="false">SUM(B32:U32)</f>
        <v>107938069</v>
      </c>
    </row>
    <row r="33" customFormat="false" ht="12.75" hidden="false" customHeight="false" outlineLevel="0" collapsed="false">
      <c r="A33" s="10" t="n">
        <v>35278</v>
      </c>
      <c r="B33" s="11" t="n">
        <v>1291149</v>
      </c>
      <c r="C33" s="11" t="n">
        <f aca="false">VLOOKUP(A33,'[85]1951-1953'!$A$643:$C$752,3,0)</f>
        <v>525250</v>
      </c>
      <c r="D33" s="11" t="n">
        <f aca="false">VLOOKUP(A33,'[86]1954-1956'!$A$643:$C$752,3,0)</f>
        <v>488522</v>
      </c>
      <c r="E33" s="11" t="n">
        <f aca="false">VLOOKUP(A33,'[87]1957-1959'!$A$643:$C$752,3,0)</f>
        <v>1787661</v>
      </c>
      <c r="F33" s="11" t="n">
        <f aca="false">VLOOKUP(A33,'[88]1960-1962'!$A$611:$C$720,3,0)</f>
        <v>1469249</v>
      </c>
      <c r="G33" s="11" t="n">
        <f aca="false">VLOOKUP(A33,'[89]1963-1965'!$A$563:$C$672,3,0)</f>
        <v>1264521</v>
      </c>
      <c r="H33" s="11" t="n">
        <f aca="false">VLOOKUP(A33,'[90]1966-1968'!$A$515:$D$624,3,0)</f>
        <v>1490670</v>
      </c>
      <c r="I33" s="11" t="n">
        <f aca="false">VLOOKUP(A33,'[91]1969-1971'!$A$467:$C$576,3,0)</f>
        <v>1138602</v>
      </c>
      <c r="J33" s="11" t="n">
        <f aca="false">VLOOKUP(A33,'[92]1972-1974'!$A$419:$C$528,3,0)</f>
        <v>5045883</v>
      </c>
      <c r="K33" s="11" t="n">
        <f aca="false">VLOOKUP(A33,'[93]1975-1977'!$A$371:$C$480,3,0)</f>
        <v>4583891</v>
      </c>
      <c r="L33" s="11" t="n">
        <f aca="false">VLOOKUP(A33,'[94]1978-1980'!$A$323:$C$432,3,0)</f>
        <v>7329580</v>
      </c>
      <c r="M33" s="11" t="n">
        <f aca="false">VLOOKUP(A33,'[95]1981-1982'!$A$275:$C$384,3,0)</f>
        <v>6950284</v>
      </c>
      <c r="N33" s="11" t="n">
        <f aca="false">VLOOKUP(A33,'[96]1983-1984'!$A$243:$C$352,3,0)</f>
        <v>7392939</v>
      </c>
      <c r="O33" s="11" t="n">
        <f aca="false">VLOOKUP(A33,'[97]1985-1986'!$A$210:$C$319,3,0)</f>
        <v>8142223</v>
      </c>
      <c r="P33" s="11" t="n">
        <f aca="false">VLOOKUP(A33,'[98]1987-1989'!$A$178:$C$287,3,0)</f>
        <v>13996245</v>
      </c>
      <c r="Q33" s="11" t="n">
        <f aca="false">VLOOKUP(A33,'[99]1990-1992'!$A$130:$C$239,3,0)</f>
        <v>23596384</v>
      </c>
      <c r="R33" s="11" t="n">
        <v>18249735</v>
      </c>
      <c r="S33" s="11"/>
      <c r="T33" s="11"/>
      <c r="U33" s="11"/>
      <c r="W33" s="11" t="n">
        <f aca="false">SUM(B33:U33)</f>
        <v>104742788</v>
      </c>
    </row>
    <row r="34" customFormat="false" ht="12.75" hidden="false" customHeight="false" outlineLevel="0" collapsed="false">
      <c r="A34" s="10" t="n">
        <v>35309</v>
      </c>
      <c r="B34" s="11" t="n">
        <v>1192980</v>
      </c>
      <c r="C34" s="11" t="n">
        <f aca="false">VLOOKUP(A34,'[85]1951-1953'!$A$643:$C$752,3,0)</f>
        <v>499618</v>
      </c>
      <c r="D34" s="11" t="n">
        <f aca="false">VLOOKUP(A34,'[86]1954-1956'!$A$643:$C$752,3,0)</f>
        <v>475030</v>
      </c>
      <c r="E34" s="11" t="n">
        <f aca="false">VLOOKUP(A34,'[87]1957-1959'!$A$643:$C$752,3,0)</f>
        <v>1792058</v>
      </c>
      <c r="F34" s="11" t="n">
        <f aca="false">VLOOKUP(A34,'[88]1960-1962'!$A$611:$C$720,3,0)</f>
        <v>1415269</v>
      </c>
      <c r="G34" s="11" t="n">
        <f aca="false">VLOOKUP(A34,'[89]1963-1965'!$A$563:$C$672,3,0)</f>
        <v>1235496</v>
      </c>
      <c r="H34" s="11" t="n">
        <f aca="false">VLOOKUP(A34,'[90]1966-1968'!$A$515:$D$624,3,0)</f>
        <v>1443136</v>
      </c>
      <c r="I34" s="11" t="n">
        <f aca="false">VLOOKUP(A34,'[91]1969-1971'!$A$467:$C$576,3,0)</f>
        <v>1096846</v>
      </c>
      <c r="J34" s="11" t="n">
        <f aca="false">VLOOKUP(A34,'[92]1972-1974'!$A$419:$C$528,3,0)</f>
        <v>4693210</v>
      </c>
      <c r="K34" s="11" t="n">
        <f aca="false">VLOOKUP(A34,'[93]1975-1977'!$A$371:$C$480,3,0)</f>
        <v>4373002</v>
      </c>
      <c r="L34" s="11" t="n">
        <f aca="false">VLOOKUP(A34,'[94]1978-1980'!$A$323:$C$432,3,0)</f>
        <v>7047431</v>
      </c>
      <c r="M34" s="11" t="n">
        <f aca="false">VLOOKUP(A34,'[95]1981-1982'!$A$275:$C$384,3,0)</f>
        <v>6593549</v>
      </c>
      <c r="N34" s="11" t="n">
        <f aca="false">VLOOKUP(A34,'[96]1983-1984'!$A$243:$C$352,3,0)</f>
        <v>6964418</v>
      </c>
      <c r="O34" s="11" t="n">
        <f aca="false">VLOOKUP(A34,'[97]1985-1986'!$A$210:$C$319,3,0)</f>
        <v>7617080</v>
      </c>
      <c r="P34" s="11" t="n">
        <f aca="false">VLOOKUP(A34,'[98]1987-1989'!$A$178:$C$287,3,0)</f>
        <v>13429901</v>
      </c>
      <c r="Q34" s="11" t="n">
        <f aca="false">VLOOKUP(A34,'[99]1990-1992'!$A$130:$C$239,3,0)</f>
        <v>22301428</v>
      </c>
      <c r="R34" s="11" t="n">
        <v>17375241</v>
      </c>
      <c r="S34" s="11"/>
      <c r="T34" s="11"/>
      <c r="U34" s="11"/>
      <c r="W34" s="11" t="n">
        <f aca="false">SUM(B34:U34)</f>
        <v>99545693</v>
      </c>
    </row>
    <row r="35" customFormat="false" ht="12.75" hidden="false" customHeight="false" outlineLevel="0" collapsed="false">
      <c r="A35" s="10" t="n">
        <v>35339</v>
      </c>
      <c r="B35" s="11" t="n">
        <v>1252137</v>
      </c>
      <c r="C35" s="11" t="n">
        <f aca="false">VLOOKUP(A35,'[85]1951-1953'!$A$643:$C$752,3,0)</f>
        <v>495344</v>
      </c>
      <c r="D35" s="11" t="n">
        <f aca="false">VLOOKUP(A35,'[86]1954-1956'!$A$643:$C$752,3,0)</f>
        <v>519460</v>
      </c>
      <c r="E35" s="11" t="n">
        <f aca="false">VLOOKUP(A35,'[87]1957-1959'!$A$643:$C$752,3,0)</f>
        <v>1968155</v>
      </c>
      <c r="F35" s="11" t="n">
        <f aca="false">VLOOKUP(A35,'[88]1960-1962'!$A$611:$C$720,3,0)</f>
        <v>1591144</v>
      </c>
      <c r="G35" s="11" t="n">
        <f aca="false">VLOOKUP(A35,'[89]1963-1965'!$A$563:$C$672,3,0)</f>
        <v>1319138</v>
      </c>
      <c r="H35" s="11" t="n">
        <f aca="false">VLOOKUP(A35,'[90]1966-1968'!$A$515:$D$624,3,0)</f>
        <v>1459215</v>
      </c>
      <c r="I35" s="11" t="n">
        <f aca="false">VLOOKUP(A35,'[91]1969-1971'!$A$467:$C$576,3,0)</f>
        <v>1141055</v>
      </c>
      <c r="J35" s="11" t="n">
        <f aca="false">VLOOKUP(A35,'[92]1972-1974'!$A$419:$C$528,3,0)</f>
        <v>5064392</v>
      </c>
      <c r="K35" s="11" t="n">
        <f aca="false">VLOOKUP(A35,'[93]1975-1977'!$A$371:$C$480,3,0)</f>
        <v>4605578</v>
      </c>
      <c r="L35" s="11" t="n">
        <f aca="false">VLOOKUP(A35,'[94]1978-1980'!$A$323:$C$432,3,0)</f>
        <v>7357696</v>
      </c>
      <c r="M35" s="11" t="n">
        <f aca="false">VLOOKUP(A35,'[95]1981-1982'!$A$275:$C$384,3,0)</f>
        <v>6753624</v>
      </c>
      <c r="N35" s="11" t="n">
        <f aca="false">VLOOKUP(A35,'[96]1983-1984'!$A$243:$C$352,3,0)</f>
        <v>7352131</v>
      </c>
      <c r="O35" s="11" t="n">
        <f aca="false">VLOOKUP(A35,'[97]1985-1986'!$A$210:$C$319,3,0)</f>
        <v>7747095</v>
      </c>
      <c r="P35" s="11" t="n">
        <f aca="false">VLOOKUP(A35,'[98]1987-1989'!$A$178:$C$287,3,0)</f>
        <v>13523109</v>
      </c>
      <c r="Q35" s="11" t="n">
        <f aca="false">VLOOKUP(A35,'[99]1990-1992'!$A$130:$C$239,3,0)</f>
        <v>22401142</v>
      </c>
      <c r="R35" s="11" t="n">
        <v>17451939</v>
      </c>
      <c r="S35" s="11"/>
      <c r="T35" s="11"/>
      <c r="U35" s="11"/>
      <c r="W35" s="11" t="n">
        <f aca="false">SUM(B35:U35)</f>
        <v>102002354</v>
      </c>
    </row>
    <row r="36" customFormat="false" ht="12.75" hidden="false" customHeight="false" outlineLevel="0" collapsed="false">
      <c r="A36" s="10" t="n">
        <v>35370</v>
      </c>
      <c r="B36" s="11" t="n">
        <v>1178547</v>
      </c>
      <c r="C36" s="11" t="n">
        <f aca="false">VLOOKUP(A36,'[85]1951-1953'!$A$643:$C$752,3,0)</f>
        <v>404655</v>
      </c>
      <c r="D36" s="11" t="n">
        <f aca="false">VLOOKUP(A36,'[86]1954-1956'!$A$643:$C$752,3,0)</f>
        <v>510286</v>
      </c>
      <c r="E36" s="11" t="n">
        <f aca="false">VLOOKUP(A36,'[87]1957-1959'!$A$643:$C$752,3,0)</f>
        <v>2020420</v>
      </c>
      <c r="F36" s="11" t="n">
        <f aca="false">VLOOKUP(A36,'[88]1960-1962'!$A$611:$C$720,3,0)</f>
        <v>1506293</v>
      </c>
      <c r="G36" s="11" t="n">
        <f aca="false">VLOOKUP(A36,'[89]1963-1965'!$A$563:$C$672,3,0)</f>
        <v>1213296</v>
      </c>
      <c r="H36" s="11" t="n">
        <f aca="false">VLOOKUP(A36,'[90]1966-1968'!$A$515:$D$624,3,0)</f>
        <v>1387349</v>
      </c>
      <c r="I36" s="11" t="n">
        <f aca="false">VLOOKUP(A36,'[91]1969-1971'!$A$467:$C$576,3,0)</f>
        <v>1083655</v>
      </c>
      <c r="J36" s="11" t="n">
        <f aca="false">VLOOKUP(A36,'[92]1972-1974'!$A$419:$C$528,3,0)</f>
        <v>5050587</v>
      </c>
      <c r="K36" s="11" t="n">
        <f aca="false">VLOOKUP(A36,'[93]1975-1977'!$A$371:$C$480,3,0)</f>
        <v>4506551</v>
      </c>
      <c r="L36" s="11" t="n">
        <f aca="false">VLOOKUP(A36,'[94]1978-1980'!$A$323:$C$432,3,0)</f>
        <v>7052349</v>
      </c>
      <c r="M36" s="11" t="n">
        <f aca="false">VLOOKUP(A36,'[95]1981-1982'!$A$275:$C$384,3,0)</f>
        <v>6613518</v>
      </c>
      <c r="N36" s="11" t="n">
        <f aca="false">VLOOKUP(A36,'[96]1983-1984'!$A$243:$C$352,3,0)</f>
        <v>7074593</v>
      </c>
      <c r="O36" s="11" t="n">
        <f aca="false">VLOOKUP(A36,'[97]1985-1986'!$A$210:$C$319,3,0)</f>
        <v>7442551</v>
      </c>
      <c r="P36" s="11" t="n">
        <f aca="false">VLOOKUP(A36,'[98]1987-1989'!$A$178:$C$287,3,0)</f>
        <v>12799141</v>
      </c>
      <c r="Q36" s="11" t="n">
        <f aca="false">VLOOKUP(A36,'[99]1990-1992'!$A$130:$C$239,3,0)</f>
        <v>21715070</v>
      </c>
      <c r="R36" s="11" t="n">
        <v>16425779</v>
      </c>
      <c r="S36" s="11"/>
      <c r="T36" s="11"/>
      <c r="U36" s="11"/>
      <c r="W36" s="11" t="n">
        <f aca="false">SUM(B36:U36)</f>
        <v>97984640</v>
      </c>
    </row>
    <row r="37" customFormat="false" ht="12.75" hidden="false" customHeight="false" outlineLevel="0" collapsed="false">
      <c r="A37" s="10" t="n">
        <v>35400</v>
      </c>
      <c r="B37" s="11" t="n">
        <v>1209775</v>
      </c>
      <c r="C37" s="11" t="n">
        <f aca="false">VLOOKUP(A37,'[85]1951-1953'!$A$643:$C$752,3,0)</f>
        <v>470563</v>
      </c>
      <c r="D37" s="11" t="n">
        <f aca="false">VLOOKUP(A37,'[86]1954-1956'!$A$643:$C$752,3,0)</f>
        <v>537265</v>
      </c>
      <c r="E37" s="11" t="n">
        <f aca="false">VLOOKUP(A37,'[87]1957-1959'!$A$643:$C$752,3,0)</f>
        <v>2104667</v>
      </c>
      <c r="F37" s="11" t="n">
        <f aca="false">VLOOKUP(A37,'[88]1960-1962'!$A$611:$C$720,3,0)</f>
        <v>1576139</v>
      </c>
      <c r="G37" s="11" t="n">
        <f aca="false">VLOOKUP(A37,'[89]1963-1965'!$A$563:$C$672,3,0)</f>
        <v>1126484</v>
      </c>
      <c r="H37" s="11" t="n">
        <f aca="false">VLOOKUP(A37,'[90]1966-1968'!$A$515:$D$624,3,0)</f>
        <v>1406805</v>
      </c>
      <c r="I37" s="11" t="n">
        <f aca="false">VLOOKUP(A37,'[91]1969-1971'!$A$467:$C$576,3,0)</f>
        <v>1069231</v>
      </c>
      <c r="J37" s="11" t="n">
        <f aca="false">VLOOKUP(A37,'[92]1972-1974'!$A$419:$C$528,3,0)</f>
        <v>5003302</v>
      </c>
      <c r="K37" s="11" t="n">
        <f aca="false">VLOOKUP(A37,'[93]1975-1977'!$A$371:$C$480,3,0)</f>
        <v>4636097</v>
      </c>
      <c r="L37" s="11" t="n">
        <f aca="false">VLOOKUP(A37,'[94]1978-1980'!$A$323:$C$432,3,0)</f>
        <v>7078505</v>
      </c>
      <c r="M37" s="11" t="n">
        <f aca="false">VLOOKUP(A37,'[95]1981-1982'!$A$275:$C$384,3,0)</f>
        <v>6838407</v>
      </c>
      <c r="N37" s="11" t="n">
        <f aca="false">VLOOKUP(A37,'[96]1983-1984'!$A$243:$C$352,3,0)</f>
        <v>7214459</v>
      </c>
      <c r="O37" s="11" t="n">
        <f aca="false">VLOOKUP(A37,'[97]1985-1986'!$A$210:$C$319,3,0)</f>
        <v>7745762</v>
      </c>
      <c r="P37" s="11" t="n">
        <f aca="false">VLOOKUP(A37,'[98]1987-1989'!$A$178:$C$287,3,0)</f>
        <v>13124178</v>
      </c>
      <c r="Q37" s="11" t="n">
        <f aca="false">VLOOKUP(A37,'[99]1990-1992'!$A$130:$C$239,3,0)</f>
        <v>21997978</v>
      </c>
      <c r="R37" s="11" t="n">
        <v>16219246</v>
      </c>
      <c r="S37" s="11"/>
      <c r="T37" s="11"/>
      <c r="U37" s="11"/>
      <c r="W37" s="11" t="n">
        <f aca="false">SUM(B37:U37)</f>
        <v>99358863</v>
      </c>
    </row>
    <row r="38" customFormat="false" ht="12.75" hidden="false" customHeight="false" outlineLevel="0" collapsed="false">
      <c r="A38" s="10" t="n">
        <v>35431</v>
      </c>
      <c r="B38" s="11" t="n">
        <v>1170772</v>
      </c>
      <c r="C38" s="11" t="n">
        <f aca="false">VLOOKUP(A38,'[85]1951-1953'!$A$643:$C$752,3,0)</f>
        <v>406021</v>
      </c>
      <c r="D38" s="11" t="n">
        <f aca="false">VLOOKUP(A38,'[86]1954-1956'!$A$643:$C$752,3,0)</f>
        <v>524733</v>
      </c>
      <c r="E38" s="11" t="n">
        <f aca="false">VLOOKUP(A38,'[87]1957-1959'!$A$643:$C$752,3,0)</f>
        <v>2051630</v>
      </c>
      <c r="F38" s="11" t="n">
        <f aca="false">VLOOKUP(A38,'[88]1960-1962'!$A$611:$C$720,3,0)</f>
        <v>1454207</v>
      </c>
      <c r="G38" s="11" t="n">
        <f aca="false">VLOOKUP(A38,'[89]1963-1965'!$A$563:$C$672,3,0)</f>
        <v>1114440</v>
      </c>
      <c r="H38" s="11" t="n">
        <f aca="false">VLOOKUP(A38,'[90]1966-1968'!$A$515:$D$624,3,0)</f>
        <v>1322303</v>
      </c>
      <c r="I38" s="11" t="n">
        <f aca="false">VLOOKUP(A38,'[91]1969-1971'!$A$467:$C$576,3,0)</f>
        <v>1011789</v>
      </c>
      <c r="J38" s="11" t="n">
        <f aca="false">VLOOKUP(A38,'[92]1972-1974'!$A$419:$C$528,3,0)</f>
        <v>5005781</v>
      </c>
      <c r="K38" s="11" t="n">
        <f aca="false">VLOOKUP(A38,'[93]1975-1977'!$A$371:$C$480,3,0)</f>
        <v>4445419</v>
      </c>
      <c r="L38" s="11" t="n">
        <f aca="false">VLOOKUP(A38,'[94]1978-1980'!$A$323:$C$432,3,0)</f>
        <v>6751751</v>
      </c>
      <c r="M38" s="11" t="n">
        <f aca="false">VLOOKUP(A38,'[95]1981-1982'!$A$275:$C$384,3,0)</f>
        <v>6662519</v>
      </c>
      <c r="N38" s="11" t="n">
        <f aca="false">VLOOKUP(A38,'[96]1983-1984'!$A$243:$C$352,3,0)</f>
        <v>6933268</v>
      </c>
      <c r="O38" s="11" t="n">
        <f aca="false">VLOOKUP(A38,'[97]1985-1986'!$A$210:$C$319,3,0)</f>
        <v>7282584</v>
      </c>
      <c r="P38" s="11" t="n">
        <f aca="false">VLOOKUP(A38,'[98]1987-1989'!$A$178:$C$287,3,0)</f>
        <v>12811835</v>
      </c>
      <c r="Q38" s="11" t="n">
        <f aca="false">VLOOKUP(A38,'[99]1990-1992'!$A$130:$C$239,3,0)</f>
        <v>21270436</v>
      </c>
      <c r="R38" s="11" t="n">
        <v>15592501</v>
      </c>
      <c r="S38" s="11"/>
      <c r="T38" s="11"/>
      <c r="U38" s="11"/>
      <c r="W38" s="11" t="n">
        <f aca="false">SUM(B38:U38)</f>
        <v>95811989</v>
      </c>
    </row>
    <row r="39" customFormat="false" ht="12.75" hidden="false" customHeight="false" outlineLevel="0" collapsed="false">
      <c r="A39" s="10" t="n">
        <v>35462</v>
      </c>
      <c r="B39" s="11" t="n">
        <v>1031459</v>
      </c>
      <c r="C39" s="11" t="n">
        <f aca="false">VLOOKUP(A39,'[85]1951-1953'!$A$643:$C$752,3,0)</f>
        <v>396383</v>
      </c>
      <c r="D39" s="11" t="n">
        <f aca="false">VLOOKUP(A39,'[86]1954-1956'!$A$643:$C$752,3,0)</f>
        <v>481315</v>
      </c>
      <c r="E39" s="11" t="n">
        <f aca="false">VLOOKUP(A39,'[87]1957-1959'!$A$643:$C$752,3,0)</f>
        <v>1789712</v>
      </c>
      <c r="F39" s="11" t="n">
        <f aca="false">VLOOKUP(A39,'[88]1960-1962'!$A$611:$C$720,3,0)</f>
        <v>1317014</v>
      </c>
      <c r="G39" s="11" t="n">
        <f aca="false">VLOOKUP(A39,'[89]1963-1965'!$A$563:$C$672,3,0)</f>
        <v>1040194</v>
      </c>
      <c r="H39" s="11" t="n">
        <f aca="false">VLOOKUP(A39,'[90]1966-1968'!$A$515:$D$624,3,0)</f>
        <v>1230250</v>
      </c>
      <c r="I39" s="11" t="n">
        <f aca="false">VLOOKUP(A39,'[91]1969-1971'!$A$467:$C$576,3,0)</f>
        <v>963437</v>
      </c>
      <c r="J39" s="11" t="n">
        <f aca="false">VLOOKUP(A39,'[92]1972-1974'!$A$419:$C$528,3,0)</f>
        <v>4440155</v>
      </c>
      <c r="K39" s="11" t="n">
        <f aca="false">VLOOKUP(A39,'[93]1975-1977'!$A$371:$C$480,3,0)</f>
        <v>4051411</v>
      </c>
      <c r="L39" s="11" t="n">
        <f aca="false">VLOOKUP(A39,'[94]1978-1980'!$A$323:$C$432,3,0)</f>
        <v>6328653</v>
      </c>
      <c r="M39" s="11" t="n">
        <f aca="false">VLOOKUP(A39,'[95]1981-1982'!$A$275:$C$384,3,0)</f>
        <v>6043574</v>
      </c>
      <c r="N39" s="11" t="n">
        <f aca="false">VLOOKUP(A39,'[96]1983-1984'!$A$243:$C$352,3,0)</f>
        <v>6278738</v>
      </c>
      <c r="O39" s="11" t="n">
        <f aca="false">VLOOKUP(A39,'[97]1985-1986'!$A$210:$C$319,3,0)</f>
        <v>6504002</v>
      </c>
      <c r="P39" s="11" t="n">
        <f aca="false">VLOOKUP(A39,'[98]1987-1989'!$A$178:$C$287,3,0)</f>
        <v>11789349</v>
      </c>
      <c r="Q39" s="11" t="n">
        <f aca="false">VLOOKUP(A39,'[99]1990-1992'!$A$130:$C$239,3,0)</f>
        <v>19328584</v>
      </c>
      <c r="R39" s="11" t="n">
        <v>13825528</v>
      </c>
      <c r="S39" s="11"/>
      <c r="T39" s="11"/>
      <c r="U39" s="11"/>
      <c r="W39" s="11" t="n">
        <f aca="false">SUM(B39:U39)</f>
        <v>86839758</v>
      </c>
    </row>
    <row r="40" customFormat="false" ht="12.75" hidden="false" customHeight="false" outlineLevel="0" collapsed="false">
      <c r="A40" s="10" t="n">
        <v>35490</v>
      </c>
      <c r="B40" s="11" t="n">
        <v>1214809</v>
      </c>
      <c r="C40" s="11" t="n">
        <f aca="false">VLOOKUP(A40,'[85]1951-1953'!$A$643:$C$752,3,0)</f>
        <v>424609</v>
      </c>
      <c r="D40" s="11" t="n">
        <f aca="false">VLOOKUP(A40,'[86]1954-1956'!$A$643:$C$752,3,0)</f>
        <v>521216</v>
      </c>
      <c r="E40" s="11" t="n">
        <f aca="false">VLOOKUP(A40,'[87]1957-1959'!$A$643:$C$752,3,0)</f>
        <v>1996065</v>
      </c>
      <c r="F40" s="11" t="n">
        <f aca="false">VLOOKUP(A40,'[88]1960-1962'!$A$611:$C$720,3,0)</f>
        <v>1433534</v>
      </c>
      <c r="G40" s="11" t="n">
        <f aca="false">VLOOKUP(A40,'[89]1963-1965'!$A$563:$C$672,3,0)</f>
        <v>1138549</v>
      </c>
      <c r="H40" s="11" t="n">
        <f aca="false">VLOOKUP(A40,'[90]1966-1968'!$A$515:$D$624,3,0)</f>
        <v>1376829</v>
      </c>
      <c r="I40" s="11" t="n">
        <f aca="false">VLOOKUP(A40,'[91]1969-1971'!$A$467:$C$576,3,0)</f>
        <v>1026663</v>
      </c>
      <c r="J40" s="11" t="n">
        <f aca="false">VLOOKUP(A40,'[92]1972-1974'!$A$419:$C$528,3,0)</f>
        <v>4851313</v>
      </c>
      <c r="K40" s="11" t="n">
        <f aca="false">VLOOKUP(A40,'[93]1975-1977'!$A$371:$C$480,3,0)</f>
        <v>4439543</v>
      </c>
      <c r="L40" s="11" t="n">
        <f aca="false">VLOOKUP(A40,'[94]1978-1980'!$A$323:$C$432,3,0)</f>
        <v>6794530</v>
      </c>
      <c r="M40" s="11" t="n">
        <f aca="false">VLOOKUP(A40,'[95]1981-1982'!$A$275:$C$384,3,0)</f>
        <v>6639363</v>
      </c>
      <c r="N40" s="11" t="n">
        <f aca="false">VLOOKUP(A40,'[96]1983-1984'!$A$243:$C$352,3,0)</f>
        <v>6920001</v>
      </c>
      <c r="O40" s="11" t="n">
        <f aca="false">VLOOKUP(A40,'[97]1985-1986'!$A$210:$C$319,3,0)</f>
        <v>7123817</v>
      </c>
      <c r="P40" s="11" t="n">
        <f aca="false">VLOOKUP(A40,'[98]1987-1989'!$A$178:$C$287,3,0)</f>
        <v>12861769</v>
      </c>
      <c r="Q40" s="11" t="n">
        <f aca="false">VLOOKUP(A40,'[99]1990-1992'!$A$130:$C$239,3,0)</f>
        <v>20775312</v>
      </c>
      <c r="R40" s="11" t="n">
        <v>14947923</v>
      </c>
      <c r="S40" s="11"/>
      <c r="T40" s="11"/>
      <c r="U40" s="11"/>
      <c r="W40" s="11" t="n">
        <f aca="false">SUM(B40:U40)</f>
        <v>94485845</v>
      </c>
    </row>
    <row r="41" customFormat="false" ht="12.75" hidden="false" customHeight="false" outlineLevel="0" collapsed="false">
      <c r="A41" s="10" t="n">
        <v>35521</v>
      </c>
      <c r="B41" s="11" t="n">
        <v>1168088</v>
      </c>
      <c r="C41" s="11" t="n">
        <f aca="false">VLOOKUP(A41,'[85]1951-1953'!$A$643:$C$752,3,0)</f>
        <v>409941</v>
      </c>
      <c r="D41" s="11" t="n">
        <f aca="false">VLOOKUP(A41,'[86]1954-1956'!$A$643:$C$752,3,0)</f>
        <v>528299</v>
      </c>
      <c r="E41" s="11" t="n">
        <f aca="false">VLOOKUP(A41,'[87]1957-1959'!$A$643:$C$752,3,0)</f>
        <v>1848841</v>
      </c>
      <c r="F41" s="11" t="n">
        <f aca="false">VLOOKUP(A41,'[88]1960-1962'!$A$611:$C$720,3,0)</f>
        <v>1345024</v>
      </c>
      <c r="G41" s="11" t="n">
        <f aca="false">VLOOKUP(A41,'[89]1963-1965'!$A$563:$C$672,3,0)</f>
        <v>1060621</v>
      </c>
      <c r="H41" s="11" t="n">
        <f aca="false">VLOOKUP(A41,'[90]1966-1968'!$A$515:$D$624,3,0)</f>
        <v>1417404</v>
      </c>
      <c r="I41" s="11" t="n">
        <f aca="false">VLOOKUP(A41,'[91]1969-1971'!$A$467:$C$576,3,0)</f>
        <v>948230</v>
      </c>
      <c r="J41" s="11" t="n">
        <f aca="false">VLOOKUP(A41,'[92]1972-1974'!$A$419:$C$528,3,0)</f>
        <v>4914710</v>
      </c>
      <c r="K41" s="11" t="n">
        <f aca="false">VLOOKUP(A41,'[93]1975-1977'!$A$371:$C$480,3,0)</f>
        <v>4212848</v>
      </c>
      <c r="L41" s="11" t="n">
        <f aca="false">VLOOKUP(A41,'[94]1978-1980'!$A$323:$C$432,3,0)</f>
        <v>6516251</v>
      </c>
      <c r="M41" s="11" t="n">
        <f aca="false">VLOOKUP(A41,'[95]1981-1982'!$A$275:$C$384,3,0)</f>
        <v>6362764</v>
      </c>
      <c r="N41" s="11" t="n">
        <f aca="false">VLOOKUP(A41,'[96]1983-1984'!$A$243:$C$352,3,0)</f>
        <v>6404097</v>
      </c>
      <c r="O41" s="11" t="n">
        <f aca="false">VLOOKUP(A41,'[97]1985-1986'!$A$210:$C$319,3,0)</f>
        <v>6915201</v>
      </c>
      <c r="P41" s="11" t="n">
        <f aca="false">VLOOKUP(A41,'[98]1987-1989'!$A$178:$C$287,3,0)</f>
        <v>12340733</v>
      </c>
      <c r="Q41" s="11" t="n">
        <f aca="false">VLOOKUP(A41,'[99]1990-1992'!$A$130:$C$239,3,0)</f>
        <v>19207896</v>
      </c>
      <c r="R41" s="11" t="n">
        <v>13670822</v>
      </c>
      <c r="S41" s="11"/>
      <c r="T41" s="11"/>
      <c r="U41" s="11"/>
      <c r="W41" s="11" t="n">
        <f aca="false">SUM(B41:U41)</f>
        <v>89271770</v>
      </c>
    </row>
    <row r="42" customFormat="false" ht="12.75" hidden="false" customHeight="false" outlineLevel="0" collapsed="false">
      <c r="A42" s="10" t="n">
        <v>35551</v>
      </c>
      <c r="B42" s="11" t="n">
        <v>1234267</v>
      </c>
      <c r="C42" s="11" t="n">
        <f aca="false">VLOOKUP(A42,'[85]1951-1953'!$A$643:$C$752,3,0)</f>
        <v>456976</v>
      </c>
      <c r="D42" s="11" t="n">
        <f aca="false">VLOOKUP(A42,'[86]1954-1956'!$A$643:$C$752,3,0)</f>
        <v>547930</v>
      </c>
      <c r="E42" s="11" t="n">
        <f aca="false">VLOOKUP(A42,'[87]1957-1959'!$A$643:$C$752,3,0)</f>
        <v>1907360</v>
      </c>
      <c r="F42" s="11" t="n">
        <f aca="false">VLOOKUP(A42,'[88]1960-1962'!$A$611:$C$720,3,0)</f>
        <v>1436291</v>
      </c>
      <c r="G42" s="11" t="n">
        <f aca="false">VLOOKUP(A42,'[89]1963-1965'!$A$563:$C$672,3,0)</f>
        <v>1095887</v>
      </c>
      <c r="H42" s="11" t="n">
        <f aca="false">VLOOKUP(A42,'[90]1966-1968'!$A$515:$D$624,3,0)</f>
        <v>1502430</v>
      </c>
      <c r="I42" s="11" t="n">
        <f aca="false">VLOOKUP(A42,'[91]1969-1971'!$A$467:$C$576,3,0)</f>
        <v>1025747</v>
      </c>
      <c r="J42" s="11" t="n">
        <f aca="false">VLOOKUP(A42,'[92]1972-1974'!$A$419:$C$528,3,0)</f>
        <v>4982014</v>
      </c>
      <c r="K42" s="11" t="n">
        <f aca="false">VLOOKUP(A42,'[93]1975-1977'!$A$371:$C$480,3,0)</f>
        <v>4355571</v>
      </c>
      <c r="L42" s="11" t="n">
        <f aca="false">VLOOKUP(A42,'[94]1978-1980'!$A$323:$C$432,3,0)</f>
        <v>6685693</v>
      </c>
      <c r="M42" s="11" t="n">
        <f aca="false">VLOOKUP(A42,'[95]1981-1982'!$A$275:$C$384,3,0)</f>
        <v>6487482</v>
      </c>
      <c r="N42" s="11" t="n">
        <f aca="false">VLOOKUP(A42,'[96]1983-1984'!$A$243:$C$352,3,0)</f>
        <v>6549600</v>
      </c>
      <c r="O42" s="11" t="n">
        <f aca="false">VLOOKUP(A42,'[97]1985-1986'!$A$210:$C$319,3,0)</f>
        <v>6927997</v>
      </c>
      <c r="P42" s="11" t="n">
        <f aca="false">VLOOKUP(A42,'[98]1987-1989'!$A$178:$C$287,3,0)</f>
        <v>12491504</v>
      </c>
      <c r="Q42" s="11" t="n">
        <f aca="false">VLOOKUP(A42,'[99]1990-1992'!$A$130:$C$239,3,0)</f>
        <v>19312796</v>
      </c>
      <c r="R42" s="11" t="n">
        <v>13531784</v>
      </c>
      <c r="S42" s="11"/>
      <c r="T42" s="11"/>
      <c r="U42" s="11"/>
      <c r="W42" s="11" t="n">
        <f aca="false">SUM(B42:U42)</f>
        <v>90531329</v>
      </c>
    </row>
    <row r="43" customFormat="false" ht="12.75" hidden="false" customHeight="false" outlineLevel="0" collapsed="false">
      <c r="A43" s="10" t="n">
        <v>35582</v>
      </c>
      <c r="B43" s="11" t="n">
        <v>1155076</v>
      </c>
      <c r="C43" s="11" t="n">
        <f aca="false">VLOOKUP(A43,'[85]1951-1953'!$A$643:$C$752,3,0)</f>
        <v>436266</v>
      </c>
      <c r="D43" s="11" t="n">
        <f aca="false">VLOOKUP(A43,'[86]1954-1956'!$A$643:$C$752,3,0)</f>
        <v>504072</v>
      </c>
      <c r="E43" s="11" t="n">
        <f aca="false">VLOOKUP(A43,'[87]1957-1959'!$A$643:$C$752,3,0)</f>
        <v>1812003</v>
      </c>
      <c r="F43" s="11" t="n">
        <f aca="false">VLOOKUP(A43,'[88]1960-1962'!$A$611:$C$720,3,0)</f>
        <v>1244512</v>
      </c>
      <c r="G43" s="11" t="n">
        <f aca="false">VLOOKUP(A43,'[89]1963-1965'!$A$563:$C$672,3,0)</f>
        <v>1073595</v>
      </c>
      <c r="H43" s="11" t="n">
        <f aca="false">VLOOKUP(A43,'[90]1966-1968'!$A$515:$D$624,3,0)</f>
        <v>1310832</v>
      </c>
      <c r="I43" s="11" t="n">
        <f aca="false">VLOOKUP(A43,'[91]1969-1971'!$A$467:$C$576,3,0)</f>
        <v>1006722</v>
      </c>
      <c r="J43" s="11" t="n">
        <f aca="false">VLOOKUP(A43,'[92]1972-1974'!$A$419:$C$528,3,0)</f>
        <v>4759299</v>
      </c>
      <c r="K43" s="11" t="n">
        <f aca="false">VLOOKUP(A43,'[93]1975-1977'!$A$371:$C$480,3,0)</f>
        <v>4051879</v>
      </c>
      <c r="L43" s="11" t="n">
        <f aca="false">VLOOKUP(A43,'[94]1978-1980'!$A$323:$C$432,3,0)</f>
        <v>6317522</v>
      </c>
      <c r="M43" s="11" t="n">
        <f aca="false">VLOOKUP(A43,'[95]1981-1982'!$A$275:$C$384,3,0)</f>
        <v>6178861</v>
      </c>
      <c r="N43" s="11" t="n">
        <f aca="false">VLOOKUP(A43,'[96]1983-1984'!$A$243:$C$352,3,0)</f>
        <v>6124149</v>
      </c>
      <c r="O43" s="11" t="n">
        <f aca="false">VLOOKUP(A43,'[97]1985-1986'!$A$210:$C$319,3,0)</f>
        <v>6508972</v>
      </c>
      <c r="P43" s="11" t="n">
        <f aca="false">VLOOKUP(A43,'[98]1987-1989'!$A$178:$C$287,3,0)</f>
        <v>11596525</v>
      </c>
      <c r="Q43" s="11" t="n">
        <f aca="false">VLOOKUP(A43,'[99]1990-1992'!$A$130:$C$239,3,0)</f>
        <v>18006429</v>
      </c>
      <c r="R43" s="11" t="n">
        <v>12751585</v>
      </c>
      <c r="S43" s="11"/>
      <c r="T43" s="11"/>
      <c r="U43" s="11"/>
      <c r="W43" s="11" t="n">
        <f aca="false">SUM(B43:U43)</f>
        <v>84838299</v>
      </c>
    </row>
    <row r="44" customFormat="false" ht="12.75" hidden="false" customHeight="false" outlineLevel="0" collapsed="false">
      <c r="A44" s="10" t="n">
        <v>35612</v>
      </c>
      <c r="B44" s="11" t="n">
        <v>1161860</v>
      </c>
      <c r="C44" s="11" t="n">
        <f aca="false">VLOOKUP(A44,'[85]1951-1953'!$A$643:$C$752,3,0)</f>
        <v>445165</v>
      </c>
      <c r="D44" s="11" t="n">
        <f aca="false">VLOOKUP(A44,'[86]1954-1956'!$A$643:$C$752,3,0)</f>
        <v>526369</v>
      </c>
      <c r="E44" s="11" t="n">
        <f aca="false">VLOOKUP(A44,'[87]1957-1959'!$A$643:$C$752,3,0)</f>
        <v>1846833</v>
      </c>
      <c r="F44" s="11" t="n">
        <f aca="false">VLOOKUP(A44,'[88]1960-1962'!$A$611:$C$720,3,0)</f>
        <v>1394544</v>
      </c>
      <c r="G44" s="11" t="n">
        <f aca="false">VLOOKUP(A44,'[89]1963-1965'!$A$563:$C$672,3,0)</f>
        <v>1074108</v>
      </c>
      <c r="H44" s="11" t="n">
        <f aca="false">VLOOKUP(A44,'[90]1966-1968'!$A$515:$D$624,3,0)</f>
        <v>1293641</v>
      </c>
      <c r="I44" s="11" t="n">
        <f aca="false">VLOOKUP(A44,'[91]1969-1971'!$A$467:$C$576,3,0)</f>
        <v>1071851</v>
      </c>
      <c r="J44" s="11" t="n">
        <f aca="false">VLOOKUP(A44,'[92]1972-1974'!$A$419:$C$528,3,0)</f>
        <v>4962795</v>
      </c>
      <c r="K44" s="11" t="n">
        <f aca="false">VLOOKUP(A44,'[93]1975-1977'!$A$371:$C$480,3,0)</f>
        <v>4218363</v>
      </c>
      <c r="L44" s="11" t="n">
        <f aca="false">VLOOKUP(A44,'[94]1978-1980'!$A$323:$C$432,3,0)</f>
        <v>6524420</v>
      </c>
      <c r="M44" s="11" t="n">
        <f aca="false">VLOOKUP(A44,'[95]1981-1982'!$A$275:$C$384,3,0)</f>
        <v>6381079</v>
      </c>
      <c r="N44" s="11" t="n">
        <f aca="false">VLOOKUP(A44,'[96]1983-1984'!$A$243:$C$352,3,0)</f>
        <v>6342583</v>
      </c>
      <c r="O44" s="11" t="n">
        <f aca="false">VLOOKUP(A44,'[97]1985-1986'!$A$210:$C$319,3,0)</f>
        <v>6852250</v>
      </c>
      <c r="P44" s="11" t="n">
        <f aca="false">VLOOKUP(A44,'[98]1987-1989'!$A$178:$C$287,3,0)</f>
        <v>12036503</v>
      </c>
      <c r="Q44" s="11" t="n">
        <f aca="false">VLOOKUP(A44,'[99]1990-1992'!$A$130:$C$239,3,0)</f>
        <v>18234417</v>
      </c>
      <c r="R44" s="11" t="n">
        <v>12926096</v>
      </c>
      <c r="S44" s="11"/>
      <c r="T44" s="11"/>
      <c r="U44" s="11"/>
      <c r="W44" s="11" t="n">
        <f aca="false">SUM(B44:U44)</f>
        <v>87292877</v>
      </c>
    </row>
    <row r="45" customFormat="false" ht="12.75" hidden="false" customHeight="false" outlineLevel="0" collapsed="false">
      <c r="A45" s="10" t="n">
        <v>35643</v>
      </c>
      <c r="B45" s="11" t="n">
        <v>1083105</v>
      </c>
      <c r="C45" s="11" t="n">
        <f aca="false">VLOOKUP(A45,'[85]1951-1953'!$A$643:$C$752,3,0)</f>
        <v>436963</v>
      </c>
      <c r="D45" s="11" t="n">
        <f aca="false">VLOOKUP(A45,'[86]1954-1956'!$A$643:$C$752,3,0)</f>
        <v>494823</v>
      </c>
      <c r="E45" s="11" t="n">
        <f aca="false">VLOOKUP(A45,'[87]1957-1959'!$A$643:$C$752,3,0)</f>
        <v>1829638</v>
      </c>
      <c r="F45" s="11" t="n">
        <f aca="false">VLOOKUP(A45,'[88]1960-1962'!$A$611:$C$720,3,0)</f>
        <v>1418724</v>
      </c>
      <c r="G45" s="11" t="n">
        <f aca="false">VLOOKUP(A45,'[89]1963-1965'!$A$563:$C$672,3,0)</f>
        <v>1032446</v>
      </c>
      <c r="H45" s="11" t="n">
        <f aca="false">VLOOKUP(A45,'[90]1966-1968'!$A$515:$D$624,3,0)</f>
        <v>1297032</v>
      </c>
      <c r="I45" s="11" t="n">
        <f aca="false">VLOOKUP(A45,'[91]1969-1971'!$A$467:$C$576,3,0)</f>
        <v>1129333</v>
      </c>
      <c r="J45" s="11" t="n">
        <f aca="false">VLOOKUP(A45,'[92]1972-1974'!$A$419:$C$528,3,0)</f>
        <v>4729109</v>
      </c>
      <c r="K45" s="11" t="n">
        <f aca="false">VLOOKUP(A45,'[93]1975-1977'!$A$371:$C$480,3,0)</f>
        <v>4131496</v>
      </c>
      <c r="L45" s="11" t="n">
        <f aca="false">VLOOKUP(A45,'[94]1978-1980'!$A$323:$C$432,3,0)</f>
        <v>6530209</v>
      </c>
      <c r="M45" s="11" t="n">
        <f aca="false">VLOOKUP(A45,'[95]1981-1982'!$A$275:$C$384,3,0)</f>
        <v>6196093</v>
      </c>
      <c r="N45" s="11" t="n">
        <f aca="false">VLOOKUP(A45,'[96]1983-1984'!$A$243:$C$352,3,0)</f>
        <v>6336645</v>
      </c>
      <c r="O45" s="11" t="n">
        <f aca="false">VLOOKUP(A45,'[97]1985-1986'!$A$210:$C$319,3,0)</f>
        <v>6787301</v>
      </c>
      <c r="P45" s="11" t="n">
        <f aca="false">VLOOKUP(A45,'[98]1987-1989'!$A$178:$C$287,3,0)</f>
        <v>11728587</v>
      </c>
      <c r="Q45" s="11" t="n">
        <f aca="false">VLOOKUP(A45,'[99]1990-1992'!$A$130:$C$239,3,0)</f>
        <v>17805281</v>
      </c>
      <c r="R45" s="11" t="n">
        <v>12530007</v>
      </c>
      <c r="S45" s="11"/>
      <c r="T45" s="11"/>
      <c r="U45" s="11"/>
      <c r="W45" s="11" t="n">
        <f aca="false">SUM(B45:U45)</f>
        <v>85496792</v>
      </c>
    </row>
    <row r="46" customFormat="false" ht="12.75" hidden="false" customHeight="false" outlineLevel="0" collapsed="false">
      <c r="A46" s="10" t="n">
        <v>35674</v>
      </c>
      <c r="B46" s="11" t="n">
        <v>1080969</v>
      </c>
      <c r="C46" s="11" t="n">
        <f aca="false">VLOOKUP(A46,'[85]1951-1953'!$A$643:$C$752,3,0)</f>
        <v>417943</v>
      </c>
      <c r="D46" s="11" t="n">
        <f aca="false">VLOOKUP(A46,'[86]1954-1956'!$A$643:$C$752,3,0)</f>
        <v>480971</v>
      </c>
      <c r="E46" s="11" t="n">
        <f aca="false">VLOOKUP(A46,'[87]1957-1959'!$A$643:$C$752,3,0)</f>
        <v>1761312</v>
      </c>
      <c r="F46" s="11" t="n">
        <f aca="false">VLOOKUP(A46,'[88]1960-1962'!$A$611:$C$720,3,0)</f>
        <v>1333067</v>
      </c>
      <c r="G46" s="11" t="n">
        <f aca="false">VLOOKUP(A46,'[89]1963-1965'!$A$563:$C$672,3,0)</f>
        <v>963005</v>
      </c>
      <c r="H46" s="11" t="n">
        <f aca="false">VLOOKUP(A46,'[90]1966-1968'!$A$515:$D$624,3,0)</f>
        <v>1238894</v>
      </c>
      <c r="I46" s="11" t="n">
        <f aca="false">VLOOKUP(A46,'[91]1969-1971'!$A$467:$C$576,3,0)</f>
        <v>1051222</v>
      </c>
      <c r="J46" s="11" t="n">
        <f aca="false">VLOOKUP(A46,'[92]1972-1974'!$A$419:$C$528,3,0)</f>
        <v>4642324</v>
      </c>
      <c r="K46" s="11" t="n">
        <f aca="false">VLOOKUP(A46,'[93]1975-1977'!$A$371:$C$480,3,0)</f>
        <v>3994529</v>
      </c>
      <c r="L46" s="11" t="n">
        <f aca="false">VLOOKUP(A46,'[94]1978-1980'!$A$323:$C$432,3,0)</f>
        <v>6018787</v>
      </c>
      <c r="M46" s="11" t="n">
        <f aca="false">VLOOKUP(A46,'[95]1981-1982'!$A$275:$C$384,3,0)</f>
        <v>5791268</v>
      </c>
      <c r="N46" s="11" t="n">
        <f aca="false">VLOOKUP(A46,'[96]1983-1984'!$A$243:$C$352,3,0)</f>
        <v>6212652</v>
      </c>
      <c r="O46" s="11" t="n">
        <f aca="false">VLOOKUP(A46,'[97]1985-1986'!$A$210:$C$319,3,0)</f>
        <v>6526297</v>
      </c>
      <c r="P46" s="11" t="n">
        <f aca="false">VLOOKUP(A46,'[98]1987-1989'!$A$178:$C$287,3,0)</f>
        <v>11144456</v>
      </c>
      <c r="Q46" s="11" t="n">
        <f aca="false">VLOOKUP(A46,'[99]1990-1992'!$A$130:$C$239,3,0)</f>
        <v>16944697</v>
      </c>
      <c r="R46" s="11" t="n">
        <v>11710849</v>
      </c>
      <c r="S46" s="11"/>
      <c r="T46" s="11"/>
      <c r="U46" s="11"/>
      <c r="W46" s="11" t="n">
        <f aca="false">SUM(B46:U46)</f>
        <v>81313242</v>
      </c>
    </row>
    <row r="47" customFormat="false" ht="12.75" hidden="false" customHeight="false" outlineLevel="0" collapsed="false">
      <c r="A47" s="10" t="n">
        <v>35704</v>
      </c>
      <c r="B47" s="11" t="n">
        <v>1134556</v>
      </c>
      <c r="C47" s="11" t="n">
        <f aca="false">VLOOKUP(A47,'[85]1951-1953'!$A$643:$C$752,3,0)</f>
        <v>456445</v>
      </c>
      <c r="D47" s="11" t="n">
        <f aca="false">VLOOKUP(A47,'[86]1954-1956'!$A$643:$C$752,3,0)</f>
        <v>499052</v>
      </c>
      <c r="E47" s="11" t="n">
        <f aca="false">VLOOKUP(A47,'[87]1957-1959'!$A$643:$C$752,3,0)</f>
        <v>1890583</v>
      </c>
      <c r="F47" s="11" t="n">
        <f aca="false">VLOOKUP(A47,'[88]1960-1962'!$A$611:$C$720,3,0)</f>
        <v>1342155</v>
      </c>
      <c r="G47" s="11" t="n">
        <f aca="false">VLOOKUP(A47,'[89]1963-1965'!$A$563:$C$672,3,0)</f>
        <v>989461</v>
      </c>
      <c r="H47" s="11" t="n">
        <f aca="false">VLOOKUP(A47,'[90]1966-1968'!$A$515:$D$624,3,0)</f>
        <v>1344678</v>
      </c>
      <c r="I47" s="11" t="n">
        <f aca="false">VLOOKUP(A47,'[91]1969-1971'!$A$467:$C$576,3,0)</f>
        <v>1092719</v>
      </c>
      <c r="J47" s="11" t="n">
        <f aca="false">VLOOKUP(A47,'[92]1972-1974'!$A$419:$C$528,3,0)</f>
        <v>4987623</v>
      </c>
      <c r="K47" s="11" t="n">
        <f aca="false">VLOOKUP(A47,'[93]1975-1977'!$A$371:$C$480,3,0)</f>
        <v>4216939</v>
      </c>
      <c r="L47" s="11" t="n">
        <f aca="false">VLOOKUP(A47,'[94]1978-1980'!$A$323:$C$432,3,0)</f>
        <v>6001490</v>
      </c>
      <c r="M47" s="11" t="n">
        <f aca="false">VLOOKUP(A47,'[95]1981-1982'!$A$275:$C$384,3,0)</f>
        <v>6105546</v>
      </c>
      <c r="N47" s="11" t="n">
        <f aca="false">VLOOKUP(A47,'[96]1983-1984'!$A$243:$C$352,3,0)</f>
        <v>6399536</v>
      </c>
      <c r="O47" s="11" t="n">
        <f aca="false">VLOOKUP(A47,'[97]1985-1986'!$A$210:$C$319,3,0)</f>
        <v>6666664</v>
      </c>
      <c r="P47" s="11" t="n">
        <f aca="false">VLOOKUP(A47,'[98]1987-1989'!$A$178:$C$287,3,0)</f>
        <v>11448773</v>
      </c>
      <c r="Q47" s="11" t="n">
        <f aca="false">VLOOKUP(A47,'[99]1990-1992'!$A$130:$C$239,3,0)</f>
        <v>17226743</v>
      </c>
      <c r="R47" s="11" t="n">
        <v>11822648</v>
      </c>
      <c r="S47" s="11"/>
      <c r="T47" s="11"/>
      <c r="U47" s="11"/>
      <c r="W47" s="11" t="n">
        <f aca="false">SUM(B47:U47)</f>
        <v>83625611</v>
      </c>
    </row>
    <row r="48" customFormat="false" ht="12.75" hidden="false" customHeight="false" outlineLevel="0" collapsed="false">
      <c r="A48" s="10" t="n">
        <v>35735</v>
      </c>
      <c r="B48" s="11" t="n">
        <v>1097912</v>
      </c>
      <c r="C48" s="11" t="n">
        <f aca="false">VLOOKUP(A48,'[85]1951-1953'!$A$643:$C$752,3,0)</f>
        <v>420918</v>
      </c>
      <c r="D48" s="11" t="n">
        <f aca="false">VLOOKUP(A48,'[86]1954-1956'!$A$643:$C$752,3,0)</f>
        <v>484664</v>
      </c>
      <c r="E48" s="11" t="n">
        <f aca="false">VLOOKUP(A48,'[87]1957-1959'!$A$643:$C$752,3,0)</f>
        <v>1838910</v>
      </c>
      <c r="F48" s="11" t="n">
        <f aca="false">VLOOKUP(A48,'[88]1960-1962'!$A$611:$C$720,3,0)</f>
        <v>1273985</v>
      </c>
      <c r="G48" s="11" t="n">
        <f aca="false">VLOOKUP(A48,'[89]1963-1965'!$A$563:$C$672,3,0)</f>
        <v>961265</v>
      </c>
      <c r="H48" s="11" t="n">
        <f aca="false">VLOOKUP(A48,'[90]1966-1968'!$A$515:$D$624,3,0)</f>
        <v>1181993</v>
      </c>
      <c r="I48" s="11" t="n">
        <f aca="false">VLOOKUP(A48,'[91]1969-1971'!$A$467:$C$576,3,0)</f>
        <v>954966</v>
      </c>
      <c r="J48" s="11" t="n">
        <f aca="false">VLOOKUP(A48,'[92]1972-1974'!$A$419:$C$528,3,0)</f>
        <v>4683487</v>
      </c>
      <c r="K48" s="11" t="n">
        <f aca="false">VLOOKUP(A48,'[93]1975-1977'!$A$371:$C$480,3,0)</f>
        <v>4018919</v>
      </c>
      <c r="L48" s="11" t="n">
        <f aca="false">VLOOKUP(A48,'[94]1978-1980'!$A$323:$C$432,3,0)</f>
        <v>5955712</v>
      </c>
      <c r="M48" s="11" t="n">
        <f aca="false">VLOOKUP(A48,'[95]1981-1982'!$A$275:$C$384,3,0)</f>
        <v>5775633</v>
      </c>
      <c r="N48" s="11" t="n">
        <f aca="false">VLOOKUP(A48,'[96]1983-1984'!$A$243:$C$352,3,0)</f>
        <v>5977654</v>
      </c>
      <c r="O48" s="11" t="n">
        <f aca="false">VLOOKUP(A48,'[97]1985-1986'!$A$210:$C$319,3,0)</f>
        <v>6403366</v>
      </c>
      <c r="P48" s="11" t="n">
        <f aca="false">VLOOKUP(A48,'[98]1987-1989'!$A$178:$C$287,3,0)</f>
        <v>11050986</v>
      </c>
      <c r="Q48" s="11" t="n">
        <f aca="false">VLOOKUP(A48,'[99]1990-1992'!$A$130:$C$239,3,0)</f>
        <v>16183626</v>
      </c>
      <c r="R48" s="11" t="n">
        <v>11227742</v>
      </c>
      <c r="S48" s="11"/>
      <c r="T48" s="11"/>
      <c r="U48" s="11"/>
      <c r="W48" s="11" t="n">
        <f aca="false">SUM(B48:U48)</f>
        <v>79491738</v>
      </c>
    </row>
    <row r="49" customFormat="false" ht="12.75" hidden="false" customHeight="false" outlineLevel="0" collapsed="false">
      <c r="A49" s="10" t="n">
        <v>35765</v>
      </c>
      <c r="B49" s="11" t="n">
        <v>1125258</v>
      </c>
      <c r="C49" s="11" t="n">
        <f aca="false">VLOOKUP(A49,'[85]1951-1953'!$A$643:$C$752,3,0)</f>
        <v>434864</v>
      </c>
      <c r="D49" s="11" t="n">
        <f aca="false">VLOOKUP(A49,'[86]1954-1956'!$A$643:$C$752,3,0)</f>
        <v>486477</v>
      </c>
      <c r="E49" s="11" t="n">
        <f aca="false">VLOOKUP(A49,'[87]1957-1959'!$A$643:$C$752,3,0)</f>
        <v>1843431</v>
      </c>
      <c r="F49" s="11" t="n">
        <f aca="false">VLOOKUP(A49,'[88]1960-1962'!$A$611:$C$720,3,0)</f>
        <v>1286857</v>
      </c>
      <c r="G49" s="11" t="n">
        <f aca="false">VLOOKUP(A49,'[89]1963-1965'!$A$563:$C$672,3,0)</f>
        <v>996654</v>
      </c>
      <c r="H49" s="11" t="n">
        <f aca="false">VLOOKUP(A49,'[90]1966-1968'!$A$515:$D$624,3,0)</f>
        <v>1279512</v>
      </c>
      <c r="I49" s="11" t="n">
        <f aca="false">VLOOKUP(A49,'[91]1969-1971'!$A$467:$C$576,3,0)</f>
        <v>939684</v>
      </c>
      <c r="J49" s="11" t="n">
        <f aca="false">VLOOKUP(A49,'[92]1972-1974'!$A$419:$C$528,3,0)</f>
        <v>4880619</v>
      </c>
      <c r="K49" s="11" t="n">
        <f aca="false">VLOOKUP(A49,'[93]1975-1977'!$A$371:$C$480,3,0)</f>
        <v>4032870</v>
      </c>
      <c r="L49" s="11" t="n">
        <f aca="false">VLOOKUP(A49,'[94]1978-1980'!$A$323:$C$432,3,0)</f>
        <v>5961400</v>
      </c>
      <c r="M49" s="11" t="n">
        <f aca="false">VLOOKUP(A49,'[95]1981-1982'!$A$275:$C$384,3,0)</f>
        <v>5711054</v>
      </c>
      <c r="N49" s="11" t="n">
        <f aca="false">VLOOKUP(A49,'[96]1983-1984'!$A$243:$C$352,3,0)</f>
        <v>6197399</v>
      </c>
      <c r="O49" s="11" t="n">
        <f aca="false">VLOOKUP(A49,'[97]1985-1986'!$A$210:$C$319,3,0)</f>
        <v>6420735</v>
      </c>
      <c r="P49" s="11" t="n">
        <f aca="false">VLOOKUP(A49,'[98]1987-1989'!$A$178:$C$287,3,0)</f>
        <v>10966906</v>
      </c>
      <c r="Q49" s="11" t="n">
        <f aca="false">VLOOKUP(A49,'[99]1990-1992'!$A$130:$C$239,3,0)</f>
        <v>16340321</v>
      </c>
      <c r="R49" s="11" t="n">
        <v>11390496</v>
      </c>
      <c r="S49" s="11"/>
      <c r="T49" s="11"/>
      <c r="U49" s="11"/>
      <c r="W49" s="11" t="n">
        <f aca="false">SUM(B49:U49)</f>
        <v>80294537</v>
      </c>
    </row>
    <row r="50" customFormat="false" ht="12.75" hidden="false" customHeight="false" outlineLevel="0" collapsed="false">
      <c r="A50" s="10" t="n">
        <v>35796</v>
      </c>
      <c r="B50" s="11" t="n">
        <v>1153234</v>
      </c>
      <c r="C50" s="11" t="n">
        <f aca="false">VLOOKUP(A50,'[85]1951-1953'!$A$643:$C$752,3,0)</f>
        <v>402941</v>
      </c>
      <c r="D50" s="11" t="n">
        <f aca="false">VLOOKUP(A50,'[86]1954-1956'!$A$643:$C$752,3,0)</f>
        <v>494964</v>
      </c>
      <c r="E50" s="11" t="n">
        <f aca="false">VLOOKUP(A50,'[87]1957-1959'!$A$643:$C$752,3,0)</f>
        <v>1787926</v>
      </c>
      <c r="F50" s="11" t="n">
        <f aca="false">VLOOKUP(A50,'[88]1960-1962'!$A$611:$C$720,3,0)</f>
        <v>1247089</v>
      </c>
      <c r="G50" s="11" t="n">
        <f aca="false">VLOOKUP(A50,'[89]1963-1965'!$A$563:$C$672,3,0)</f>
        <v>1001710</v>
      </c>
      <c r="H50" s="11" t="n">
        <f aca="false">VLOOKUP(A50,'[90]1966-1968'!$A$515:$D$624,3,0)</f>
        <v>1273549</v>
      </c>
      <c r="I50" s="11" t="n">
        <f aca="false">VLOOKUP(A50,'[91]1969-1971'!$A$467:$C$576,3,0)</f>
        <v>1037611</v>
      </c>
      <c r="J50" s="11" t="n">
        <f aca="false">VLOOKUP(A50,'[92]1972-1974'!$A$419:$C$528,3,0)</f>
        <v>4787902</v>
      </c>
      <c r="K50" s="11" t="n">
        <f aca="false">VLOOKUP(A50,'[93]1975-1977'!$A$371:$C$480,3,0)</f>
        <v>4052295</v>
      </c>
      <c r="L50" s="11" t="n">
        <f aca="false">VLOOKUP(A50,'[94]1978-1980'!$A$323:$C$432,3,0)</f>
        <v>5930327</v>
      </c>
      <c r="M50" s="11" t="n">
        <f aca="false">VLOOKUP(A50,'[95]1981-1982'!$A$275:$C$384,3,0)</f>
        <v>6568247</v>
      </c>
      <c r="N50" s="11" t="n">
        <f aca="false">VLOOKUP(A50,'[96]1983-1984'!$A$243:$C$352,3,0)</f>
        <v>6163128</v>
      </c>
      <c r="O50" s="11" t="n">
        <f aca="false">VLOOKUP(A50,'[97]1985-1986'!$A$210:$C$319,3,0)</f>
        <v>6493895</v>
      </c>
      <c r="P50" s="11" t="n">
        <f aca="false">VLOOKUP(A50,'[98]1987-1989'!$A$178:$C$287,3,0)</f>
        <v>10708736</v>
      </c>
      <c r="Q50" s="11" t="n">
        <f aca="false">VLOOKUP(A50,'[99]1990-1992'!$A$130:$C$239,3,0)</f>
        <v>15864554</v>
      </c>
      <c r="R50" s="11" t="n">
        <v>11271221</v>
      </c>
      <c r="S50" s="11"/>
      <c r="T50" s="11"/>
      <c r="U50" s="11"/>
      <c r="W50" s="11" t="n">
        <f aca="false">SUM(B50:U50)</f>
        <v>80239329</v>
      </c>
    </row>
    <row r="51" customFormat="false" ht="12.75" hidden="false" customHeight="false" outlineLevel="0" collapsed="false">
      <c r="A51" s="10" t="n">
        <v>35827</v>
      </c>
      <c r="B51" s="11" t="n">
        <v>1016442</v>
      </c>
      <c r="C51" s="11" t="n">
        <f aca="false">VLOOKUP(A51,'[85]1951-1953'!$A$643:$C$752,3,0)</f>
        <v>363540</v>
      </c>
      <c r="D51" s="11" t="n">
        <f aca="false">VLOOKUP(A51,'[86]1954-1956'!$A$643:$C$752,3,0)</f>
        <v>441257</v>
      </c>
      <c r="E51" s="11" t="n">
        <f aca="false">VLOOKUP(A51,'[87]1957-1959'!$A$643:$C$752,3,0)</f>
        <v>1589912</v>
      </c>
      <c r="F51" s="11" t="n">
        <f aca="false">VLOOKUP(A51,'[88]1960-1962'!$A$611:$C$720,3,0)</f>
        <v>1206189</v>
      </c>
      <c r="G51" s="11" t="n">
        <f aca="false">VLOOKUP(A51,'[89]1963-1965'!$A$563:$C$672,3,0)</f>
        <v>909308</v>
      </c>
      <c r="H51" s="11" t="n">
        <f aca="false">VLOOKUP(A51,'[90]1966-1968'!$A$515:$D$624,3,0)</f>
        <v>1197789</v>
      </c>
      <c r="I51" s="11" t="n">
        <f aca="false">VLOOKUP(A51,'[91]1969-1971'!$A$467:$C$576,3,0)</f>
        <v>907547</v>
      </c>
      <c r="J51" s="11" t="n">
        <f aca="false">VLOOKUP(A51,'[92]1972-1974'!$A$419:$C$528,3,0)</f>
        <v>4504545</v>
      </c>
      <c r="K51" s="11" t="n">
        <f aca="false">VLOOKUP(A51,'[93]1975-1977'!$A$371:$C$480,3,0)</f>
        <v>3608495</v>
      </c>
      <c r="L51" s="11" t="n">
        <f aca="false">VLOOKUP(A51,'[94]1978-1980'!$A$323:$C$432,3,0)</f>
        <v>5268058</v>
      </c>
      <c r="M51" s="11" t="n">
        <f aca="false">VLOOKUP(A51,'[95]1981-1982'!$A$275:$C$384,3,0)</f>
        <v>6338995</v>
      </c>
      <c r="N51" s="11" t="n">
        <f aca="false">VLOOKUP(A51,'[96]1983-1984'!$A$243:$C$352,3,0)</f>
        <v>5380511</v>
      </c>
      <c r="O51" s="11" t="n">
        <f aca="false">VLOOKUP(A51,'[97]1985-1986'!$A$210:$C$319,3,0)</f>
        <v>5885634</v>
      </c>
      <c r="P51" s="11" t="n">
        <f aca="false">VLOOKUP(A51,'[98]1987-1989'!$A$178:$C$287,3,0)</f>
        <v>9526738</v>
      </c>
      <c r="Q51" s="11" t="n">
        <f aca="false">VLOOKUP(A51,'[99]1990-1992'!$A$130:$C$239,3,0)</f>
        <v>14301042</v>
      </c>
      <c r="R51" s="11" t="n">
        <v>9891015</v>
      </c>
      <c r="S51" s="11"/>
      <c r="T51" s="11"/>
      <c r="U51" s="11"/>
      <c r="W51" s="11" t="n">
        <f aca="false">SUM(B51:U51)</f>
        <v>72337017</v>
      </c>
    </row>
    <row r="52" customFormat="false" ht="12.75" hidden="false" customHeight="false" outlineLevel="0" collapsed="false">
      <c r="A52" s="10" t="n">
        <v>35855</v>
      </c>
      <c r="B52" s="11" t="n">
        <v>1338507</v>
      </c>
      <c r="C52" s="11" t="n">
        <f aca="false">VLOOKUP(A52,'[85]1951-1953'!$A$643:$C$752,3,0)</f>
        <v>381694</v>
      </c>
      <c r="D52" s="11" t="n">
        <f aca="false">VLOOKUP(A52,'[86]1954-1956'!$A$643:$C$752,3,0)</f>
        <v>505803</v>
      </c>
      <c r="E52" s="11" t="n">
        <f aca="false">VLOOKUP(A52,'[87]1957-1959'!$A$643:$C$752,3,0)</f>
        <v>1782718</v>
      </c>
      <c r="F52" s="11" t="n">
        <f aca="false">VLOOKUP(A52,'[88]1960-1962'!$A$611:$C$720,3,0)</f>
        <v>1231875</v>
      </c>
      <c r="G52" s="11" t="n">
        <f aca="false">VLOOKUP(A52,'[89]1963-1965'!$A$563:$C$672,3,0)</f>
        <v>1009386</v>
      </c>
      <c r="H52" s="11" t="n">
        <f aca="false">VLOOKUP(A52,'[90]1966-1968'!$A$515:$D$624,3,0)</f>
        <v>1352680</v>
      </c>
      <c r="I52" s="11" t="n">
        <f aca="false">VLOOKUP(A52,'[91]1969-1971'!$A$467:$C$576,3,0)</f>
        <v>996167</v>
      </c>
      <c r="J52" s="11" t="n">
        <f aca="false">VLOOKUP(A52,'[92]1972-1974'!$A$419:$C$528,3,0)</f>
        <v>5051492</v>
      </c>
      <c r="K52" s="11" t="n">
        <f aca="false">VLOOKUP(A52,'[93]1975-1977'!$A$371:$C$480,3,0)</f>
        <v>3898355</v>
      </c>
      <c r="L52" s="11" t="n">
        <f aca="false">VLOOKUP(A52,'[94]1978-1980'!$A$323:$C$432,3,0)</f>
        <v>5612874</v>
      </c>
      <c r="M52" s="11" t="n">
        <f aca="false">VLOOKUP(A52,'[95]1981-1982'!$A$275:$C$384,3,0)</f>
        <v>6530091</v>
      </c>
      <c r="N52" s="11" t="n">
        <f aca="false">VLOOKUP(A52,'[96]1983-1984'!$A$243:$C$352,3,0)</f>
        <v>6020205</v>
      </c>
      <c r="O52" s="11" t="n">
        <f aca="false">VLOOKUP(A52,'[97]1985-1986'!$A$210:$C$319,3,0)</f>
        <v>6452778</v>
      </c>
      <c r="P52" s="11" t="n">
        <f aca="false">VLOOKUP(A52,'[98]1987-1989'!$A$178:$C$287,3,0)</f>
        <v>10297489</v>
      </c>
      <c r="Q52" s="11" t="n">
        <f aca="false">VLOOKUP(A52,'[99]1990-1992'!$A$130:$C$239,3,0)</f>
        <v>15557967</v>
      </c>
      <c r="R52" s="11" t="n">
        <v>10955658</v>
      </c>
      <c r="S52" s="11"/>
      <c r="T52" s="11"/>
      <c r="U52" s="11"/>
      <c r="W52" s="11" t="n">
        <f aca="false">SUM(B52:U52)</f>
        <v>78975739</v>
      </c>
    </row>
    <row r="53" customFormat="false" ht="12.75" hidden="false" customHeight="false" outlineLevel="0" collapsed="false">
      <c r="A53" s="10" t="n">
        <v>35886</v>
      </c>
      <c r="B53" s="11" t="n">
        <v>1014807</v>
      </c>
      <c r="C53" s="11" t="n">
        <f aca="false">VLOOKUP(A53,'[85]1951-1953'!$A$643:$C$752,3,0)</f>
        <v>355386</v>
      </c>
      <c r="D53" s="11" t="n">
        <f aca="false">VLOOKUP(A53,'[86]1954-1956'!$A$643:$C$752,3,0)</f>
        <v>496226</v>
      </c>
      <c r="E53" s="11" t="n">
        <f aca="false">VLOOKUP(A53,'[87]1957-1959'!$A$643:$C$752,3,0)</f>
        <v>1703228</v>
      </c>
      <c r="F53" s="11" t="n">
        <f aca="false">VLOOKUP(A53,'[88]1960-1962'!$A$611:$C$720,3,0)</f>
        <v>1132741</v>
      </c>
      <c r="G53" s="11" t="n">
        <f aca="false">VLOOKUP(A53,'[89]1963-1965'!$A$563:$C$672,3,0)</f>
        <v>946630</v>
      </c>
      <c r="H53" s="11" t="n">
        <f aca="false">VLOOKUP(A53,'[90]1966-1968'!$A$515:$D$624,3,0)</f>
        <v>1371887</v>
      </c>
      <c r="I53" s="11" t="n">
        <f aca="false">VLOOKUP(A53,'[91]1969-1971'!$A$467:$C$576,3,0)</f>
        <v>949522</v>
      </c>
      <c r="J53" s="11" t="n">
        <f aca="false">VLOOKUP(A53,'[92]1972-1974'!$A$419:$C$528,3,0)</f>
        <v>4650400</v>
      </c>
      <c r="K53" s="11" t="n">
        <f aca="false">VLOOKUP(A53,'[93]1975-1977'!$A$371:$C$480,3,0)</f>
        <v>3782355</v>
      </c>
      <c r="L53" s="11" t="n">
        <f aca="false">VLOOKUP(A53,'[94]1978-1980'!$A$323:$C$432,3,0)</f>
        <v>5481282</v>
      </c>
      <c r="M53" s="11" t="n">
        <f aca="false">VLOOKUP(A53,'[95]1981-1982'!$A$275:$C$384,3,0)</f>
        <v>6160263</v>
      </c>
      <c r="N53" s="11" t="n">
        <f aca="false">VLOOKUP(A53,'[96]1983-1984'!$A$243:$C$352,3,0)</f>
        <v>5910003</v>
      </c>
      <c r="O53" s="11" t="n">
        <f aca="false">VLOOKUP(A53,'[97]1985-1986'!$A$210:$C$319,3,0)</f>
        <v>6087931</v>
      </c>
      <c r="P53" s="11" t="n">
        <f aca="false">VLOOKUP(A53,'[98]1987-1989'!$A$178:$C$287,3,0)</f>
        <v>9982529</v>
      </c>
      <c r="Q53" s="11" t="n">
        <f aca="false">VLOOKUP(A53,'[99]1990-1992'!$A$130:$C$239,3,0)</f>
        <v>14650348</v>
      </c>
      <c r="R53" s="11" t="n">
        <v>10196507</v>
      </c>
      <c r="S53" s="11"/>
      <c r="T53" s="11"/>
      <c r="U53" s="11"/>
      <c r="W53" s="11" t="n">
        <f aca="false">SUM(B53:U53)</f>
        <v>74872045</v>
      </c>
    </row>
    <row r="54" customFormat="false" ht="12.75" hidden="false" customHeight="false" outlineLevel="0" collapsed="false">
      <c r="A54" s="10" t="n">
        <v>35916</v>
      </c>
      <c r="B54" s="11" t="n">
        <v>1141687</v>
      </c>
      <c r="C54" s="11" t="n">
        <f aca="false">VLOOKUP(A54,'[85]1951-1953'!$A$643:$C$752,3,0)</f>
        <v>363977</v>
      </c>
      <c r="D54" s="11" t="n">
        <f aca="false">VLOOKUP(A54,'[86]1954-1956'!$A$643:$C$752,3,0)</f>
        <v>491766</v>
      </c>
      <c r="E54" s="11" t="n">
        <f aca="false">VLOOKUP(A54,'[87]1957-1959'!$A$643:$C$752,3,0)</f>
        <v>1744197</v>
      </c>
      <c r="F54" s="11" t="n">
        <f aca="false">VLOOKUP(A54,'[88]1960-1962'!$A$611:$C$720,3,0)</f>
        <v>1113261</v>
      </c>
      <c r="G54" s="11" t="n">
        <f aca="false">VLOOKUP(A54,'[89]1963-1965'!$A$563:$C$672,3,0)</f>
        <v>929936</v>
      </c>
      <c r="H54" s="11" t="n">
        <f aca="false">VLOOKUP(A54,'[90]1966-1968'!$A$515:$D$624,3,0)</f>
        <v>1411681</v>
      </c>
      <c r="I54" s="11" t="n">
        <f aca="false">VLOOKUP(A54,'[91]1969-1971'!$A$467:$C$576,3,0)</f>
        <v>917025</v>
      </c>
      <c r="J54" s="11" t="n">
        <f aca="false">VLOOKUP(A54,'[92]1972-1974'!$A$419:$C$528,3,0)</f>
        <v>4696399</v>
      </c>
      <c r="K54" s="11" t="n">
        <f aca="false">VLOOKUP(A54,'[93]1975-1977'!$A$371:$C$480,3,0)</f>
        <v>3731097</v>
      </c>
      <c r="L54" s="11" t="n">
        <f aca="false">VLOOKUP(A54,'[94]1978-1980'!$A$323:$C$432,3,0)</f>
        <v>5523000</v>
      </c>
      <c r="M54" s="11" t="n">
        <f aca="false">VLOOKUP(A54,'[95]1981-1982'!$A$275:$C$384,3,0)</f>
        <v>6155268</v>
      </c>
      <c r="N54" s="11" t="n">
        <f aca="false">VLOOKUP(A54,'[96]1983-1984'!$A$243:$C$352,3,0)</f>
        <v>5784705</v>
      </c>
      <c r="O54" s="11" t="n">
        <f aca="false">VLOOKUP(A54,'[97]1985-1986'!$A$210:$C$319,3,0)</f>
        <v>6161594</v>
      </c>
      <c r="P54" s="11" t="n">
        <f aca="false">VLOOKUP(A54,'[98]1987-1989'!$A$178:$C$287,3,0)</f>
        <v>10285093</v>
      </c>
      <c r="Q54" s="11" t="n">
        <f aca="false">VLOOKUP(A54,'[99]1990-1992'!$A$130:$C$239,3,0)</f>
        <v>14831682</v>
      </c>
      <c r="R54" s="11" t="n">
        <v>10114760</v>
      </c>
      <c r="S54" s="11"/>
      <c r="T54" s="11"/>
      <c r="U54" s="11"/>
      <c r="W54" s="11" t="n">
        <f aca="false">SUM(B54:U54)</f>
        <v>75397128</v>
      </c>
    </row>
    <row r="55" customFormat="false" ht="12.75" hidden="false" customHeight="false" outlineLevel="0" collapsed="false">
      <c r="A55" s="10" t="n">
        <v>35947</v>
      </c>
      <c r="B55" s="11" t="n">
        <v>1142167</v>
      </c>
      <c r="C55" s="11" t="n">
        <f aca="false">VLOOKUP(A55,'[85]1951-1953'!$A$643:$C$752,3,0)</f>
        <v>366067</v>
      </c>
      <c r="D55" s="11" t="n">
        <f aca="false">VLOOKUP(A55,'[86]1954-1956'!$A$643:$C$752,3,0)</f>
        <v>465900</v>
      </c>
      <c r="E55" s="11" t="n">
        <f aca="false">VLOOKUP(A55,'[87]1957-1959'!$A$643:$C$752,3,0)</f>
        <v>1692410</v>
      </c>
      <c r="F55" s="11" t="n">
        <f aca="false">VLOOKUP(A55,'[88]1960-1962'!$A$611:$C$720,3,0)</f>
        <v>1165072</v>
      </c>
      <c r="G55" s="11" t="n">
        <f aca="false">VLOOKUP(A55,'[89]1963-1965'!$A$563:$C$672,3,0)</f>
        <v>948204</v>
      </c>
      <c r="H55" s="11" t="n">
        <f aca="false">VLOOKUP(A55,'[90]1966-1968'!$A$515:$D$624,3,0)</f>
        <v>1394963</v>
      </c>
      <c r="I55" s="11" t="n">
        <f aca="false">VLOOKUP(A55,'[91]1969-1971'!$A$467:$C$576,3,0)</f>
        <v>873438</v>
      </c>
      <c r="J55" s="11" t="n">
        <f aca="false">VLOOKUP(A55,'[92]1972-1974'!$A$419:$C$528,3,0)</f>
        <v>4381436</v>
      </c>
      <c r="K55" s="11" t="n">
        <f aca="false">VLOOKUP(A55,'[93]1975-1977'!$A$371:$C$480,3,0)</f>
        <v>3729137</v>
      </c>
      <c r="L55" s="11" t="n">
        <f aca="false">VLOOKUP(A55,'[94]1978-1980'!$A$323:$C$432,3,0)</f>
        <v>5248928</v>
      </c>
      <c r="M55" s="11" t="n">
        <f aca="false">VLOOKUP(A55,'[95]1981-1982'!$A$275:$C$384,3,0)</f>
        <v>5832302</v>
      </c>
      <c r="N55" s="11" t="n">
        <f aca="false">VLOOKUP(A55,'[96]1983-1984'!$A$243:$C$352,3,0)</f>
        <v>5571539</v>
      </c>
      <c r="O55" s="11" t="n">
        <f aca="false">VLOOKUP(A55,'[97]1985-1986'!$A$210:$C$319,3,0)</f>
        <v>5741081</v>
      </c>
      <c r="P55" s="11" t="n">
        <f aca="false">VLOOKUP(A55,'[98]1987-1989'!$A$178:$C$287,3,0)</f>
        <v>9665126</v>
      </c>
      <c r="Q55" s="11" t="n">
        <f aca="false">VLOOKUP(A55,'[99]1990-1992'!$A$130:$C$239,3,0)</f>
        <v>13953628</v>
      </c>
      <c r="R55" s="11" t="n">
        <v>9541811</v>
      </c>
      <c r="S55" s="11"/>
      <c r="T55" s="11"/>
      <c r="U55" s="11"/>
      <c r="W55" s="11" t="n">
        <f aca="false">SUM(B55:U55)</f>
        <v>71713209</v>
      </c>
    </row>
    <row r="56" customFormat="false" ht="12.75" hidden="false" customHeight="false" outlineLevel="0" collapsed="false">
      <c r="A56" s="10" t="n">
        <v>35977</v>
      </c>
      <c r="B56" s="11" t="n">
        <v>1128529</v>
      </c>
      <c r="C56" s="11" t="n">
        <f aca="false">VLOOKUP(A56,'[85]1951-1953'!$A$643:$C$752,3,0)</f>
        <v>374659</v>
      </c>
      <c r="D56" s="11" t="n">
        <f aca="false">VLOOKUP(A56,'[86]1954-1956'!$A$643:$C$752,3,0)</f>
        <v>449936</v>
      </c>
      <c r="E56" s="11" t="n">
        <f aca="false">VLOOKUP(A56,'[87]1957-1959'!$A$643:$C$752,3,0)</f>
        <v>1784584</v>
      </c>
      <c r="F56" s="11" t="n">
        <f aca="false">VLOOKUP(A56,'[88]1960-1962'!$A$611:$C$720,3,0)</f>
        <v>1226345</v>
      </c>
      <c r="G56" s="11" t="n">
        <f aca="false">VLOOKUP(A56,'[89]1963-1965'!$A$563:$C$672,3,0)</f>
        <v>905709</v>
      </c>
      <c r="H56" s="11" t="n">
        <f aca="false">VLOOKUP(A56,'[90]1966-1968'!$A$515:$D$624,3,0)</f>
        <v>1392687</v>
      </c>
      <c r="I56" s="11" t="n">
        <f aca="false">VLOOKUP(A56,'[91]1969-1971'!$A$467:$C$576,3,0)</f>
        <v>901003</v>
      </c>
      <c r="J56" s="11" t="n">
        <f aca="false">VLOOKUP(A56,'[92]1972-1974'!$A$419:$C$528,3,0)</f>
        <v>4506514</v>
      </c>
      <c r="K56" s="11" t="n">
        <f aca="false">VLOOKUP(A56,'[93]1975-1977'!$A$371:$C$480,3,0)</f>
        <v>3748672</v>
      </c>
      <c r="L56" s="11" t="n">
        <f aca="false">VLOOKUP(A56,'[94]1978-1980'!$A$323:$C$432,3,0)</f>
        <v>5335788</v>
      </c>
      <c r="M56" s="11" t="n">
        <f aca="false">VLOOKUP(A56,'[95]1981-1982'!$A$275:$C$384,3,0)</f>
        <v>5890701</v>
      </c>
      <c r="N56" s="11" t="n">
        <f aca="false">VLOOKUP(A56,'[96]1983-1984'!$A$243:$C$352,3,0)</f>
        <v>5749664</v>
      </c>
      <c r="O56" s="11" t="n">
        <f aca="false">VLOOKUP(A56,'[97]1985-1986'!$A$210:$C$319,3,0)</f>
        <v>5872406</v>
      </c>
      <c r="P56" s="11" t="n">
        <f aca="false">VLOOKUP(A56,'[98]1987-1989'!$A$178:$C$287,3,0)</f>
        <v>9686527</v>
      </c>
      <c r="Q56" s="11" t="n">
        <f aca="false">VLOOKUP(A56,'[99]1990-1992'!$A$130:$C$239,3,0)</f>
        <v>14038552</v>
      </c>
      <c r="R56" s="11" t="n">
        <v>9429341</v>
      </c>
      <c r="S56" s="11"/>
      <c r="T56" s="11"/>
      <c r="U56" s="11"/>
      <c r="W56" s="11" t="n">
        <f aca="false">SUM(B56:U56)</f>
        <v>72421617</v>
      </c>
    </row>
    <row r="57" customFormat="false" ht="12.75" hidden="false" customHeight="false" outlineLevel="0" collapsed="false">
      <c r="A57" s="10" t="n">
        <v>36008</v>
      </c>
      <c r="B57" s="11" t="n">
        <v>1106994</v>
      </c>
      <c r="C57" s="11" t="n">
        <f aca="false">VLOOKUP(A57,'[85]1951-1953'!$A$643:$C$752,3,0)</f>
        <v>365587</v>
      </c>
      <c r="D57" s="11" t="n">
        <f aca="false">VLOOKUP(A57,'[86]1954-1956'!$A$643:$C$752,3,0)</f>
        <v>418633</v>
      </c>
      <c r="E57" s="11" t="n">
        <f aca="false">VLOOKUP(A57,'[87]1957-1959'!$A$643:$C$752,3,0)</f>
        <v>1688414</v>
      </c>
      <c r="F57" s="11" t="n">
        <f aca="false">VLOOKUP(A57,'[88]1960-1962'!$A$611:$C$720,3,0)</f>
        <v>1123653</v>
      </c>
      <c r="G57" s="11" t="n">
        <f aca="false">VLOOKUP(A57,'[89]1963-1965'!$A$563:$C$672,3,0)</f>
        <v>881738</v>
      </c>
      <c r="H57" s="11" t="n">
        <f aca="false">VLOOKUP(A57,'[90]1966-1968'!$A$515:$D$624,3,0)</f>
        <v>1309156</v>
      </c>
      <c r="I57" s="11" t="n">
        <f aca="false">VLOOKUP(A57,'[91]1969-1971'!$A$467:$C$576,3,0)</f>
        <v>867120</v>
      </c>
      <c r="J57" s="11" t="n">
        <f aca="false">VLOOKUP(A57,'[92]1972-1974'!$A$419:$C$528,3,0)</f>
        <v>4149157</v>
      </c>
      <c r="K57" s="11" t="n">
        <f aca="false">VLOOKUP(A57,'[93]1975-1977'!$A$371:$C$480,3,0)</f>
        <v>3556939</v>
      </c>
      <c r="L57" s="11" t="n">
        <f aca="false">VLOOKUP(A57,'[94]1978-1980'!$A$323:$C$432,3,0)</f>
        <v>5184411</v>
      </c>
      <c r="M57" s="11" t="n">
        <f aca="false">VLOOKUP(A57,'[95]1981-1982'!$A$275:$C$384,3,0)</f>
        <v>5703730</v>
      </c>
      <c r="N57" s="11" t="n">
        <f aca="false">VLOOKUP(A57,'[96]1983-1984'!$A$243:$C$352,3,0)</f>
        <v>5356068</v>
      </c>
      <c r="O57" s="11" t="n">
        <f aca="false">VLOOKUP(A57,'[97]1985-1986'!$A$210:$C$319,3,0)</f>
        <v>5880946</v>
      </c>
      <c r="P57" s="11" t="n">
        <f aca="false">VLOOKUP(A57,'[98]1987-1989'!$A$178:$C$287,3,0)</f>
        <v>9428421</v>
      </c>
      <c r="Q57" s="11" t="n">
        <f aca="false">VLOOKUP(A57,'[99]1990-1992'!$A$130:$C$239,3,0)</f>
        <v>13855436</v>
      </c>
      <c r="R57" s="11" t="n">
        <v>9141483</v>
      </c>
      <c r="S57" s="11"/>
      <c r="T57" s="11"/>
      <c r="U57" s="11"/>
      <c r="W57" s="11" t="n">
        <f aca="false">SUM(B57:U57)</f>
        <v>70017886</v>
      </c>
    </row>
    <row r="58" customFormat="false" ht="12.75" hidden="false" customHeight="false" outlineLevel="0" collapsed="false">
      <c r="A58" s="10" t="n">
        <v>36039</v>
      </c>
      <c r="B58" s="11" t="n">
        <v>1057772</v>
      </c>
      <c r="C58" s="11" t="n">
        <f aca="false">VLOOKUP(A58,'[85]1951-1953'!$A$643:$C$752,3,0)</f>
        <v>320744</v>
      </c>
      <c r="D58" s="11" t="n">
        <f aca="false">VLOOKUP(A58,'[86]1954-1956'!$A$643:$C$752,3,0)</f>
        <v>396762</v>
      </c>
      <c r="E58" s="11" t="n">
        <f aca="false">VLOOKUP(A58,'[87]1957-1959'!$A$643:$C$752,3,0)</f>
        <v>1563539</v>
      </c>
      <c r="F58" s="11" t="n">
        <f aca="false">VLOOKUP(A58,'[88]1960-1962'!$A$611:$C$720,3,0)</f>
        <v>1176751</v>
      </c>
      <c r="G58" s="11" t="n">
        <f aca="false">VLOOKUP(A58,'[89]1963-1965'!$A$563:$C$672,3,0)</f>
        <v>807558</v>
      </c>
      <c r="H58" s="11" t="n">
        <f aca="false">VLOOKUP(A58,'[90]1966-1968'!$A$515:$D$624,3,0)</f>
        <v>1322309</v>
      </c>
      <c r="I58" s="11" t="n">
        <f aca="false">VLOOKUP(A58,'[91]1969-1971'!$A$467:$C$576,3,0)</f>
        <v>766634</v>
      </c>
      <c r="J58" s="11" t="n">
        <f aca="false">VLOOKUP(A58,'[92]1972-1974'!$A$419:$C$528,3,0)</f>
        <v>3771641</v>
      </c>
      <c r="K58" s="11" t="n">
        <f aca="false">VLOOKUP(A58,'[93]1975-1977'!$A$371:$C$480,3,0)</f>
        <v>3364904</v>
      </c>
      <c r="L58" s="11" t="n">
        <f aca="false">VLOOKUP(A58,'[94]1978-1980'!$A$323:$C$432,3,0)</f>
        <v>4899269</v>
      </c>
      <c r="M58" s="11" t="n">
        <f aca="false">VLOOKUP(A58,'[95]1981-1982'!$A$275:$C$384,3,0)</f>
        <v>5284485</v>
      </c>
      <c r="N58" s="11" t="n">
        <f aca="false">VLOOKUP(A58,'[96]1983-1984'!$A$243:$C$352,3,0)</f>
        <v>5150032</v>
      </c>
      <c r="O58" s="11" t="n">
        <f aca="false">VLOOKUP(A58,'[97]1985-1986'!$A$210:$C$319,3,0)</f>
        <v>5669213</v>
      </c>
      <c r="P58" s="11" t="n">
        <f aca="false">VLOOKUP(A58,'[98]1987-1989'!$A$178:$C$287,3,0)</f>
        <v>8756494</v>
      </c>
      <c r="Q58" s="11" t="n">
        <f aca="false">VLOOKUP(A58,'[99]1990-1992'!$A$130:$C$239,3,0)</f>
        <v>13371207</v>
      </c>
      <c r="R58" s="11" t="n">
        <v>8701005</v>
      </c>
      <c r="S58" s="11"/>
      <c r="T58" s="11"/>
      <c r="U58" s="11"/>
      <c r="W58" s="11" t="n">
        <f aca="false">SUM(B58:U58)</f>
        <v>66380319</v>
      </c>
    </row>
    <row r="59" customFormat="false" ht="12.75" hidden="false" customHeight="false" outlineLevel="0" collapsed="false">
      <c r="A59" s="10" t="n">
        <v>36069</v>
      </c>
      <c r="B59" s="11" t="n">
        <v>993609</v>
      </c>
      <c r="C59" s="11" t="n">
        <f aca="false">VLOOKUP(A59,'[85]1951-1953'!$A$643:$C$752,3,0)</f>
        <v>363706</v>
      </c>
      <c r="D59" s="11" t="n">
        <f aca="false">VLOOKUP(A59,'[86]1954-1956'!$A$643:$C$752,3,0)</f>
        <v>421216</v>
      </c>
      <c r="E59" s="11" t="n">
        <f aca="false">VLOOKUP(A59,'[87]1957-1959'!$A$643:$C$752,3,0)</f>
        <v>1716453</v>
      </c>
      <c r="F59" s="11" t="n">
        <f aca="false">VLOOKUP(A59,'[88]1960-1962'!$A$611:$C$720,3,0)</f>
        <v>1311976</v>
      </c>
      <c r="G59" s="11" t="n">
        <f aca="false">VLOOKUP(A59,'[89]1963-1965'!$A$563:$C$672,3,0)</f>
        <v>834356</v>
      </c>
      <c r="H59" s="11" t="n">
        <f aca="false">VLOOKUP(A59,'[90]1966-1968'!$A$515:$D$624,3,0)</f>
        <v>1513972</v>
      </c>
      <c r="I59" s="11" t="n">
        <f aca="false">VLOOKUP(A59,'[91]1969-1971'!$A$467:$C$576,3,0)</f>
        <v>839329</v>
      </c>
      <c r="J59" s="11" t="n">
        <f aca="false">VLOOKUP(A59,'[92]1972-1974'!$A$419:$C$528,3,0)</f>
        <v>3797942</v>
      </c>
      <c r="K59" s="11" t="n">
        <f aca="false">VLOOKUP(A59,'[93]1975-1977'!$A$371:$C$480,3,0)</f>
        <v>3513876</v>
      </c>
      <c r="L59" s="11" t="n">
        <f aca="false">VLOOKUP(A59,'[94]1978-1980'!$A$323:$C$432,3,0)</f>
        <v>5046620</v>
      </c>
      <c r="M59" s="11" t="n">
        <f aca="false">VLOOKUP(A59,'[95]1981-1982'!$A$275:$C$384,3,0)</f>
        <v>5308564</v>
      </c>
      <c r="N59" s="11" t="n">
        <f aca="false">VLOOKUP(A59,'[96]1983-1984'!$A$243:$C$352,3,0)</f>
        <v>5674709</v>
      </c>
      <c r="O59" s="11" t="n">
        <f aca="false">VLOOKUP(A59,'[97]1985-1986'!$A$210:$C$319,3,0)</f>
        <v>5730398</v>
      </c>
      <c r="P59" s="11" t="n">
        <f aca="false">VLOOKUP(A59,'[98]1987-1989'!$A$178:$C$287,3,0)</f>
        <v>9371479</v>
      </c>
      <c r="Q59" s="11" t="n">
        <f aca="false">VLOOKUP(A59,'[99]1990-1992'!$A$130:$C$239,3,0)</f>
        <v>13633784</v>
      </c>
      <c r="R59" s="11" t="n">
        <v>8929505</v>
      </c>
      <c r="S59" s="11"/>
      <c r="T59" s="11"/>
      <c r="U59" s="11"/>
      <c r="W59" s="11" t="n">
        <f aca="false">SUM(B59:U59)</f>
        <v>69001494</v>
      </c>
    </row>
    <row r="60" customFormat="false" ht="12.75" hidden="false" customHeight="false" outlineLevel="0" collapsed="false">
      <c r="A60" s="10" t="n">
        <v>36100</v>
      </c>
      <c r="B60" s="11" t="n">
        <v>1060736</v>
      </c>
      <c r="C60" s="11" t="n">
        <f aca="false">VLOOKUP(A60,'[85]1951-1953'!$A$643:$C$752,3,0)</f>
        <v>327793</v>
      </c>
      <c r="D60" s="11" t="n">
        <f aca="false">VLOOKUP(A60,'[86]1954-1956'!$A$643:$C$752,3,0)</f>
        <v>386418</v>
      </c>
      <c r="E60" s="11" t="n">
        <f aca="false">VLOOKUP(A60,'[87]1957-1959'!$A$643:$C$752,3,0)</f>
        <v>1627037</v>
      </c>
      <c r="F60" s="11" t="n">
        <f aca="false">VLOOKUP(A60,'[88]1960-1962'!$A$611:$C$720,3,0)</f>
        <v>1179294</v>
      </c>
      <c r="G60" s="11" t="n">
        <f aca="false">VLOOKUP(A60,'[89]1963-1965'!$A$563:$C$672,3,0)</f>
        <v>838007</v>
      </c>
      <c r="H60" s="11" t="n">
        <f aca="false">VLOOKUP(A60,'[90]1966-1968'!$A$515:$D$624,3,0)</f>
        <v>1321048</v>
      </c>
      <c r="I60" s="11" t="n">
        <f aca="false">VLOOKUP(A60,'[91]1969-1971'!$A$467:$C$576,3,0)</f>
        <v>761601</v>
      </c>
      <c r="J60" s="11" t="n">
        <f aca="false">VLOOKUP(A60,'[92]1972-1974'!$A$419:$C$528,3,0)</f>
        <v>3682258</v>
      </c>
      <c r="K60" s="11" t="n">
        <f aca="false">VLOOKUP(A60,'[93]1975-1977'!$A$371:$C$480,3,0)</f>
        <v>3435664</v>
      </c>
      <c r="L60" s="11" t="n">
        <f aca="false">VLOOKUP(A60,'[94]1978-1980'!$A$323:$C$432,3,0)</f>
        <v>4818170</v>
      </c>
      <c r="M60" s="11" t="n">
        <f aca="false">VLOOKUP(A60,'[95]1981-1982'!$A$275:$C$384,3,0)</f>
        <v>5034207</v>
      </c>
      <c r="N60" s="11" t="n">
        <f aca="false">VLOOKUP(A60,'[96]1983-1984'!$A$243:$C$352,3,0)</f>
        <v>5470766</v>
      </c>
      <c r="O60" s="11" t="n">
        <f aca="false">VLOOKUP(A60,'[97]1985-1986'!$A$210:$C$319,3,0)</f>
        <v>5473465</v>
      </c>
      <c r="P60" s="11" t="n">
        <f aca="false">VLOOKUP(A60,'[98]1987-1989'!$A$178:$C$287,3,0)</f>
        <v>8892496</v>
      </c>
      <c r="Q60" s="11" t="n">
        <f aca="false">VLOOKUP(A60,'[99]1990-1992'!$A$130:$C$239,3,0)</f>
        <v>12931455</v>
      </c>
      <c r="R60" s="11" t="n">
        <v>8539079</v>
      </c>
      <c r="S60" s="11"/>
      <c r="T60" s="11"/>
      <c r="U60" s="11"/>
      <c r="W60" s="11" t="n">
        <f aca="false">SUM(B60:U60)</f>
        <v>65779494</v>
      </c>
    </row>
    <row r="61" customFormat="false" ht="12.75" hidden="false" customHeight="false" outlineLevel="0" collapsed="false">
      <c r="A61" s="10" t="n">
        <v>36130</v>
      </c>
      <c r="B61" s="11" t="n">
        <v>997769</v>
      </c>
      <c r="C61" s="11" t="n">
        <f aca="false">VLOOKUP(A61,'[85]1951-1953'!$A$643:$C$752,3,0)</f>
        <v>339040</v>
      </c>
      <c r="D61" s="11" t="n">
        <f aca="false">VLOOKUP(A61,'[86]1954-1956'!$A$643:$C$752,3,0)</f>
        <v>407632</v>
      </c>
      <c r="E61" s="11" t="n">
        <f aca="false">VLOOKUP(A61,'[87]1957-1959'!$A$643:$C$752,3,0)</f>
        <v>1650625</v>
      </c>
      <c r="F61" s="11" t="n">
        <f aca="false">VLOOKUP(A61,'[88]1960-1962'!$A$611:$C$720,3,0)</f>
        <v>1208592</v>
      </c>
      <c r="G61" s="11" t="n">
        <f aca="false">VLOOKUP(A61,'[89]1963-1965'!$A$563:$C$672,3,0)</f>
        <v>849807</v>
      </c>
      <c r="H61" s="11" t="n">
        <f aca="false">VLOOKUP(A61,'[90]1966-1968'!$A$515:$D$624,3,0)</f>
        <v>1350603</v>
      </c>
      <c r="I61" s="11" t="n">
        <f aca="false">VLOOKUP(A61,'[91]1969-1971'!$A$467:$C$576,3,0)</f>
        <v>767889</v>
      </c>
      <c r="J61" s="11" t="n">
        <f aca="false">VLOOKUP(A61,'[92]1972-1974'!$A$419:$C$528,3,0)</f>
        <v>3662234</v>
      </c>
      <c r="K61" s="11" t="n">
        <f aca="false">VLOOKUP(A61,'[93]1975-1977'!$A$371:$C$480,3,0)</f>
        <v>3469340</v>
      </c>
      <c r="L61" s="11" t="n">
        <f aca="false">VLOOKUP(A61,'[94]1978-1980'!$A$323:$C$432,3,0)</f>
        <v>4840643</v>
      </c>
      <c r="M61" s="11" t="n">
        <f aca="false">VLOOKUP(A61,'[95]1981-1982'!$A$275:$C$384,3,0)</f>
        <v>5090972</v>
      </c>
      <c r="N61" s="11" t="n">
        <f aca="false">VLOOKUP(A61,'[96]1983-1984'!$A$243:$C$352,3,0)</f>
        <v>5542980</v>
      </c>
      <c r="O61" s="11" t="n">
        <f aca="false">VLOOKUP(A61,'[97]1985-1986'!$A$210:$C$319,3,0)</f>
        <v>5450825</v>
      </c>
      <c r="P61" s="11" t="n">
        <f aca="false">VLOOKUP(A61,'[98]1987-1989'!$A$178:$C$287,3,0)</f>
        <v>9004117</v>
      </c>
      <c r="Q61" s="11" t="n">
        <f aca="false">VLOOKUP(A61,'[99]1990-1992'!$A$130:$C$239,3,0)</f>
        <v>12918807</v>
      </c>
      <c r="R61" s="11" t="n">
        <v>8533096</v>
      </c>
      <c r="S61" s="11"/>
      <c r="T61" s="11"/>
      <c r="U61" s="11"/>
      <c r="W61" s="11" t="n">
        <f aca="false">SUM(B61:U61)</f>
        <v>66084971</v>
      </c>
    </row>
    <row r="62" customFormat="false" ht="12.75" hidden="false" customHeight="false" outlineLevel="0" collapsed="false">
      <c r="A62" s="10" t="n">
        <v>36161</v>
      </c>
      <c r="B62" s="11" t="n">
        <v>1070467</v>
      </c>
      <c r="C62" s="11" t="n">
        <f aca="false">VLOOKUP(A62,'[85]1951-1953'!$A$643:$C$752,3,0)</f>
        <v>332643</v>
      </c>
      <c r="D62" s="11" t="n">
        <f aca="false">VLOOKUP(A62,'[86]1954-1956'!$A$643:$C$752,3,0)</f>
        <v>375528</v>
      </c>
      <c r="E62" s="11" t="n">
        <f aca="false">VLOOKUP(A62,'[87]1957-1959'!$A$643:$C$752,3,0)</f>
        <v>1623847</v>
      </c>
      <c r="F62" s="11" t="n">
        <f aca="false">VLOOKUP(A62,'[88]1960-1962'!$A$611:$C$720,3,0)</f>
        <v>1215381</v>
      </c>
      <c r="G62" s="11" t="n">
        <f aca="false">VLOOKUP(A62,'[89]1963-1965'!$A$563:$C$672,3,0)</f>
        <v>868294</v>
      </c>
      <c r="H62" s="11" t="n">
        <f aca="false">VLOOKUP(A62,'[90]1966-1968'!$A$515:$D$624,3,0)</f>
        <v>1330106</v>
      </c>
      <c r="I62" s="11" t="n">
        <f aca="false">VLOOKUP(A62,'[91]1969-1971'!$A$467:$C$576,3,0)</f>
        <v>840193</v>
      </c>
      <c r="J62" s="11" t="n">
        <f aca="false">VLOOKUP(A62,'[92]1972-1974'!$A$419:$C$528,3,0)</f>
        <v>3422288</v>
      </c>
      <c r="K62" s="11" t="n">
        <f aca="false">VLOOKUP(A62,'[93]1975-1977'!$A$371:$C$480,3,0)</f>
        <v>3342857</v>
      </c>
      <c r="L62" s="11" t="n">
        <f aca="false">VLOOKUP(A62,'[94]1978-1980'!$A$323:$C$432,3,0)</f>
        <v>4767735</v>
      </c>
      <c r="M62" s="11" t="n">
        <f aca="false">VLOOKUP(A62,'[95]1981-1982'!$A$275:$C$384,3,0)</f>
        <v>4826823</v>
      </c>
      <c r="N62" s="11" t="n">
        <f aca="false">VLOOKUP(A62,'[96]1983-1984'!$A$243:$C$352,3,0)</f>
        <v>5481749</v>
      </c>
      <c r="O62" s="11" t="n">
        <f aca="false">VLOOKUP(A62,'[97]1985-1986'!$A$210:$C$319,3,0)</f>
        <v>5291577</v>
      </c>
      <c r="P62" s="11" t="n">
        <f aca="false">VLOOKUP(A62,'[98]1987-1989'!$A$178:$C$287,3,0)</f>
        <v>8921778</v>
      </c>
      <c r="Q62" s="11" t="n">
        <f aca="false">VLOOKUP(A62,'[99]1990-1992'!$A$130:$C$239,3,0)</f>
        <v>12785698</v>
      </c>
      <c r="R62" s="11" t="n">
        <v>8511032</v>
      </c>
      <c r="S62" s="11"/>
      <c r="T62" s="11"/>
      <c r="U62" s="11"/>
      <c r="W62" s="11" t="n">
        <f aca="false">SUM(B62:U62)</f>
        <v>65007996</v>
      </c>
    </row>
    <row r="63" customFormat="false" ht="12.75" hidden="false" customHeight="false" outlineLevel="0" collapsed="false">
      <c r="A63" s="10" t="n">
        <v>36192</v>
      </c>
      <c r="B63" s="11" t="n">
        <v>910922</v>
      </c>
      <c r="C63" s="11" t="n">
        <f aca="false">VLOOKUP(A63,'[85]1951-1953'!$A$643:$C$752,3,0)</f>
        <v>302299</v>
      </c>
      <c r="D63" s="11" t="n">
        <f aca="false">VLOOKUP(A63,'[86]1954-1956'!$A$643:$C$752,3,0)</f>
        <v>343332</v>
      </c>
      <c r="E63" s="11" t="n">
        <f aca="false">VLOOKUP(A63,'[87]1957-1959'!$A$643:$C$752,3,0)</f>
        <v>1457055</v>
      </c>
      <c r="F63" s="11" t="n">
        <f aca="false">VLOOKUP(A63,'[88]1960-1962'!$A$611:$C$720,3,0)</f>
        <v>1049388</v>
      </c>
      <c r="G63" s="11" t="n">
        <f aca="false">VLOOKUP(A63,'[89]1963-1965'!$A$563:$C$672,3,0)</f>
        <v>791181</v>
      </c>
      <c r="H63" s="11" t="n">
        <f aca="false">VLOOKUP(A63,'[90]1966-1968'!$A$515:$D$624,3,0)</f>
        <v>1200265</v>
      </c>
      <c r="I63" s="11" t="n">
        <f aca="false">VLOOKUP(A63,'[91]1969-1971'!$A$467:$C$576,3,0)</f>
        <v>740758</v>
      </c>
      <c r="J63" s="11" t="n">
        <f aca="false">VLOOKUP(A63,'[92]1972-1974'!$A$419:$C$528,3,0)</f>
        <v>2937574</v>
      </c>
      <c r="K63" s="11" t="n">
        <f aca="false">VLOOKUP(A63,'[93]1975-1977'!$A$371:$C$480,3,0)</f>
        <v>3103655</v>
      </c>
      <c r="L63" s="11" t="n">
        <f aca="false">VLOOKUP(A63,'[94]1978-1980'!$A$323:$C$432,3,0)</f>
        <v>4313309</v>
      </c>
      <c r="M63" s="11" t="n">
        <f aca="false">VLOOKUP(A63,'[95]1981-1982'!$A$275:$C$384,3,0)</f>
        <v>4272773</v>
      </c>
      <c r="N63" s="11" t="n">
        <f aca="false">VLOOKUP(A63,'[96]1983-1984'!$A$243:$C$352,3,0)</f>
        <v>4960023</v>
      </c>
      <c r="O63" s="11" t="n">
        <f aca="false">VLOOKUP(A63,'[97]1985-1986'!$A$210:$C$319,3,0)</f>
        <v>4706062</v>
      </c>
      <c r="P63" s="11" t="n">
        <f aca="false">VLOOKUP(A63,'[98]1987-1989'!$A$178:$C$287,3,0)</f>
        <v>8051078</v>
      </c>
      <c r="Q63" s="11" t="n">
        <f aca="false">VLOOKUP(A63,'[99]1990-1992'!$A$130:$C$239,3,0)</f>
        <v>11502125</v>
      </c>
      <c r="R63" s="11" t="n">
        <v>7566395</v>
      </c>
      <c r="S63" s="11"/>
      <c r="T63" s="11"/>
      <c r="U63" s="11"/>
      <c r="W63" s="11" t="n">
        <f aca="false">SUM(B63:U63)</f>
        <v>58208194</v>
      </c>
    </row>
    <row r="64" customFormat="false" ht="12.75" hidden="false" customHeight="false" outlineLevel="0" collapsed="false">
      <c r="A64" s="10" t="n">
        <v>36220</v>
      </c>
      <c r="B64" s="11" t="n">
        <v>1084367</v>
      </c>
      <c r="C64" s="11" t="n">
        <f aca="false">VLOOKUP(A64,'[85]1951-1953'!$A$643:$C$752,3,0)</f>
        <v>320516</v>
      </c>
      <c r="D64" s="11" t="n">
        <f aca="false">VLOOKUP(A64,'[86]1954-1956'!$A$643:$C$752,3,0)</f>
        <v>391189</v>
      </c>
      <c r="E64" s="11" t="n">
        <f aca="false">VLOOKUP(A64,'[87]1957-1959'!$A$643:$C$752,3,0)</f>
        <v>1626159</v>
      </c>
      <c r="F64" s="11" t="n">
        <f aca="false">VLOOKUP(A64,'[88]1960-1962'!$A$611:$C$720,3,0)</f>
        <v>1129073</v>
      </c>
      <c r="G64" s="11" t="n">
        <f aca="false">VLOOKUP(A64,'[89]1963-1965'!$A$563:$C$672,3,0)</f>
        <v>839694</v>
      </c>
      <c r="H64" s="11" t="n">
        <f aca="false">VLOOKUP(A64,'[90]1966-1968'!$A$515:$D$624,3,0)</f>
        <v>1330293</v>
      </c>
      <c r="I64" s="11" t="n">
        <f aca="false">VLOOKUP(A64,'[91]1969-1971'!$A$467:$C$576,3,0)</f>
        <v>777296</v>
      </c>
      <c r="J64" s="11" t="n">
        <f aca="false">VLOOKUP(A64,'[92]1972-1974'!$A$419:$C$528,3,0)</f>
        <v>3326433</v>
      </c>
      <c r="K64" s="11" t="n">
        <f aca="false">VLOOKUP(A64,'[93]1975-1977'!$A$371:$C$480,3,0)</f>
        <v>3332504</v>
      </c>
      <c r="L64" s="11" t="n">
        <f aca="false">VLOOKUP(A64,'[94]1978-1980'!$A$323:$C$432,3,0)</f>
        <v>4791765</v>
      </c>
      <c r="M64" s="11" t="n">
        <f aca="false">VLOOKUP(A64,'[95]1981-1982'!$A$275:$C$384,3,0)</f>
        <v>4710882</v>
      </c>
      <c r="N64" s="11" t="n">
        <f aca="false">VLOOKUP(A64,'[96]1983-1984'!$A$243:$C$352,3,0)</f>
        <v>5269194</v>
      </c>
      <c r="O64" s="11" t="n">
        <f aca="false">VLOOKUP(A64,'[97]1985-1986'!$A$210:$C$319,3,0)</f>
        <v>5372691</v>
      </c>
      <c r="P64" s="11" t="n">
        <f aca="false">VLOOKUP(A64,'[98]1987-1989'!$A$178:$C$287,3,0)</f>
        <v>8595997</v>
      </c>
      <c r="Q64" s="11" t="n">
        <f aca="false">VLOOKUP(A64,'[99]1990-1992'!$A$130:$C$239,3,0)</f>
        <v>12468605</v>
      </c>
      <c r="R64" s="11" t="n">
        <v>8275809</v>
      </c>
      <c r="S64" s="11"/>
      <c r="T64" s="11"/>
      <c r="U64" s="11"/>
      <c r="W64" s="11" t="n">
        <f aca="false">SUM(B64:U64)</f>
        <v>63642467</v>
      </c>
    </row>
    <row r="65" customFormat="false" ht="12.75" hidden="false" customHeight="false" outlineLevel="0" collapsed="false">
      <c r="A65" s="10" t="n">
        <v>36251</v>
      </c>
      <c r="B65" s="11" t="n">
        <v>1061365</v>
      </c>
      <c r="C65" s="11" t="n">
        <f aca="false">VLOOKUP(A65,'[85]1951-1953'!$A$643:$C$752,3,0)</f>
        <v>330560</v>
      </c>
      <c r="D65" s="11" t="n">
        <f aca="false">VLOOKUP(A65,'[86]1954-1956'!$A$643:$C$752,3,0)</f>
        <v>366669</v>
      </c>
      <c r="E65" s="11" t="n">
        <f aca="false">VLOOKUP(A65,'[87]1957-1959'!$A$643:$C$752,3,0)</f>
        <v>1583574</v>
      </c>
      <c r="F65" s="11" t="n">
        <f aca="false">VLOOKUP(A65,'[88]1960-1962'!$A$611:$C$720,3,0)</f>
        <v>1043862</v>
      </c>
      <c r="G65" s="11" t="n">
        <f aca="false">VLOOKUP(A65,'[89]1963-1965'!$A$563:$C$672,3,0)</f>
        <v>792457</v>
      </c>
      <c r="H65" s="11" t="n">
        <f aca="false">VLOOKUP(A65,'[90]1966-1968'!$A$515:$D$624,3,0)</f>
        <v>1336384</v>
      </c>
      <c r="I65" s="11" t="n">
        <f aca="false">VLOOKUP(A65,'[91]1969-1971'!$A$467:$C$576,3,0)</f>
        <v>720760</v>
      </c>
      <c r="J65" s="11" t="n">
        <f aca="false">VLOOKUP(A65,'[92]1972-1974'!$A$419:$C$528,3,0)</f>
        <v>3098019</v>
      </c>
      <c r="K65" s="11" t="n">
        <f aca="false">VLOOKUP(A65,'[93]1975-1977'!$A$371:$C$480,3,0)</f>
        <v>3181038</v>
      </c>
      <c r="L65" s="11" t="n">
        <f aca="false">VLOOKUP(A65,'[94]1978-1980'!$A$323:$C$432,3,0)</f>
        <v>4576528</v>
      </c>
      <c r="M65" s="11" t="n">
        <f aca="false">VLOOKUP(A65,'[95]1981-1982'!$A$275:$C$384,3,0)</f>
        <v>4462095</v>
      </c>
      <c r="N65" s="11" t="n">
        <f aca="false">VLOOKUP(A65,'[96]1983-1984'!$A$243:$C$352,3,0)</f>
        <v>5032662</v>
      </c>
      <c r="O65" s="11" t="n">
        <f aca="false">VLOOKUP(A65,'[97]1985-1986'!$A$210:$C$319,3,0)</f>
        <v>4884040</v>
      </c>
      <c r="P65" s="11" t="n">
        <f aca="false">VLOOKUP(A65,'[98]1987-1989'!$A$178:$C$287,3,0)</f>
        <v>7956483</v>
      </c>
      <c r="Q65" s="11" t="n">
        <f aca="false">VLOOKUP(A65,'[99]1990-1992'!$A$130:$C$239,3,0)</f>
        <v>11920537</v>
      </c>
      <c r="R65" s="11" t="n">
        <v>7941210</v>
      </c>
      <c r="S65" s="11"/>
      <c r="T65" s="11"/>
      <c r="U65" s="11"/>
      <c r="W65" s="11" t="n">
        <f aca="false">SUM(B65:U65)</f>
        <v>60288243</v>
      </c>
    </row>
    <row r="66" customFormat="false" ht="12.75" hidden="false" customHeight="false" outlineLevel="0" collapsed="false">
      <c r="A66" s="10" t="n">
        <v>36281</v>
      </c>
      <c r="B66" s="11" t="n">
        <v>1057473</v>
      </c>
      <c r="C66" s="11" t="n">
        <f aca="false">VLOOKUP(A66,'[85]1951-1953'!$A$643:$C$752,3,0)</f>
        <v>333444</v>
      </c>
      <c r="D66" s="11" t="n">
        <f aca="false">VLOOKUP(A66,'[86]1954-1956'!$A$643:$C$752,3,0)</f>
        <v>385486</v>
      </c>
      <c r="E66" s="11" t="n">
        <f aca="false">VLOOKUP(A66,'[87]1957-1959'!$A$643:$C$752,3,0)</f>
        <v>1633637</v>
      </c>
      <c r="F66" s="11" t="n">
        <f aca="false">VLOOKUP(A66,'[88]1960-1962'!$A$611:$C$720,3,0)</f>
        <v>1049382</v>
      </c>
      <c r="G66" s="11" t="n">
        <f aca="false">VLOOKUP(A66,'[89]1963-1965'!$A$563:$C$672,3,0)</f>
        <v>819381</v>
      </c>
      <c r="H66" s="11" t="n">
        <f aca="false">VLOOKUP(A66,'[90]1966-1968'!$A$515:$D$624,3,0)</f>
        <v>1356823</v>
      </c>
      <c r="I66" s="11" t="n">
        <f aca="false">VLOOKUP(A66,'[91]1969-1971'!$A$467:$C$576,3,0)</f>
        <v>747226</v>
      </c>
      <c r="J66" s="11" t="n">
        <f aca="false">VLOOKUP(A66,'[92]1972-1974'!$A$419:$C$528,3,0)</f>
        <v>3346855</v>
      </c>
      <c r="K66" s="11" t="n">
        <f aca="false">VLOOKUP(A66,'[93]1975-1977'!$A$371:$C$480,3,0)</f>
        <v>3308933</v>
      </c>
      <c r="L66" s="11" t="n">
        <f aca="false">VLOOKUP(A66,'[94]1978-1980'!$A$323:$C$432,3,0)</f>
        <v>4666095</v>
      </c>
      <c r="M66" s="11" t="n">
        <f aca="false">VLOOKUP(A66,'[95]1981-1982'!$A$275:$C$384,3,0)</f>
        <v>4696761</v>
      </c>
      <c r="N66" s="11" t="n">
        <f aca="false">VLOOKUP(A66,'[96]1983-1984'!$A$243:$C$352,3,0)</f>
        <v>5084514</v>
      </c>
      <c r="O66" s="11" t="n">
        <f aca="false">VLOOKUP(A66,'[97]1985-1986'!$A$210:$C$319,3,0)</f>
        <v>5092002</v>
      </c>
      <c r="P66" s="11" t="n">
        <f aca="false">VLOOKUP(A66,'[98]1987-1989'!$A$178:$C$287,3,0)</f>
        <v>8067970</v>
      </c>
      <c r="Q66" s="11" t="n">
        <f aca="false">VLOOKUP(A66,'[99]1990-1992'!$A$130:$C$239,3,0)</f>
        <v>12233262</v>
      </c>
      <c r="R66" s="11" t="n">
        <v>8019569</v>
      </c>
      <c r="S66" s="11"/>
      <c r="T66" s="11"/>
      <c r="U66" s="11"/>
      <c r="W66" s="11" t="n">
        <f aca="false">SUM(B66:U66)</f>
        <v>61898813</v>
      </c>
    </row>
    <row r="67" customFormat="false" ht="12.75" hidden="false" customHeight="false" outlineLevel="0" collapsed="false">
      <c r="A67" s="10" t="n">
        <v>36312</v>
      </c>
      <c r="B67" s="11" t="n">
        <v>992423</v>
      </c>
      <c r="C67" s="11" t="n">
        <f aca="false">VLOOKUP(A67,'[85]1951-1953'!$A$643:$C$752,3,0)</f>
        <v>337588</v>
      </c>
      <c r="D67" s="11" t="n">
        <f aca="false">VLOOKUP(A67,'[86]1954-1956'!$A$643:$C$752,3,0)</f>
        <v>354046</v>
      </c>
      <c r="E67" s="11" t="n">
        <f aca="false">VLOOKUP(A67,'[87]1957-1959'!$A$643:$C$752,3,0)</f>
        <v>1563366</v>
      </c>
      <c r="F67" s="11" t="n">
        <f aca="false">VLOOKUP(A67,'[88]1960-1962'!$A$611:$C$720,3,0)</f>
        <v>1043514</v>
      </c>
      <c r="G67" s="11" t="n">
        <f aca="false">VLOOKUP(A67,'[89]1963-1965'!$A$563:$C$672,3,0)</f>
        <v>829936</v>
      </c>
      <c r="H67" s="11" t="n">
        <f aca="false">VLOOKUP(A67,'[90]1966-1968'!$A$515:$D$624,3,0)</f>
        <v>1378504</v>
      </c>
      <c r="I67" s="11" t="n">
        <f aca="false">VLOOKUP(A67,'[91]1969-1971'!$A$467:$C$576,3,0)</f>
        <v>725643</v>
      </c>
      <c r="J67" s="11" t="n">
        <f aca="false">VLOOKUP(A67,'[92]1972-1974'!$A$419:$C$528,3,0)</f>
        <v>2914760</v>
      </c>
      <c r="K67" s="11" t="n">
        <f aca="false">VLOOKUP(A67,'[93]1975-1977'!$A$371:$C$480,3,0)</f>
        <v>3132012</v>
      </c>
      <c r="L67" s="11" t="n">
        <f aca="false">VLOOKUP(A67,'[94]1978-1980'!$A$323:$C$432,3,0)</f>
        <v>4553884</v>
      </c>
      <c r="M67" s="11" t="n">
        <f aca="false">VLOOKUP(A67,'[95]1981-1982'!$A$275:$C$384,3,0)</f>
        <v>4542139</v>
      </c>
      <c r="N67" s="11" t="n">
        <f aca="false">VLOOKUP(A67,'[96]1983-1984'!$A$243:$C$352,3,0)</f>
        <v>4913244</v>
      </c>
      <c r="O67" s="11" t="n">
        <f aca="false">VLOOKUP(A67,'[97]1985-1986'!$A$210:$C$319,3,0)</f>
        <v>4821059</v>
      </c>
      <c r="P67" s="11" t="n">
        <f aca="false">VLOOKUP(A67,'[98]1987-1989'!$A$178:$C$287,3,0)</f>
        <v>7610476</v>
      </c>
      <c r="Q67" s="11" t="n">
        <f aca="false">VLOOKUP(A67,'[99]1990-1992'!$A$130:$C$239,3,0)</f>
        <v>11521599</v>
      </c>
      <c r="R67" s="11" t="n">
        <v>7582695</v>
      </c>
      <c r="S67" s="11"/>
      <c r="T67" s="11"/>
      <c r="U67" s="11"/>
      <c r="W67" s="11" t="n">
        <f aca="false">SUM(B67:U67)</f>
        <v>58816888</v>
      </c>
    </row>
    <row r="68" customFormat="false" ht="12.75" hidden="false" customHeight="false" outlineLevel="0" collapsed="false">
      <c r="A68" s="10" t="n">
        <v>36342</v>
      </c>
      <c r="B68" s="11" t="n">
        <v>1035927</v>
      </c>
      <c r="C68" s="11" t="n">
        <f aca="false">VLOOKUP(A68,'[85]1951-1953'!$A$643:$C$752,3,0)</f>
        <v>328396</v>
      </c>
      <c r="D68" s="11" t="n">
        <f aca="false">VLOOKUP(A68,'[86]1954-1956'!$A$643:$C$752,3,0)</f>
        <v>376962</v>
      </c>
      <c r="E68" s="11" t="n">
        <f aca="false">VLOOKUP(A68,'[87]1957-1959'!$A$643:$C$752,3,0)</f>
        <v>1585043</v>
      </c>
      <c r="F68" s="11" t="n">
        <f aca="false">VLOOKUP(A68,'[88]1960-1962'!$A$611:$C$720,3,0)</f>
        <v>1084853</v>
      </c>
      <c r="G68" s="11" t="n">
        <f aca="false">VLOOKUP(A68,'[89]1963-1965'!$A$563:$C$672,3,0)</f>
        <v>861312</v>
      </c>
      <c r="H68" s="11" t="n">
        <f aca="false">VLOOKUP(A68,'[90]1966-1968'!$A$515:$D$624,3,0)</f>
        <v>1350728</v>
      </c>
      <c r="I68" s="11" t="n">
        <f aca="false">VLOOKUP(A68,'[91]1969-1971'!$A$467:$C$576,3,0)</f>
        <v>761430</v>
      </c>
      <c r="J68" s="11" t="n">
        <f aca="false">VLOOKUP(A68,'[92]1972-1974'!$A$419:$C$528,3,0)</f>
        <v>2926281</v>
      </c>
      <c r="K68" s="11" t="n">
        <f aca="false">VLOOKUP(A68,'[93]1975-1977'!$A$371:$C$480,3,0)</f>
        <v>3423874</v>
      </c>
      <c r="L68" s="11" t="n">
        <f aca="false">VLOOKUP(A68,'[94]1978-1980'!$A$323:$C$432,3,0)</f>
        <v>4548980</v>
      </c>
      <c r="M68" s="11" t="n">
        <f aca="false">VLOOKUP(A68,'[95]1981-1982'!$A$275:$C$384,3,0)</f>
        <v>4504351</v>
      </c>
      <c r="N68" s="11" t="n">
        <f aca="false">VLOOKUP(A68,'[96]1983-1984'!$A$243:$C$352,3,0)</f>
        <v>4958673</v>
      </c>
      <c r="O68" s="11" t="n">
        <f aca="false">VLOOKUP(A68,'[97]1985-1986'!$A$210:$C$319,3,0)</f>
        <v>4933213</v>
      </c>
      <c r="P68" s="11" t="n">
        <f aca="false">VLOOKUP(A68,'[98]1987-1989'!$A$178:$C$287,3,0)</f>
        <v>7697200</v>
      </c>
      <c r="Q68" s="11" t="n">
        <f aca="false">VLOOKUP(A68,'[99]1990-1992'!$A$130:$C$239,3,0)</f>
        <v>11752664</v>
      </c>
      <c r="R68" s="11" t="n">
        <v>7396154</v>
      </c>
      <c r="S68" s="11"/>
      <c r="T68" s="11"/>
      <c r="U68" s="11"/>
      <c r="W68" s="11" t="n">
        <f aca="false">SUM(B68:U68)</f>
        <v>59526041</v>
      </c>
    </row>
    <row r="69" customFormat="false" ht="12.75" hidden="false" customHeight="false" outlineLevel="0" collapsed="false">
      <c r="A69" s="10" t="n">
        <v>36373</v>
      </c>
      <c r="B69" s="11" t="n">
        <v>885989</v>
      </c>
      <c r="C69" s="11" t="n">
        <f aca="false">VLOOKUP(A69,'[85]1951-1953'!$A$643:$C$752,3,0)</f>
        <v>307622</v>
      </c>
      <c r="D69" s="11" t="n">
        <f aca="false">VLOOKUP(A69,'[86]1954-1956'!$A$643:$C$752,3,0)</f>
        <v>351045</v>
      </c>
      <c r="E69" s="11" t="n">
        <f aca="false">VLOOKUP(A69,'[87]1957-1959'!$A$643:$C$752,3,0)</f>
        <v>1487457</v>
      </c>
      <c r="F69" s="11" t="n">
        <f aca="false">VLOOKUP(A69,'[88]1960-1962'!$A$611:$C$720,3,0)</f>
        <v>1127031</v>
      </c>
      <c r="G69" s="11" t="n">
        <f aca="false">VLOOKUP(A69,'[89]1963-1965'!$A$563:$C$672,3,0)</f>
        <v>843161</v>
      </c>
      <c r="H69" s="11" t="n">
        <f aca="false">VLOOKUP(A69,'[90]1966-1968'!$A$515:$D$624,3,0)</f>
        <v>1333233</v>
      </c>
      <c r="I69" s="11" t="n">
        <f aca="false">VLOOKUP(A69,'[91]1969-1971'!$A$467:$C$576,3,0)</f>
        <v>729138</v>
      </c>
      <c r="J69" s="11" t="n">
        <f aca="false">VLOOKUP(A69,'[92]1972-1974'!$A$419:$C$528,3,0)</f>
        <v>2850569</v>
      </c>
      <c r="K69" s="11" t="n">
        <f aca="false">VLOOKUP(A69,'[93]1975-1977'!$A$371:$C$480,3,0)</f>
        <v>3424317</v>
      </c>
      <c r="L69" s="11" t="n">
        <f aca="false">VLOOKUP(A69,'[94]1978-1980'!$A$323:$C$432,3,0)</f>
        <v>4472197</v>
      </c>
      <c r="M69" s="11" t="n">
        <f aca="false">VLOOKUP(A69,'[95]1981-1982'!$A$275:$C$384,3,0)</f>
        <v>4277917</v>
      </c>
      <c r="N69" s="11" t="n">
        <f aca="false">VLOOKUP(A69,'[96]1983-1984'!$A$243:$C$352,3,0)</f>
        <v>4933112</v>
      </c>
      <c r="O69" s="11" t="n">
        <f aca="false">VLOOKUP(A69,'[97]1985-1986'!$A$210:$C$319,3,0)</f>
        <v>4750744</v>
      </c>
      <c r="P69" s="11" t="n">
        <f aca="false">VLOOKUP(A69,'[98]1987-1989'!$A$178:$C$287,3,0)</f>
        <v>7435846</v>
      </c>
      <c r="Q69" s="11" t="n">
        <f aca="false">VLOOKUP(A69,'[99]1990-1992'!$A$130:$C$239,3,0)</f>
        <v>11249109</v>
      </c>
      <c r="R69" s="11" t="n">
        <v>7085852</v>
      </c>
      <c r="S69" s="11"/>
      <c r="T69" s="11"/>
      <c r="U69" s="11"/>
      <c r="W69" s="11" t="n">
        <f aca="false">SUM(B69:U69)</f>
        <v>57544339</v>
      </c>
    </row>
    <row r="70" customFormat="false" ht="12.75" hidden="false" customHeight="false" outlineLevel="0" collapsed="false">
      <c r="A70" s="10" t="n">
        <v>36404</v>
      </c>
      <c r="B70" s="11" t="n">
        <v>892951</v>
      </c>
      <c r="C70" s="11" t="n">
        <f aca="false">VLOOKUP(A70,'[85]1951-1953'!$A$643:$C$752,3,0)</f>
        <v>306456</v>
      </c>
      <c r="D70" s="11" t="n">
        <f aca="false">VLOOKUP(A70,'[86]1954-1956'!$A$643:$C$752,3,0)</f>
        <v>342228</v>
      </c>
      <c r="E70" s="11" t="n">
        <f aca="false">VLOOKUP(A70,'[87]1957-1959'!$A$643:$C$752,3,0)</f>
        <v>1431408</v>
      </c>
      <c r="F70" s="11" t="n">
        <f aca="false">VLOOKUP(A70,'[88]1960-1962'!$A$611:$C$720,3,0)</f>
        <v>1112358</v>
      </c>
      <c r="G70" s="11" t="n">
        <f aca="false">VLOOKUP(A70,'[89]1963-1965'!$A$563:$C$672,3,0)</f>
        <v>856225</v>
      </c>
      <c r="H70" s="11" t="n">
        <f aca="false">VLOOKUP(A70,'[90]1966-1968'!$A$515:$D$624,3,0)</f>
        <v>1209445</v>
      </c>
      <c r="I70" s="11" t="n">
        <f aca="false">VLOOKUP(A70,'[91]1969-1971'!$A$467:$C$576,3,0)</f>
        <v>731467</v>
      </c>
      <c r="J70" s="11" t="n">
        <f aca="false">VLOOKUP(A70,'[92]1972-1974'!$A$419:$C$528,3,0)</f>
        <v>2660698</v>
      </c>
      <c r="K70" s="11" t="n">
        <f aca="false">VLOOKUP(A70,'[93]1975-1977'!$A$371:$C$480,3,0)</f>
        <v>3305110</v>
      </c>
      <c r="L70" s="11" t="n">
        <f aca="false">VLOOKUP(A70,'[94]1978-1980'!$A$323:$C$432,3,0)</f>
        <v>4336484</v>
      </c>
      <c r="M70" s="11" t="n">
        <f aca="false">VLOOKUP(A70,'[95]1981-1982'!$A$275:$C$384,3,0)</f>
        <v>4123844</v>
      </c>
      <c r="N70" s="11" t="n">
        <f aca="false">VLOOKUP(A70,'[96]1983-1984'!$A$243:$C$352,3,0)</f>
        <v>4532947</v>
      </c>
      <c r="O70" s="11" t="n">
        <f aca="false">VLOOKUP(A70,'[97]1985-1986'!$A$210:$C$319,3,0)</f>
        <v>4596682</v>
      </c>
      <c r="P70" s="11" t="n">
        <f aca="false">VLOOKUP(A70,'[98]1987-1989'!$A$178:$C$287,3,0)</f>
        <v>7198394</v>
      </c>
      <c r="Q70" s="11" t="n">
        <f aca="false">VLOOKUP(A70,'[99]1990-1992'!$A$130:$C$239,3,0)</f>
        <v>10922445</v>
      </c>
      <c r="R70" s="11" t="n">
        <v>6821220</v>
      </c>
      <c r="S70" s="11"/>
      <c r="T70" s="11"/>
      <c r="U70" s="11"/>
      <c r="W70" s="11" t="n">
        <f aca="false">SUM(B70:U70)</f>
        <v>55380362</v>
      </c>
    </row>
    <row r="71" customFormat="false" ht="12.75" hidden="false" customHeight="false" outlineLevel="0" collapsed="false">
      <c r="A71" s="10" t="n">
        <v>36434</v>
      </c>
      <c r="B71" s="11" t="n">
        <v>936650</v>
      </c>
      <c r="C71" s="11" t="n">
        <f aca="false">VLOOKUP(A71,'[85]1951-1953'!$A$643:$C$752,3,0)</f>
        <v>313166</v>
      </c>
      <c r="D71" s="11" t="n">
        <f aca="false">VLOOKUP(A71,'[86]1954-1956'!$A$643:$C$752,3,0)</f>
        <v>369224</v>
      </c>
      <c r="E71" s="11" t="n">
        <f aca="false">VLOOKUP(A71,'[87]1957-1959'!$A$643:$C$752,3,0)</f>
        <v>1430282</v>
      </c>
      <c r="F71" s="11" t="n">
        <f aca="false">VLOOKUP(A71,'[88]1960-1962'!$A$611:$C$720,3,0)</f>
        <v>1059872</v>
      </c>
      <c r="G71" s="11" t="n">
        <f aca="false">VLOOKUP(A71,'[89]1963-1965'!$A$563:$C$672,3,0)</f>
        <v>989130</v>
      </c>
      <c r="H71" s="11" t="n">
        <f aca="false">VLOOKUP(A71,'[90]1966-1968'!$A$515:$D$624,3,0)</f>
        <v>1237900</v>
      </c>
      <c r="I71" s="11" t="n">
        <f aca="false">VLOOKUP(A71,'[91]1969-1971'!$A$467:$C$576,3,0)</f>
        <v>771691</v>
      </c>
      <c r="J71" s="11" t="n">
        <f aca="false">VLOOKUP(A71,'[92]1972-1974'!$A$419:$C$528,3,0)</f>
        <v>2660164</v>
      </c>
      <c r="K71" s="11" t="n">
        <f aca="false">VLOOKUP(A71,'[93]1975-1977'!$A$371:$C$480,3,0)</f>
        <v>3424495</v>
      </c>
      <c r="L71" s="11" t="n">
        <f aca="false">VLOOKUP(A71,'[94]1978-1980'!$A$323:$C$432,3,0)</f>
        <v>4517354</v>
      </c>
      <c r="M71" s="11" t="n">
        <f aca="false">VLOOKUP(A71,'[95]1981-1982'!$A$275:$C$384,3,0)</f>
        <v>4317560</v>
      </c>
      <c r="N71" s="11" t="n">
        <f aca="false">VLOOKUP(A71,'[96]1983-1984'!$A$243:$C$352,3,0)</f>
        <v>4422749</v>
      </c>
      <c r="O71" s="11" t="n">
        <f aca="false">VLOOKUP(A71,'[97]1985-1986'!$A$210:$C$319,3,0)</f>
        <v>4712133</v>
      </c>
      <c r="P71" s="11" t="n">
        <f aca="false">VLOOKUP(A71,'[98]1987-1989'!$A$178:$C$287,3,0)</f>
        <v>7698812</v>
      </c>
      <c r="Q71" s="11" t="n">
        <f aca="false">VLOOKUP(A71,'[99]1990-1992'!$A$130:$C$239,3,0)</f>
        <v>11382798</v>
      </c>
      <c r="R71" s="11" t="n">
        <v>7001413</v>
      </c>
      <c r="S71" s="11"/>
      <c r="T71" s="11"/>
      <c r="U71" s="11"/>
      <c r="W71" s="11" t="n">
        <f aca="false">SUM(B71:U71)</f>
        <v>57245393</v>
      </c>
    </row>
    <row r="72" customFormat="false" ht="12.75" hidden="false" customHeight="false" outlineLevel="0" collapsed="false">
      <c r="A72" s="10" t="n">
        <v>36465</v>
      </c>
      <c r="B72" s="11" t="n">
        <v>871568</v>
      </c>
      <c r="C72" s="11" t="n">
        <f aca="false">VLOOKUP(A72,'[85]1951-1953'!$A$643:$C$752,3,0)</f>
        <v>285176</v>
      </c>
      <c r="D72" s="11" t="n">
        <f aca="false">VLOOKUP(A72,'[86]1954-1956'!$A$643:$C$752,3,0)</f>
        <v>349236</v>
      </c>
      <c r="E72" s="11" t="n">
        <f aca="false">VLOOKUP(A72,'[87]1957-1959'!$A$643:$C$752,3,0)</f>
        <v>1464592</v>
      </c>
      <c r="F72" s="11" t="n">
        <f aca="false">VLOOKUP(A72,'[88]1960-1962'!$A$611:$C$720,3,0)</f>
        <v>1061001</v>
      </c>
      <c r="G72" s="11" t="n">
        <f aca="false">VLOOKUP(A72,'[89]1963-1965'!$A$563:$C$672,3,0)</f>
        <v>918041</v>
      </c>
      <c r="H72" s="11" t="n">
        <f aca="false">VLOOKUP(A72,'[90]1966-1968'!$A$515:$D$624,3,0)</f>
        <v>1210624</v>
      </c>
      <c r="I72" s="11" t="n">
        <f aca="false">VLOOKUP(A72,'[91]1969-1971'!$A$467:$C$576,3,0)</f>
        <v>769595</v>
      </c>
      <c r="J72" s="11" t="n">
        <f aca="false">VLOOKUP(A72,'[92]1972-1974'!$A$419:$C$528,3,0)</f>
        <v>2375998</v>
      </c>
      <c r="K72" s="11" t="n">
        <f aca="false">VLOOKUP(A72,'[93]1975-1977'!$A$371:$C$480,3,0)</f>
        <v>3307729</v>
      </c>
      <c r="L72" s="11" t="n">
        <f aca="false">VLOOKUP(A72,'[94]1978-1980'!$A$323:$C$432,3,0)</f>
        <v>4349197</v>
      </c>
      <c r="M72" s="11" t="n">
        <f aca="false">VLOOKUP(A72,'[95]1981-1982'!$A$275:$C$384,3,0)</f>
        <v>4164143</v>
      </c>
      <c r="N72" s="11" t="n">
        <f aca="false">VLOOKUP(A72,'[96]1983-1984'!$A$243:$C$352,3,0)</f>
        <v>4664201</v>
      </c>
      <c r="O72" s="11" t="n">
        <f aca="false">VLOOKUP(A72,'[97]1985-1986'!$A$210:$C$319,3,0)</f>
        <v>4590958</v>
      </c>
      <c r="P72" s="11" t="n">
        <f aca="false">VLOOKUP(A72,'[98]1987-1989'!$A$178:$C$287,3,0)</f>
        <v>7455626</v>
      </c>
      <c r="Q72" s="11" t="n">
        <f aca="false">VLOOKUP(A72,'[99]1990-1992'!$A$130:$C$239,3,0)</f>
        <v>10889205</v>
      </c>
      <c r="R72" s="11" t="n">
        <v>6586703</v>
      </c>
      <c r="S72" s="11"/>
      <c r="T72" s="11"/>
      <c r="U72" s="11"/>
      <c r="W72" s="11" t="n">
        <f aca="false">SUM(B72:U72)</f>
        <v>55313593</v>
      </c>
    </row>
    <row r="73" customFormat="false" ht="12.75" hidden="false" customHeight="false" outlineLevel="0" collapsed="false">
      <c r="A73" s="10" t="n">
        <v>36495</v>
      </c>
      <c r="B73" s="11" t="n">
        <v>931217</v>
      </c>
      <c r="C73" s="11" t="n">
        <f aca="false">VLOOKUP(A73,'[85]1951-1953'!$A$643:$C$752,3,0)</f>
        <v>307473</v>
      </c>
      <c r="D73" s="11" t="n">
        <f aca="false">VLOOKUP(A73,'[86]1954-1956'!$A$643:$C$752,3,0)</f>
        <v>364678</v>
      </c>
      <c r="E73" s="11" t="n">
        <f aca="false">VLOOKUP(A73,'[87]1957-1959'!$A$643:$C$752,3,0)</f>
        <v>1495955</v>
      </c>
      <c r="F73" s="11" t="n">
        <f aca="false">VLOOKUP(A73,'[88]1960-1962'!$A$611:$C$720,3,0)</f>
        <v>1077700</v>
      </c>
      <c r="G73" s="11" t="n">
        <f aca="false">VLOOKUP(A73,'[89]1963-1965'!$A$563:$C$672,3,0)</f>
        <v>943812</v>
      </c>
      <c r="H73" s="11" t="n">
        <f aca="false">VLOOKUP(A73,'[90]1966-1968'!$A$515:$D$624,3,0)</f>
        <v>1240588</v>
      </c>
      <c r="I73" s="11" t="n">
        <f aca="false">VLOOKUP(A73,'[91]1969-1971'!$A$467:$C$576,3,0)</f>
        <v>779353</v>
      </c>
      <c r="J73" s="11" t="n">
        <f aca="false">VLOOKUP(A73,'[92]1972-1974'!$A$419:$C$528,3,0)</f>
        <v>2371369</v>
      </c>
      <c r="K73" s="11" t="n">
        <f aca="false">VLOOKUP(A73,'[93]1975-1977'!$A$371:$C$480,3,0)</f>
        <v>3494050</v>
      </c>
      <c r="L73" s="11" t="n">
        <f aca="false">VLOOKUP(A73,'[94]1978-1980'!$A$323:$C$432,3,0)</f>
        <v>4379921</v>
      </c>
      <c r="M73" s="11" t="n">
        <f aca="false">VLOOKUP(A73,'[95]1981-1982'!$A$275:$C$384,3,0)</f>
        <v>4275945</v>
      </c>
      <c r="N73" s="11" t="n">
        <f aca="false">VLOOKUP(A73,'[96]1983-1984'!$A$243:$C$352,3,0)</f>
        <v>4830804</v>
      </c>
      <c r="O73" s="11" t="n">
        <f aca="false">VLOOKUP(A73,'[97]1985-1986'!$A$210:$C$319,3,0)</f>
        <v>4742358</v>
      </c>
      <c r="P73" s="11" t="n">
        <f aca="false">VLOOKUP(A73,'[98]1987-1989'!$A$178:$C$287,3,0)</f>
        <v>7863309</v>
      </c>
      <c r="Q73" s="11" t="n">
        <f aca="false">VLOOKUP(A73,'[99]1990-1992'!$A$130:$C$239,3,0)</f>
        <v>11185674</v>
      </c>
      <c r="R73" s="11" t="n">
        <v>6593761</v>
      </c>
      <c r="S73" s="11"/>
      <c r="T73" s="11"/>
      <c r="U73" s="11"/>
      <c r="W73" s="11" t="n">
        <f aca="false">SUM(B73:U73)</f>
        <v>56877967</v>
      </c>
    </row>
    <row r="74" customFormat="false" ht="12.75" hidden="false" customHeight="false" outlineLevel="0" collapsed="false">
      <c r="A74" s="10" t="n">
        <v>36526</v>
      </c>
      <c r="B74" s="11" t="n">
        <v>997261</v>
      </c>
      <c r="C74" s="11" t="n">
        <f aca="false">VLOOKUP(A74,'[85]1951-1953'!$A$643:$C$752,3,0)</f>
        <v>294527</v>
      </c>
      <c r="D74" s="11" t="n">
        <f aca="false">VLOOKUP(A74,'[86]1954-1956'!$A$643:$C$752,3,0)</f>
        <v>372841</v>
      </c>
      <c r="E74" s="11" t="n">
        <f aca="false">VLOOKUP(A74,'[87]1957-1959'!$A$643:$C$752,3,0)</f>
        <v>1484483</v>
      </c>
      <c r="F74" s="11" t="n">
        <f aca="false">VLOOKUP(A74,'[88]1960-1962'!$A$611:$C$720,3,0)</f>
        <v>1048184</v>
      </c>
      <c r="G74" s="11" t="n">
        <f aca="false">VLOOKUP(A74,'[89]1963-1965'!$A$563:$C$672,3,0)</f>
        <v>923209</v>
      </c>
      <c r="H74" s="11" t="n">
        <f aca="false">VLOOKUP(A74,'[90]1966-1968'!$A$515:$D$624,3,0)</f>
        <v>1208262</v>
      </c>
      <c r="I74" s="11" t="n">
        <f aca="false">VLOOKUP(A74,'[91]1969-1971'!$A$467:$C$576,3,0)</f>
        <v>778371</v>
      </c>
      <c r="J74" s="11" t="n">
        <f aca="false">VLOOKUP(A74,'[92]1972-1974'!$A$419:$C$528,3,0)</f>
        <v>2291510</v>
      </c>
      <c r="K74" s="11" t="n">
        <f aca="false">VLOOKUP(A74,'[93]1975-1977'!$A$371:$C$480,3,0)</f>
        <v>3479426</v>
      </c>
      <c r="L74" s="11" t="n">
        <f aca="false">VLOOKUP(A74,'[94]1978-1980'!$A$323:$C$432,3,0)</f>
        <v>4272954</v>
      </c>
      <c r="M74" s="11" t="n">
        <f aca="false">VLOOKUP(A74,'[95]1981-1982'!$A$275:$C$384,3,0)</f>
        <v>4131706</v>
      </c>
      <c r="N74" s="11" t="n">
        <f aca="false">VLOOKUP(A74,'[96]1983-1984'!$A$243:$C$352,3,0)</f>
        <v>4800349</v>
      </c>
      <c r="O74" s="11" t="n">
        <f aca="false">VLOOKUP(A74,'[97]1985-1986'!$A$210:$C$319,3,0)</f>
        <v>4765298</v>
      </c>
      <c r="P74" s="11" t="n">
        <f aca="false">VLOOKUP(A74,'[98]1987-1989'!$A$178:$C$287,3,0)</f>
        <v>7900163</v>
      </c>
      <c r="Q74" s="11" t="n">
        <f aca="false">VLOOKUP(A74,'[99]1990-1992'!$A$130:$C$239,3,0)</f>
        <v>11080458</v>
      </c>
      <c r="R74" s="11" t="n">
        <v>6607874</v>
      </c>
      <c r="S74" s="11"/>
      <c r="T74" s="11"/>
      <c r="U74" s="11"/>
      <c r="W74" s="11" t="n">
        <f aca="false">SUM(B74:U74)</f>
        <v>56436876</v>
      </c>
    </row>
    <row r="75" customFormat="false" ht="12.75" hidden="false" customHeight="false" outlineLevel="0" collapsed="false">
      <c r="A75" s="10" t="n">
        <v>36557</v>
      </c>
      <c r="B75" s="11" t="n">
        <v>873178</v>
      </c>
      <c r="C75" s="11" t="n">
        <f aca="false">VLOOKUP(A75,'[85]1951-1953'!$A$643:$C$752,3,0)</f>
        <v>267095</v>
      </c>
      <c r="D75" s="11" t="n">
        <f aca="false">VLOOKUP(A75,'[86]1954-1956'!$A$643:$C$752,3,0)</f>
        <v>331374</v>
      </c>
      <c r="E75" s="11" t="n">
        <f aca="false">VLOOKUP(A75,'[87]1957-1959'!$A$643:$C$752,3,0)</f>
        <v>1381470</v>
      </c>
      <c r="F75" s="11" t="n">
        <f aca="false">VLOOKUP(A75,'[88]1960-1962'!$A$611:$C$720,3,0)</f>
        <v>1067325</v>
      </c>
      <c r="G75" s="11" t="n">
        <f aca="false">VLOOKUP(A75,'[89]1963-1965'!$A$563:$C$672,3,0)</f>
        <v>881081</v>
      </c>
      <c r="H75" s="11" t="n">
        <f aca="false">VLOOKUP(A75,'[90]1966-1968'!$A$515:$D$624,3,0)</f>
        <v>1097879</v>
      </c>
      <c r="I75" s="11" t="n">
        <f aca="false">VLOOKUP(A75,'[91]1969-1971'!$A$467:$C$576,3,0)</f>
        <v>720978</v>
      </c>
      <c r="J75" s="11" t="n">
        <f aca="false">VLOOKUP(A75,'[92]1972-1974'!$A$419:$C$528,3,0)</f>
        <v>2061972</v>
      </c>
      <c r="K75" s="11" t="n">
        <f aca="false">VLOOKUP(A75,'[93]1975-1977'!$A$371:$C$480,3,0)</f>
        <v>3245622</v>
      </c>
      <c r="L75" s="11" t="n">
        <f aca="false">VLOOKUP(A75,'[94]1978-1980'!$A$323:$C$432,3,0)</f>
        <v>3818956</v>
      </c>
      <c r="M75" s="11" t="n">
        <f aca="false">VLOOKUP(A75,'[95]1981-1982'!$A$275:$C$384,3,0)</f>
        <v>3860116</v>
      </c>
      <c r="N75" s="11" t="n">
        <f aca="false">VLOOKUP(A75,'[96]1983-1984'!$A$243:$C$352,3,0)</f>
        <v>4401743</v>
      </c>
      <c r="O75" s="11" t="n">
        <f aca="false">VLOOKUP(A75,'[97]1985-1986'!$A$210:$C$319,3,0)</f>
        <v>4378934</v>
      </c>
      <c r="P75" s="11" t="n">
        <f aca="false">VLOOKUP(A75,'[98]1987-1989'!$A$178:$C$287,3,0)</f>
        <v>6812036</v>
      </c>
      <c r="Q75" s="11" t="n">
        <f aca="false">VLOOKUP(A75,'[99]1990-1992'!$A$130:$C$239,3,0)</f>
        <v>10161158</v>
      </c>
      <c r="R75" s="11" t="n">
        <v>6023336</v>
      </c>
      <c r="S75" s="11"/>
      <c r="T75" s="11"/>
      <c r="U75" s="11"/>
      <c r="W75" s="11" t="n">
        <f aca="false">SUM(B75:U75)</f>
        <v>51384253</v>
      </c>
    </row>
    <row r="76" customFormat="false" ht="12.75" hidden="false" customHeight="false" outlineLevel="0" collapsed="false">
      <c r="A76" s="10" t="n">
        <v>36586</v>
      </c>
      <c r="B76" s="11" t="n">
        <v>902901</v>
      </c>
      <c r="C76" s="11" t="n">
        <f aca="false">VLOOKUP(A76,'[85]1951-1953'!$A$643:$C$752,3,0)</f>
        <v>277758</v>
      </c>
      <c r="D76" s="11" t="n">
        <f aca="false">VLOOKUP(A76,'[86]1954-1956'!$A$643:$C$752,3,0)</f>
        <v>359371</v>
      </c>
      <c r="E76" s="11" t="n">
        <f aca="false">VLOOKUP(A76,'[87]1957-1959'!$A$643:$C$752,3,0)</f>
        <v>1471576</v>
      </c>
      <c r="F76" s="11" t="n">
        <f aca="false">VLOOKUP(A76,'[88]1960-1962'!$A$611:$C$720,3,0)</f>
        <v>1135847</v>
      </c>
      <c r="G76" s="11" t="n">
        <f aca="false">VLOOKUP(A76,'[89]1963-1965'!$A$563:$C$672,3,0)</f>
        <v>965227</v>
      </c>
      <c r="H76" s="11" t="n">
        <f aca="false">VLOOKUP(A76,'[90]1966-1968'!$A$515:$D$624,3,0)</f>
        <v>1172721</v>
      </c>
      <c r="I76" s="11" t="n">
        <f aca="false">VLOOKUP(A76,'[91]1969-1971'!$A$467:$C$576,3,0)</f>
        <v>749907</v>
      </c>
      <c r="J76" s="11" t="n">
        <f aca="false">VLOOKUP(A76,'[92]1972-1974'!$A$419:$C$528,3,0)</f>
        <v>2057414</v>
      </c>
      <c r="K76" s="11" t="n">
        <f aca="false">VLOOKUP(A76,'[93]1975-1977'!$A$371:$C$480,3,0)</f>
        <v>3306626</v>
      </c>
      <c r="L76" s="11" t="n">
        <f aca="false">VLOOKUP(A76,'[94]1978-1980'!$A$323:$C$432,3,0)</f>
        <v>4177325</v>
      </c>
      <c r="M76" s="11" t="n">
        <f aca="false">VLOOKUP(A76,'[95]1981-1982'!$A$275:$C$384,3,0)</f>
        <v>4080161</v>
      </c>
      <c r="N76" s="11" t="n">
        <f aca="false">VLOOKUP(A76,'[96]1983-1984'!$A$243:$C$352,3,0)</f>
        <v>4758213</v>
      </c>
      <c r="O76" s="11" t="n">
        <f aca="false">VLOOKUP(A76,'[97]1985-1986'!$A$210:$C$319,3,0)</f>
        <v>4606463</v>
      </c>
      <c r="P76" s="11" t="n">
        <f aca="false">VLOOKUP(A76,'[98]1987-1989'!$A$178:$C$287,3,0)</f>
        <v>7210636</v>
      </c>
      <c r="Q76" s="11" t="n">
        <f aca="false">VLOOKUP(A76,'[99]1990-1992'!$A$130:$C$239,3,0)</f>
        <v>10830331</v>
      </c>
      <c r="R76" s="11" t="n">
        <v>6312547</v>
      </c>
      <c r="S76" s="11"/>
      <c r="T76" s="11"/>
      <c r="U76" s="11"/>
      <c r="W76" s="11" t="n">
        <f aca="false">SUM(B76:U76)</f>
        <v>54375024</v>
      </c>
    </row>
    <row r="77" customFormat="false" ht="12.75" hidden="false" customHeight="false" outlineLevel="0" collapsed="false">
      <c r="A77" s="10" t="n">
        <v>36617</v>
      </c>
      <c r="B77" s="11" t="n">
        <v>902037</v>
      </c>
      <c r="C77" s="11" t="n">
        <f aca="false">VLOOKUP(A77,'[85]1951-1953'!$A$643:$C$752,3,0)</f>
        <v>259114</v>
      </c>
      <c r="D77" s="11" t="n">
        <f aca="false">VLOOKUP(A77,'[86]1954-1956'!$A$643:$C$752,3,0)</f>
        <v>336599</v>
      </c>
      <c r="E77" s="11" t="n">
        <f aca="false">VLOOKUP(A77,'[87]1957-1959'!$A$643:$C$752,3,0)</f>
        <v>1407252</v>
      </c>
      <c r="F77" s="11" t="n">
        <f aca="false">VLOOKUP(A77,'[88]1960-1962'!$A$611:$C$720,3,0)</f>
        <v>1045298</v>
      </c>
      <c r="G77" s="11" t="n">
        <f aca="false">VLOOKUP(A77,'[89]1963-1965'!$A$563:$C$672,3,0)</f>
        <v>940052</v>
      </c>
      <c r="H77" s="11" t="n">
        <f aca="false">VLOOKUP(A77,'[90]1966-1968'!$A$515:$D$624,3,0)</f>
        <v>1087064</v>
      </c>
      <c r="I77" s="11" t="n">
        <f aca="false">VLOOKUP(A77,'[91]1969-1971'!$A$467:$C$576,3,0)</f>
        <v>784835</v>
      </c>
      <c r="J77" s="11" t="n">
        <f aca="false">VLOOKUP(A77,'[92]1972-1974'!$A$419:$C$528,3,0)</f>
        <v>1889658</v>
      </c>
      <c r="K77" s="11" t="n">
        <f aca="false">VLOOKUP(A77,'[93]1975-1977'!$A$371:$C$480,3,0)</f>
        <v>3325216</v>
      </c>
      <c r="L77" s="11" t="n">
        <f aca="false">VLOOKUP(A77,'[94]1978-1980'!$A$323:$C$432,3,0)</f>
        <v>4096648</v>
      </c>
      <c r="M77" s="11" t="n">
        <f aca="false">VLOOKUP(A77,'[95]1981-1982'!$A$275:$C$384,3,0)</f>
        <v>3906463</v>
      </c>
      <c r="N77" s="11" t="n">
        <f aca="false">VLOOKUP(A77,'[96]1983-1984'!$A$243:$C$352,3,0)</f>
        <v>4544313</v>
      </c>
      <c r="O77" s="11" t="n">
        <f aca="false">VLOOKUP(A77,'[97]1985-1986'!$A$210:$C$319,3,0)</f>
        <v>4330522</v>
      </c>
      <c r="P77" s="11" t="n">
        <f aca="false">VLOOKUP(A77,'[98]1987-1989'!$A$178:$C$287,3,0)</f>
        <v>6856445</v>
      </c>
      <c r="Q77" s="11" t="n">
        <f aca="false">VLOOKUP(A77,'[99]1990-1992'!$A$130:$C$239,3,0)</f>
        <v>10307569</v>
      </c>
      <c r="R77" s="11" t="n">
        <v>6104719</v>
      </c>
      <c r="S77" s="11"/>
      <c r="T77" s="11"/>
      <c r="U77" s="11"/>
      <c r="W77" s="11" t="n">
        <f aca="false">SUM(B77:U77)</f>
        <v>52123804</v>
      </c>
    </row>
    <row r="78" customFormat="false" ht="12.75" hidden="false" customHeight="false" outlineLevel="0" collapsed="false">
      <c r="A78" s="10" t="n">
        <v>36647</v>
      </c>
      <c r="B78" s="11" t="n">
        <v>929177</v>
      </c>
      <c r="C78" s="11" t="n">
        <f aca="false">VLOOKUP(A78,'[85]1951-1953'!$A$643:$C$752,3,0)</f>
        <v>263507</v>
      </c>
      <c r="D78" s="11" t="n">
        <f aca="false">VLOOKUP(A78,'[86]1954-1956'!$A$643:$C$752,3,0)</f>
        <v>341905</v>
      </c>
      <c r="E78" s="11" t="n">
        <f aca="false">VLOOKUP(A78,'[87]1957-1959'!$A$643:$C$752,3,0)</f>
        <v>1446501</v>
      </c>
      <c r="F78" s="11" t="n">
        <f aca="false">VLOOKUP(A78,'[88]1960-1962'!$A$611:$C$720,3,0)</f>
        <v>1041696</v>
      </c>
      <c r="G78" s="11" t="n">
        <f aca="false">VLOOKUP(A78,'[89]1963-1965'!$A$563:$C$672,3,0)</f>
        <v>977768</v>
      </c>
      <c r="H78" s="11" t="n">
        <f aca="false">VLOOKUP(A78,'[90]1966-1968'!$A$515:$D$624,3,0)</f>
        <v>1102675</v>
      </c>
      <c r="I78" s="11" t="n">
        <f aca="false">VLOOKUP(A78,'[91]1969-1971'!$A$467:$C$576,3,0)</f>
        <v>771926</v>
      </c>
      <c r="J78" s="11" t="n">
        <f aca="false">VLOOKUP(A78,'[92]1972-1974'!$A$419:$C$528,3,0)</f>
        <v>1793046</v>
      </c>
      <c r="K78" s="11" t="n">
        <f aca="false">VLOOKUP(A78,'[93]1975-1977'!$A$371:$C$480,3,0)</f>
        <v>3435333</v>
      </c>
      <c r="L78" s="11" t="n">
        <f aca="false">VLOOKUP(A78,'[94]1978-1980'!$A$323:$C$432,3,0)</f>
        <v>4164840</v>
      </c>
      <c r="M78" s="11" t="n">
        <f aca="false">VLOOKUP(A78,'[95]1981-1982'!$A$275:$C$384,3,0)</f>
        <v>3973013</v>
      </c>
      <c r="N78" s="11" t="n">
        <f aca="false">VLOOKUP(A78,'[96]1983-1984'!$A$243:$C$352,3,0)</f>
        <v>4603241</v>
      </c>
      <c r="O78" s="11" t="n">
        <f aca="false">VLOOKUP(A78,'[97]1985-1986'!$A$210:$C$319,3,0)</f>
        <v>4491980</v>
      </c>
      <c r="P78" s="11" t="n">
        <f aca="false">VLOOKUP(A78,'[98]1987-1989'!$A$178:$C$287,3,0)</f>
        <v>6831146</v>
      </c>
      <c r="Q78" s="11" t="n">
        <f aca="false">VLOOKUP(A78,'[99]1990-1992'!$A$130:$C$239,3,0)</f>
        <v>10556684</v>
      </c>
      <c r="R78" s="11" t="n">
        <v>6040405</v>
      </c>
      <c r="S78" s="11"/>
      <c r="T78" s="11"/>
      <c r="U78" s="11"/>
      <c r="W78" s="11" t="n">
        <f aca="false">SUM(B78:U78)</f>
        <v>52764843</v>
      </c>
    </row>
    <row r="79" customFormat="false" ht="12.75" hidden="false" customHeight="false" outlineLevel="0" collapsed="false">
      <c r="A79" s="10" t="n">
        <v>36678</v>
      </c>
      <c r="B79" s="11" t="n">
        <v>878340</v>
      </c>
      <c r="C79" s="11" t="n">
        <f aca="false">VLOOKUP(A79,'[85]1951-1953'!$A$643:$C$752,3,0)</f>
        <v>230129</v>
      </c>
      <c r="D79" s="11" t="n">
        <f aca="false">VLOOKUP(A79,'[86]1954-1956'!$A$643:$C$752,3,0)</f>
        <v>346651</v>
      </c>
      <c r="E79" s="11" t="n">
        <f aca="false">VLOOKUP(A79,'[87]1957-1959'!$A$643:$C$752,3,0)</f>
        <v>1413542</v>
      </c>
      <c r="F79" s="11" t="n">
        <f aca="false">VLOOKUP(A79,'[88]1960-1962'!$A$611:$C$720,3,0)</f>
        <v>1030632</v>
      </c>
      <c r="G79" s="11" t="n">
        <f aca="false">VLOOKUP(A79,'[89]1963-1965'!$A$563:$C$672,3,0)</f>
        <v>905534</v>
      </c>
      <c r="H79" s="11" t="n">
        <f aca="false">VLOOKUP(A79,'[90]1966-1968'!$A$515:$D$624,3,0)</f>
        <v>1084618</v>
      </c>
      <c r="I79" s="11" t="n">
        <f aca="false">VLOOKUP(A79,'[91]1969-1971'!$A$467:$C$576,3,0)</f>
        <v>746862</v>
      </c>
      <c r="J79" s="11" t="n">
        <f aca="false">VLOOKUP(A79,'[92]1972-1974'!$A$419:$C$528,3,0)</f>
        <v>1672917</v>
      </c>
      <c r="K79" s="11" t="n">
        <f aca="false">VLOOKUP(A79,'[93]1975-1977'!$A$371:$C$480,3,0)</f>
        <v>3305318</v>
      </c>
      <c r="L79" s="11" t="n">
        <f aca="false">VLOOKUP(A79,'[94]1978-1980'!$A$323:$C$432,3,0)</f>
        <v>3994903</v>
      </c>
      <c r="M79" s="11" t="n">
        <f aca="false">VLOOKUP(A79,'[95]1981-1982'!$A$275:$C$384,3,0)</f>
        <v>3807197</v>
      </c>
      <c r="N79" s="11" t="n">
        <f aca="false">VLOOKUP(A79,'[96]1983-1984'!$A$243:$C$352,3,0)</f>
        <v>4734938</v>
      </c>
      <c r="O79" s="11" t="n">
        <f aca="false">VLOOKUP(A79,'[97]1985-1986'!$A$210:$C$319,3,0)</f>
        <v>4515673</v>
      </c>
      <c r="P79" s="11" t="n">
        <f aca="false">VLOOKUP(A79,'[98]1987-1989'!$A$178:$C$287,3,0)</f>
        <v>6662506</v>
      </c>
      <c r="Q79" s="11" t="n">
        <f aca="false">VLOOKUP(A79,'[99]1990-1992'!$A$130:$C$239,3,0)</f>
        <v>10096958</v>
      </c>
      <c r="R79" s="11" t="n">
        <v>5877620</v>
      </c>
      <c r="S79" s="11"/>
      <c r="T79" s="11"/>
      <c r="U79" s="11"/>
      <c r="W79" s="11" t="n">
        <f aca="false">SUM(B79:U79)</f>
        <v>51304338</v>
      </c>
    </row>
    <row r="80" customFormat="false" ht="12.75" hidden="false" customHeight="false" outlineLevel="0" collapsed="false">
      <c r="A80" s="10" t="n">
        <v>36708</v>
      </c>
      <c r="B80" s="11" t="n">
        <v>944566</v>
      </c>
      <c r="C80" s="11" t="n">
        <f aca="false">VLOOKUP(A80,'[85]1951-1953'!$A$643:$C$752,3,0)</f>
        <v>300157</v>
      </c>
      <c r="D80" s="11" t="n">
        <f aca="false">VLOOKUP(A80,'[86]1954-1956'!$A$643:$C$752,3,0)</f>
        <v>351228</v>
      </c>
      <c r="E80" s="11" t="n">
        <f aca="false">VLOOKUP(A80,'[87]1957-1959'!$A$643:$C$752,3,0)</f>
        <v>1474937</v>
      </c>
      <c r="F80" s="11" t="n">
        <f aca="false">VLOOKUP(A80,'[88]1960-1962'!$A$611:$C$720,3,0)</f>
        <v>1011609</v>
      </c>
      <c r="G80" s="11" t="n">
        <f aca="false">VLOOKUP(A80,'[89]1963-1965'!$A$563:$C$672,3,0)</f>
        <v>911080</v>
      </c>
      <c r="H80" s="11" t="n">
        <f aca="false">VLOOKUP(A80,'[90]1966-1968'!$A$515:$D$624,3,0)</f>
        <v>1128431</v>
      </c>
      <c r="I80" s="11" t="n">
        <f aca="false">VLOOKUP(A80,'[91]1969-1971'!$A$467:$C$576,3,0)</f>
        <v>743602</v>
      </c>
      <c r="J80" s="11" t="n">
        <f aca="false">VLOOKUP(A80,'[92]1972-1974'!$A$419:$C$528,3,0)</f>
        <v>1741231</v>
      </c>
      <c r="K80" s="11" t="n">
        <f aca="false">VLOOKUP(A80,'[93]1975-1977'!$A$371:$C$480,3,0)</f>
        <v>3375970</v>
      </c>
      <c r="L80" s="11" t="n">
        <f aca="false">VLOOKUP(A80,'[94]1978-1980'!$A$323:$C$432,3,0)</f>
        <v>4141321</v>
      </c>
      <c r="M80" s="11" t="n">
        <f aca="false">VLOOKUP(A80,'[95]1981-1982'!$A$275:$C$384,3,0)</f>
        <v>4160541</v>
      </c>
      <c r="N80" s="11" t="n">
        <f aca="false">VLOOKUP(A80,'[96]1983-1984'!$A$243:$C$352,3,0)</f>
        <v>4804768</v>
      </c>
      <c r="O80" s="11" t="n">
        <f aca="false">VLOOKUP(A80,'[97]1985-1986'!$A$210:$C$319,3,0)</f>
        <v>4479595</v>
      </c>
      <c r="P80" s="11" t="n">
        <f aca="false">VLOOKUP(A80,'[98]1987-1989'!$A$178:$C$287,3,0)</f>
        <v>6719632</v>
      </c>
      <c r="Q80" s="11" t="n">
        <f aca="false">VLOOKUP(A80,'[99]1990-1992'!$A$130:$C$239,3,0)</f>
        <v>10257408</v>
      </c>
      <c r="R80" s="11" t="n">
        <v>6052966</v>
      </c>
      <c r="S80" s="11"/>
      <c r="T80" s="11"/>
      <c r="U80" s="11"/>
      <c r="W80" s="11" t="n">
        <f aca="false">SUM(B80:U80)</f>
        <v>52599042</v>
      </c>
    </row>
    <row r="81" customFormat="false" ht="12.75" hidden="false" customHeight="false" outlineLevel="0" collapsed="false">
      <c r="A81" s="10" t="n">
        <v>36739</v>
      </c>
      <c r="B81" s="11" t="n">
        <v>854409</v>
      </c>
      <c r="C81" s="11" t="n">
        <f aca="false">VLOOKUP(A81,'[85]1951-1953'!$A$643:$C$752,3,0)</f>
        <v>255366</v>
      </c>
      <c r="D81" s="11" t="n">
        <f aca="false">VLOOKUP(A81,'[86]1954-1956'!$A$643:$C$752,3,0)</f>
        <v>338916</v>
      </c>
      <c r="E81" s="11" t="n">
        <f aca="false">VLOOKUP(A81,'[87]1957-1959'!$A$643:$C$752,3,0)</f>
        <v>1414566</v>
      </c>
      <c r="F81" s="11" t="n">
        <f aca="false">VLOOKUP(A81,'[88]1960-1962'!$A$611:$C$720,3,0)</f>
        <v>1019673</v>
      </c>
      <c r="G81" s="11" t="n">
        <f aca="false">VLOOKUP(A81,'[89]1963-1965'!$A$563:$C$672,3,0)</f>
        <v>904061</v>
      </c>
      <c r="H81" s="11" t="n">
        <f aca="false">VLOOKUP(A81,'[90]1966-1968'!$A$515:$D$624,3,0)</f>
        <v>1096800</v>
      </c>
      <c r="I81" s="11" t="n">
        <f aca="false">VLOOKUP(A81,'[91]1969-1971'!$A$467:$C$576,3,0)</f>
        <v>707980</v>
      </c>
      <c r="J81" s="11" t="n">
        <f aca="false">VLOOKUP(A81,'[92]1972-1974'!$A$419:$C$528,3,0)</f>
        <v>1524927</v>
      </c>
      <c r="K81" s="11" t="n">
        <f aca="false">VLOOKUP(A81,'[93]1975-1977'!$A$371:$C$480,3,0)</f>
        <v>3378666</v>
      </c>
      <c r="L81" s="11" t="n">
        <f aca="false">VLOOKUP(A81,'[94]1978-1980'!$A$323:$C$432,3,0)</f>
        <v>4128367</v>
      </c>
      <c r="M81" s="11" t="n">
        <f aca="false">VLOOKUP(A81,'[95]1981-1982'!$A$275:$C$384,3,0)</f>
        <v>4152589</v>
      </c>
      <c r="N81" s="11" t="n">
        <f aca="false">VLOOKUP(A81,'[96]1983-1984'!$A$243:$C$352,3,0)</f>
        <v>4804830</v>
      </c>
      <c r="O81" s="11" t="n">
        <f aca="false">VLOOKUP(A81,'[97]1985-1986'!$A$210:$C$319,3,0)</f>
        <v>4525140</v>
      </c>
      <c r="P81" s="11" t="n">
        <f aca="false">VLOOKUP(A81,'[98]1987-1989'!$A$178:$C$287,3,0)</f>
        <v>6599096</v>
      </c>
      <c r="Q81" s="11" t="n">
        <f aca="false">VLOOKUP(A81,'[99]1990-1992'!$A$130:$C$239,3,0)</f>
        <v>10070688</v>
      </c>
      <c r="R81" s="11" t="n">
        <v>6096847</v>
      </c>
      <c r="S81" s="11"/>
      <c r="T81" s="11"/>
      <c r="U81" s="11"/>
      <c r="W81" s="11" t="n">
        <f aca="false">SUM(B81:U81)</f>
        <v>51872921</v>
      </c>
    </row>
    <row r="82" customFormat="false" ht="12.75" hidden="false" customHeight="false" outlineLevel="0" collapsed="false">
      <c r="A82" s="10" t="n">
        <v>36770</v>
      </c>
      <c r="B82" s="11" t="n">
        <v>810876</v>
      </c>
      <c r="C82" s="11" t="n">
        <f aca="false">VLOOKUP(A82,'[85]1951-1953'!$A$643:$C$752,3,0)</f>
        <v>259039</v>
      </c>
      <c r="D82" s="11" t="n">
        <f aca="false">VLOOKUP(A82,'[86]1954-1956'!$A$643:$C$752,3,0)</f>
        <v>321554</v>
      </c>
      <c r="E82" s="11" t="n">
        <f aca="false">VLOOKUP(A82,'[87]1957-1959'!$A$643:$C$752,3,0)</f>
        <v>1379072</v>
      </c>
      <c r="F82" s="11" t="n">
        <f aca="false">VLOOKUP(A82,'[88]1960-1962'!$A$611:$C$720,3,0)</f>
        <v>987334</v>
      </c>
      <c r="G82" s="11" t="n">
        <f aca="false">VLOOKUP(A82,'[89]1963-1965'!$A$563:$C$672,3,0)</f>
        <v>883036</v>
      </c>
      <c r="H82" s="11" t="n">
        <f aca="false">VLOOKUP(A82,'[90]1966-1968'!$A$515:$D$624,3,0)</f>
        <v>988212</v>
      </c>
      <c r="I82" s="11" t="n">
        <f aca="false">VLOOKUP(A82,'[91]1969-1971'!$A$467:$C$576,3,0)</f>
        <v>677753</v>
      </c>
      <c r="J82" s="11" t="n">
        <f aca="false">VLOOKUP(A82,'[92]1972-1974'!$A$419:$C$528,3,0)</f>
        <v>1248092</v>
      </c>
      <c r="K82" s="11" t="n">
        <f aca="false">VLOOKUP(A82,'[93]1975-1977'!$A$371:$C$480,3,0)</f>
        <v>3247340</v>
      </c>
      <c r="L82" s="11" t="n">
        <f aca="false">VLOOKUP(A82,'[94]1978-1980'!$A$323:$C$432,3,0)</f>
        <v>3805914</v>
      </c>
      <c r="M82" s="11" t="n">
        <f aca="false">VLOOKUP(A82,'[95]1981-1982'!$A$275:$C$384,3,0)</f>
        <v>3893921</v>
      </c>
      <c r="N82" s="11" t="n">
        <f aca="false">VLOOKUP(A82,'[96]1983-1984'!$A$243:$C$352,3,0)</f>
        <v>4604898</v>
      </c>
      <c r="O82" s="11" t="n">
        <f aca="false">VLOOKUP(A82,'[97]1985-1986'!$A$210:$C$319,3,0)</f>
        <v>4200727</v>
      </c>
      <c r="P82" s="11" t="n">
        <f aca="false">VLOOKUP(A82,'[98]1987-1989'!$A$178:$C$287,3,0)</f>
        <v>6211888</v>
      </c>
      <c r="Q82" s="11" t="n">
        <f aca="false">VLOOKUP(A82,'[99]1990-1992'!$A$130:$C$239,3,0)</f>
        <v>9530384</v>
      </c>
      <c r="R82" s="11" t="n">
        <v>5831703</v>
      </c>
      <c r="S82" s="11"/>
      <c r="T82" s="11"/>
      <c r="U82" s="11"/>
      <c r="W82" s="11" t="n">
        <f aca="false">SUM(B82:U82)</f>
        <v>48881743</v>
      </c>
    </row>
    <row r="83" customFormat="false" ht="12.75" hidden="false" customHeight="false" outlineLevel="0" collapsed="false">
      <c r="A83" s="10" t="n">
        <v>36800</v>
      </c>
      <c r="B83" s="11" t="n">
        <v>827383</v>
      </c>
      <c r="C83" s="11" t="n">
        <f aca="false">VLOOKUP(A83,'[85]1951-1953'!$A$643:$C$752,3,0)</f>
        <v>264729</v>
      </c>
      <c r="D83" s="11" t="n">
        <f aca="false">VLOOKUP(A83,'[86]1954-1956'!$A$643:$C$752,3,0)</f>
        <v>335320</v>
      </c>
      <c r="E83" s="11" t="n">
        <f aca="false">VLOOKUP(A83,'[87]1957-1959'!$A$643:$C$752,3,0)</f>
        <v>1404186</v>
      </c>
      <c r="F83" s="11" t="n">
        <f aca="false">VLOOKUP(A83,'[88]1960-1962'!$A$611:$C$720,3,0)</f>
        <v>964964</v>
      </c>
      <c r="G83" s="11" t="n">
        <f aca="false">VLOOKUP(A83,'[89]1963-1965'!$A$563:$C$672,3,0)</f>
        <v>891566</v>
      </c>
      <c r="H83" s="11" t="n">
        <f aca="false">VLOOKUP(A83,'[90]1966-1968'!$A$515:$D$624,3,0)</f>
        <v>988670</v>
      </c>
      <c r="I83" s="11" t="n">
        <f aca="false">VLOOKUP(A83,'[91]1969-1971'!$A$467:$C$576,3,0)</f>
        <v>728254</v>
      </c>
      <c r="J83" s="11" t="n">
        <f aca="false">VLOOKUP(A83,'[92]1972-1974'!$A$419:$C$528,3,0)</f>
        <v>1321461</v>
      </c>
      <c r="K83" s="11" t="n">
        <f aca="false">VLOOKUP(A83,'[93]1975-1977'!$A$371:$C$480,3,0)</f>
        <v>3375431</v>
      </c>
      <c r="L83" s="11" t="n">
        <f aca="false">VLOOKUP(A83,'[94]1978-1980'!$A$323:$C$432,3,0)</f>
        <v>3846198</v>
      </c>
      <c r="M83" s="11" t="n">
        <f aca="false">VLOOKUP(A83,'[95]1981-1982'!$A$275:$C$384,3,0)</f>
        <v>4069354</v>
      </c>
      <c r="N83" s="11" t="n">
        <f aca="false">VLOOKUP(A83,'[96]1983-1984'!$A$243:$C$352,3,0)</f>
        <v>4732071</v>
      </c>
      <c r="O83" s="11" t="n">
        <f aca="false">VLOOKUP(A83,'[97]1985-1986'!$A$210:$C$319,3,0)</f>
        <v>4347513</v>
      </c>
      <c r="P83" s="11" t="n">
        <f aca="false">VLOOKUP(A83,'[98]1987-1989'!$A$178:$C$287,3,0)</f>
        <v>6513226</v>
      </c>
      <c r="Q83" s="11" t="n">
        <f aca="false">VLOOKUP(A83,'[99]1990-1992'!$A$130:$C$239,3,0)</f>
        <v>9857320</v>
      </c>
      <c r="R83" s="11" t="n">
        <v>5885390</v>
      </c>
      <c r="S83" s="11"/>
      <c r="T83" s="11"/>
      <c r="U83" s="11"/>
      <c r="W83" s="11" t="n">
        <f aca="false">SUM(B83:U83)</f>
        <v>50353036</v>
      </c>
    </row>
    <row r="84" customFormat="false" ht="12.75" hidden="false" customHeight="false" outlineLevel="0" collapsed="false">
      <c r="A84" s="10" t="n">
        <v>36831</v>
      </c>
      <c r="B84" s="11" t="n">
        <v>801685</v>
      </c>
      <c r="C84" s="11" t="n">
        <f aca="false">VLOOKUP(A84,'[85]1951-1953'!$A$643:$C$752,3,0)</f>
        <v>249447</v>
      </c>
      <c r="D84" s="11" t="n">
        <f aca="false">VLOOKUP(A84,'[86]1954-1956'!$A$643:$C$752,3,0)</f>
        <v>303603</v>
      </c>
      <c r="E84" s="11" t="n">
        <f aca="false">VLOOKUP(A84,'[87]1957-1959'!$A$643:$C$752,3,0)</f>
        <v>1325570</v>
      </c>
      <c r="F84" s="11" t="n">
        <f aca="false">VLOOKUP(A84,'[88]1960-1962'!$A$611:$C$720,3,0)</f>
        <v>917068</v>
      </c>
      <c r="G84" s="11" t="n">
        <f aca="false">VLOOKUP(A84,'[89]1963-1965'!$A$563:$C$672,3,0)</f>
        <v>838959</v>
      </c>
      <c r="H84" s="11" t="n">
        <f aca="false">VLOOKUP(A84,'[90]1966-1968'!$A$515:$D$624,3,0)</f>
        <v>981211</v>
      </c>
      <c r="I84" s="11" t="n">
        <f aca="false">VLOOKUP(A84,'[91]1969-1971'!$A$467:$C$576,3,0)</f>
        <v>707592</v>
      </c>
      <c r="J84" s="11" t="n">
        <f aca="false">VLOOKUP(A84,'[92]1972-1974'!$A$419:$C$528,3,0)</f>
        <v>1448673</v>
      </c>
      <c r="K84" s="11" t="n">
        <f aca="false">VLOOKUP(A84,'[93]1975-1977'!$A$371:$C$480,3,0)</f>
        <v>3293492</v>
      </c>
      <c r="L84" s="11" t="n">
        <f aca="false">VLOOKUP(A84,'[94]1978-1980'!$A$323:$C$432,3,0)</f>
        <v>3672489</v>
      </c>
      <c r="M84" s="11" t="n">
        <f aca="false">VLOOKUP(A84,'[95]1981-1982'!$A$275:$C$384,3,0)</f>
        <v>3732457</v>
      </c>
      <c r="N84" s="11" t="n">
        <f aca="false">VLOOKUP(A84,'[96]1983-1984'!$A$243:$C$352,3,0)</f>
        <v>4621520</v>
      </c>
      <c r="O84" s="11" t="n">
        <f aca="false">VLOOKUP(A84,'[97]1985-1986'!$A$210:$C$319,3,0)</f>
        <v>4122203</v>
      </c>
      <c r="P84" s="11" t="n">
        <f aca="false">VLOOKUP(A84,'[98]1987-1989'!$A$178:$C$287,3,0)</f>
        <v>6397418</v>
      </c>
      <c r="Q84" s="11" t="n">
        <f aca="false">VLOOKUP(A84,'[99]1990-1992'!$A$130:$C$239,3,0)</f>
        <v>9139662</v>
      </c>
      <c r="R84" s="11" t="n">
        <v>5508223</v>
      </c>
      <c r="S84" s="11"/>
      <c r="T84" s="11"/>
      <c r="U84" s="11"/>
      <c r="W84" s="11" t="n">
        <f aca="false">SUM(B84:U84)</f>
        <v>48061272</v>
      </c>
    </row>
    <row r="85" customFormat="false" ht="12.75" hidden="false" customHeight="false" outlineLevel="0" collapsed="false">
      <c r="A85" s="10" t="n">
        <v>36861</v>
      </c>
      <c r="B85" s="11" t="n">
        <v>799226</v>
      </c>
      <c r="C85" s="11" t="n">
        <f aca="false">VLOOKUP(A85,'[85]1951-1953'!$A$643:$C$752,3,0)</f>
        <v>262824</v>
      </c>
      <c r="D85" s="11" t="n">
        <f aca="false">VLOOKUP(A85,'[86]1954-1956'!$A$643:$C$752,3,0)</f>
        <v>305736</v>
      </c>
      <c r="E85" s="11" t="n">
        <f aca="false">VLOOKUP(A85,'[87]1957-1959'!$A$643:$C$752,3,0)</f>
        <v>1390186</v>
      </c>
      <c r="F85" s="11" t="n">
        <f aca="false">VLOOKUP(A85,'[88]1960-1962'!$A$611:$C$720,3,0)</f>
        <v>999609</v>
      </c>
      <c r="G85" s="11" t="n">
        <f aca="false">VLOOKUP(A85,'[89]1963-1965'!$A$563:$C$672,3,0)</f>
        <v>847113</v>
      </c>
      <c r="H85" s="11" t="n">
        <f aca="false">VLOOKUP(A85,'[90]1966-1968'!$A$515:$D$624,3,0)</f>
        <v>1005908</v>
      </c>
      <c r="I85" s="11" t="n">
        <f aca="false">VLOOKUP(A85,'[91]1969-1971'!$A$467:$C$576,3,0)</f>
        <v>716477</v>
      </c>
      <c r="J85" s="11" t="n">
        <f aca="false">VLOOKUP(A85,'[92]1972-1974'!$A$419:$C$528,3,0)</f>
        <v>1333380</v>
      </c>
      <c r="K85" s="11" t="n">
        <f aca="false">VLOOKUP(A85,'[93]1975-1977'!$A$371:$C$480,3,0)</f>
        <v>3482052</v>
      </c>
      <c r="L85" s="11" t="n">
        <f aca="false">VLOOKUP(A85,'[94]1978-1980'!$A$323:$C$432,3,0)</f>
        <v>3778551</v>
      </c>
      <c r="M85" s="11" t="n">
        <f aca="false">VLOOKUP(A85,'[95]1981-1982'!$A$275:$C$384,3,0)</f>
        <v>3852197</v>
      </c>
      <c r="N85" s="11" t="n">
        <f aca="false">VLOOKUP(A85,'[96]1983-1984'!$A$243:$C$352,3,0)</f>
        <v>4724214</v>
      </c>
      <c r="O85" s="11" t="n">
        <f aca="false">VLOOKUP(A85,'[97]1985-1986'!$A$210:$C$319,3,0)</f>
        <v>4300244</v>
      </c>
      <c r="P85" s="11" t="n">
        <f aca="false">VLOOKUP(A85,'[98]1987-1989'!$A$178:$C$287,3,0)</f>
        <v>6393472</v>
      </c>
      <c r="Q85" s="11" t="n">
        <f aca="false">VLOOKUP(A85,'[99]1990-1992'!$A$130:$C$239,3,0)</f>
        <v>9279741</v>
      </c>
      <c r="R85" s="11" t="n">
        <v>5627623</v>
      </c>
      <c r="S85" s="11"/>
      <c r="T85" s="11"/>
      <c r="U85" s="11"/>
      <c r="W85" s="11" t="n">
        <f aca="false">SUM(B85:U85)</f>
        <v>49098553</v>
      </c>
    </row>
    <row r="86" customFormat="false" ht="12.75" hidden="false" customHeight="false" outlineLevel="0" collapsed="false">
      <c r="A86" s="10" t="n">
        <v>36892</v>
      </c>
      <c r="B86" s="11" t="n">
        <v>716918</v>
      </c>
      <c r="C86" s="11" t="n">
        <f aca="false">VLOOKUP(A86,'[85]1951-1953'!$A$643:$C$752,3,0)</f>
        <v>255967</v>
      </c>
      <c r="D86" s="11" t="n">
        <f aca="false">VLOOKUP(A86,'[86]1954-1956'!$A$643:$C$752,3,0)</f>
        <v>297008</v>
      </c>
      <c r="E86" s="11" t="n">
        <f aca="false">VLOOKUP(A86,'[87]1957-1959'!$A$643:$C$752,3,0)</f>
        <v>1361499</v>
      </c>
      <c r="F86" s="11" t="n">
        <f aca="false">VLOOKUP(A86,'[88]1960-1962'!$A$611:$C$720,3,0)</f>
        <v>898988</v>
      </c>
      <c r="G86" s="11" t="n">
        <f aca="false">VLOOKUP(A86,'[89]1963-1965'!$A$563:$C$672,3,0)</f>
        <v>873771</v>
      </c>
      <c r="H86" s="11" t="n">
        <f aca="false">VLOOKUP(A86,'[90]1966-1968'!$A$515:$D$624,3,0)</f>
        <v>981015</v>
      </c>
      <c r="I86" s="11" t="n">
        <f aca="false">VLOOKUP(A86,'[91]1969-1971'!$A$467:$C$576,3,0)</f>
        <v>714745</v>
      </c>
      <c r="J86" s="11" t="n">
        <f aca="false">VLOOKUP(A86,'[92]1972-1974'!$A$419:$C$528,3,0)</f>
        <v>1289204</v>
      </c>
      <c r="K86" s="11" t="n">
        <f aca="false">VLOOKUP(A86,'[93]1975-1977'!$A$371:$C$480,3,0)</f>
        <v>3413725</v>
      </c>
      <c r="L86" s="11" t="n">
        <f aca="false">VLOOKUP(A86,'[94]1978-1980'!$A$323:$C$432,3,0)</f>
        <v>3694551</v>
      </c>
      <c r="M86" s="11" t="n">
        <f aca="false">VLOOKUP(A86,'[95]1981-1982'!$A$275:$C$384,3,0)</f>
        <v>3822174</v>
      </c>
      <c r="N86" s="11" t="n">
        <f aca="false">VLOOKUP(A86,'[96]1983-1984'!$A$243:$C$352,3,0)</f>
        <v>4349373</v>
      </c>
      <c r="O86" s="11" t="n">
        <f aca="false">VLOOKUP(A86,'[97]1985-1986'!$A$210:$C$319,3,0)</f>
        <v>4111518</v>
      </c>
      <c r="P86" s="11" t="n">
        <f aca="false">VLOOKUP(A86,'[98]1987-1989'!$A$178:$C$287,3,0)</f>
        <v>6035900</v>
      </c>
      <c r="Q86" s="11" t="n">
        <f aca="false">VLOOKUP(A86,'[99]1990-1992'!$A$130:$C$239,3,0)</f>
        <v>9241493</v>
      </c>
      <c r="R86" s="11" t="n">
        <v>5420581</v>
      </c>
      <c r="S86" s="11"/>
      <c r="T86" s="11"/>
      <c r="U86" s="11"/>
      <c r="W86" s="11" t="n">
        <f aca="false">SUM(B86:U86)</f>
        <v>47478430</v>
      </c>
    </row>
    <row r="87" customFormat="false" ht="12.75" hidden="false" customHeight="false" outlineLevel="0" collapsed="false">
      <c r="A87" s="10" t="n">
        <v>36923</v>
      </c>
      <c r="B87" s="11" t="n">
        <v>629238</v>
      </c>
      <c r="C87" s="11" t="n">
        <f aca="false">VLOOKUP(A87,'[85]1951-1953'!$A$643:$C$752,3,0)</f>
        <v>229326</v>
      </c>
      <c r="D87" s="11" t="n">
        <f aca="false">VLOOKUP(A87,'[86]1954-1956'!$A$643:$C$752,3,0)</f>
        <v>270631</v>
      </c>
      <c r="E87" s="11" t="n">
        <f aca="false">VLOOKUP(A87,'[87]1957-1959'!$A$643:$C$752,3,0)</f>
        <v>1211736</v>
      </c>
      <c r="F87" s="11" t="n">
        <f aca="false">VLOOKUP(A87,'[88]1960-1962'!$A$611:$C$720,3,0)</f>
        <v>811977</v>
      </c>
      <c r="G87" s="11" t="n">
        <f aca="false">VLOOKUP(A87,'[89]1963-1965'!$A$563:$C$672,3,0)</f>
        <v>791094</v>
      </c>
      <c r="H87" s="11" t="n">
        <f aca="false">VLOOKUP(A87,'[90]1966-1968'!$A$515:$D$624,3,0)</f>
        <v>943820</v>
      </c>
      <c r="I87" s="11" t="n">
        <f aca="false">VLOOKUP(A87,'[91]1969-1971'!$A$467:$C$576,3,0)</f>
        <v>638791</v>
      </c>
      <c r="J87" s="11" t="n">
        <f aca="false">VLOOKUP(A87,'[92]1972-1974'!$A$419:$C$528,3,0)</f>
        <v>1137610</v>
      </c>
      <c r="K87" s="11" t="n">
        <f aca="false">VLOOKUP(A87,'[93]1975-1977'!$A$371:$C$480,3,0)</f>
        <v>3170703</v>
      </c>
      <c r="L87" s="11" t="n">
        <f aca="false">VLOOKUP(A87,'[94]1978-1980'!$A$323:$C$432,3,0)</f>
        <v>3382569</v>
      </c>
      <c r="M87" s="11" t="n">
        <f aca="false">VLOOKUP(A87,'[95]1981-1982'!$A$275:$C$384,3,0)</f>
        <v>3387918</v>
      </c>
      <c r="N87" s="11" t="n">
        <f aca="false">VLOOKUP(A87,'[96]1983-1984'!$A$243:$C$352,3,0)</f>
        <v>4013381</v>
      </c>
      <c r="O87" s="11" t="n">
        <f aca="false">VLOOKUP(A87,'[97]1985-1986'!$A$210:$C$319,3,0)</f>
        <v>3665311</v>
      </c>
      <c r="P87" s="11" t="n">
        <f aca="false">VLOOKUP(A87,'[98]1987-1989'!$A$178:$C$287,3,0)</f>
        <v>5424632</v>
      </c>
      <c r="Q87" s="11" t="n">
        <f aca="false">VLOOKUP(A87,'[99]1990-1992'!$A$130:$C$239,3,0)</f>
        <v>8423543</v>
      </c>
      <c r="R87" s="11" t="n">
        <v>4829433</v>
      </c>
      <c r="S87" s="11"/>
      <c r="T87" s="11"/>
      <c r="U87" s="11"/>
      <c r="W87" s="11" t="n">
        <f aca="false">SUM(B87:U87)</f>
        <v>42961713</v>
      </c>
    </row>
    <row r="88" customFormat="false" ht="12.75" hidden="false" customHeight="false" outlineLevel="0" collapsed="false">
      <c r="A88" s="10" t="n">
        <v>36951</v>
      </c>
      <c r="B88" s="11" t="n">
        <v>738851</v>
      </c>
      <c r="C88" s="11" t="n">
        <f aca="false">VLOOKUP(A88,'[85]1951-1953'!$A$643:$C$752,3,0)</f>
        <v>253364</v>
      </c>
      <c r="D88" s="11" t="n">
        <f aca="false">VLOOKUP(A88,'[86]1954-1956'!$A$643:$C$752,3,0)</f>
        <v>312644</v>
      </c>
      <c r="E88" s="11" t="n">
        <f aca="false">VLOOKUP(A88,'[87]1957-1959'!$A$643:$C$752,3,0)</f>
        <v>1393332</v>
      </c>
      <c r="F88" s="11" t="n">
        <f aca="false">VLOOKUP(A88,'[88]1960-1962'!$A$611:$C$720,3,0)</f>
        <v>918561</v>
      </c>
      <c r="G88" s="11" t="n">
        <f aca="false">VLOOKUP(A88,'[89]1963-1965'!$A$563:$C$672,3,0)</f>
        <v>840466</v>
      </c>
      <c r="H88" s="11" t="n">
        <f aca="false">VLOOKUP(A88,'[90]1966-1968'!$A$515:$D$624,3,0)</f>
        <v>1013318</v>
      </c>
      <c r="I88" s="11" t="n">
        <f aca="false">VLOOKUP(A88,'[91]1969-1971'!$A$467:$C$576,3,0)</f>
        <v>675251</v>
      </c>
      <c r="J88" s="11" t="n">
        <f aca="false">VLOOKUP(A88,'[92]1972-1974'!$A$419:$C$528,3,0)</f>
        <v>1250816</v>
      </c>
      <c r="K88" s="11" t="n">
        <f aca="false">VLOOKUP(A88,'[93]1975-1977'!$A$371:$C$480,3,0)</f>
        <v>3380876</v>
      </c>
      <c r="L88" s="11" t="n">
        <f aca="false">VLOOKUP(A88,'[94]1978-1980'!$A$323:$C$432,3,0)</f>
        <v>3779990</v>
      </c>
      <c r="M88" s="11" t="n">
        <f aca="false">VLOOKUP(A88,'[95]1981-1982'!$A$275:$C$384,3,0)</f>
        <v>3850422</v>
      </c>
      <c r="N88" s="11" t="n">
        <f aca="false">VLOOKUP(A88,'[96]1983-1984'!$A$243:$C$352,3,0)</f>
        <v>3854515</v>
      </c>
      <c r="O88" s="11" t="n">
        <f aca="false">VLOOKUP(A88,'[97]1985-1986'!$A$210:$C$319,3,0)</f>
        <v>4149885</v>
      </c>
      <c r="P88" s="11" t="n">
        <f aca="false">VLOOKUP(A88,'[98]1987-1989'!$A$178:$C$287,3,0)</f>
        <v>6050668</v>
      </c>
      <c r="Q88" s="11" t="n">
        <f aca="false">VLOOKUP(A88,'[99]1990-1992'!$A$130:$C$239,3,0)</f>
        <v>9197225</v>
      </c>
      <c r="R88" s="11" t="n">
        <v>5349775</v>
      </c>
      <c r="W88" s="11" t="n">
        <f aca="false">SUM(B88:U88)</f>
        <v>47009959</v>
      </c>
    </row>
    <row r="89" customFormat="false" ht="12.75" hidden="false" customHeight="false" outlineLevel="0" collapsed="false">
      <c r="A89" s="10" t="n">
        <v>36982</v>
      </c>
      <c r="B89" s="11" t="n">
        <v>804549</v>
      </c>
      <c r="C89" s="11" t="n">
        <f aca="false">VLOOKUP(A89,'[85]1951-1953'!$A$643:$C$752,3,0)</f>
        <v>290594</v>
      </c>
      <c r="D89" s="11" t="n">
        <f aca="false">VLOOKUP(A89,'[86]1954-1956'!$A$643:$C$752,3,0)</f>
        <v>300068</v>
      </c>
      <c r="E89" s="11" t="n">
        <f aca="false">VLOOKUP(A89,'[87]1957-1959'!$A$643:$C$752,3,0)</f>
        <v>1387010</v>
      </c>
      <c r="F89" s="11" t="n">
        <f aca="false">VLOOKUP(A89,'[88]1960-1962'!$A$611:$C$720,3,0)</f>
        <v>881106</v>
      </c>
      <c r="G89" s="11" t="n">
        <f aca="false">VLOOKUP(A89,'[89]1963-1965'!$A$563:$C$672,3,0)</f>
        <v>875317</v>
      </c>
      <c r="H89" s="11" t="n">
        <f aca="false">VLOOKUP(A89,'[90]1966-1968'!$A$515:$D$624,3,0)</f>
        <v>989376</v>
      </c>
      <c r="I89" s="11" t="n">
        <f aca="false">VLOOKUP(A89,'[91]1969-1971'!$A$467:$C$576,3,0)</f>
        <v>643000</v>
      </c>
      <c r="J89" s="11" t="n">
        <f aca="false">VLOOKUP(A89,'[92]1972-1974'!$A$419:$C$528,3,0)</f>
        <v>1208090</v>
      </c>
      <c r="K89" s="11" t="n">
        <f aca="false">VLOOKUP(A89,'[93]1975-1977'!$A$371:$C$480,3,0)</f>
        <v>3229101</v>
      </c>
      <c r="L89" s="11" t="n">
        <f aca="false">VLOOKUP(A89,'[94]1978-1980'!$A$323:$C$432,3,0)</f>
        <v>3645738</v>
      </c>
      <c r="M89" s="11" t="n">
        <f aca="false">VLOOKUP(A89,'[95]1981-1982'!$A$275:$C$384,3,0)</f>
        <v>3656915</v>
      </c>
      <c r="N89" s="11" t="n">
        <f aca="false">VLOOKUP(A89,'[96]1983-1984'!$A$243:$C$352,3,0)</f>
        <v>4201166</v>
      </c>
      <c r="O89" s="11" t="n">
        <f aca="false">VLOOKUP(A89,'[97]1985-1986'!$A$210:$C$319,3,0)</f>
        <v>3917192</v>
      </c>
      <c r="P89" s="11" t="n">
        <f aca="false">VLOOKUP(A89,'[98]1987-1989'!$A$178:$C$287,3,0)</f>
        <v>5834534</v>
      </c>
      <c r="Q89" s="11" t="n">
        <f aca="false">VLOOKUP(A89,'[99]1990-1992'!$A$130:$C$239,3,0)</f>
        <v>8864532</v>
      </c>
      <c r="R89" s="11" t="n">
        <v>5214413</v>
      </c>
      <c r="W89" s="11" t="n">
        <f aca="false">SUM(B89:U89)</f>
        <v>45942701</v>
      </c>
    </row>
    <row r="90" customFormat="false" ht="12.75" hidden="false" customHeight="false" outlineLevel="0" collapsed="false">
      <c r="A90" s="10" t="n">
        <v>37012</v>
      </c>
      <c r="B90" s="11" t="n">
        <v>734794</v>
      </c>
      <c r="C90" s="11" t="n">
        <f aca="false">VLOOKUP(A90,'[85]1951-1953'!$A$643:$C$752,3,0)</f>
        <v>257391</v>
      </c>
      <c r="D90" s="11" t="n">
        <f aca="false">VLOOKUP(A90,'[86]1954-1956'!$A$643:$C$752,3,0)</f>
        <v>318307</v>
      </c>
      <c r="E90" s="11" t="n">
        <f aca="false">VLOOKUP(A90,'[87]1957-1959'!$A$643:$C$752,3,0)</f>
        <v>1358337</v>
      </c>
      <c r="F90" s="11" t="n">
        <f aca="false">VLOOKUP(A90,'[88]1960-1962'!$A$611:$C$720,3,0)</f>
        <v>873519</v>
      </c>
      <c r="G90" s="11" t="n">
        <f aca="false">VLOOKUP(A90,'[89]1963-1965'!$A$563:$C$672,3,0)</f>
        <v>921439</v>
      </c>
      <c r="H90" s="11" t="n">
        <f aca="false">VLOOKUP(A90,'[90]1966-1968'!$A$515:$D$624,3,0)</f>
        <v>969007</v>
      </c>
      <c r="I90" s="11" t="n">
        <f aca="false">VLOOKUP(A90,'[91]1969-1971'!$A$467:$C$576,3,0)</f>
        <v>620816</v>
      </c>
      <c r="J90" s="11" t="n">
        <f aca="false">VLOOKUP(A90,'[92]1972-1974'!$A$419:$C$528,3,0)</f>
        <v>1209451</v>
      </c>
      <c r="K90" s="11" t="n">
        <f aca="false">VLOOKUP(A90,'[93]1975-1977'!$A$371:$C$480,3,0)</f>
        <v>3437321</v>
      </c>
      <c r="L90" s="11" t="n">
        <f aca="false">VLOOKUP(A90,'[94]1978-1980'!$A$323:$C$432,3,0)</f>
        <v>3682363</v>
      </c>
      <c r="M90" s="11" t="n">
        <f aca="false">VLOOKUP(A90,'[95]1981-1982'!$A$275:$C$384,3,0)</f>
        <v>3701263</v>
      </c>
      <c r="N90" s="11" t="n">
        <f aca="false">VLOOKUP(A90,'[96]1983-1984'!$A$243:$C$352,3,0)</f>
        <v>4166818</v>
      </c>
      <c r="O90" s="11" t="n">
        <f aca="false">VLOOKUP(A90,'[97]1985-1986'!$A$210:$C$319,3,0)</f>
        <v>3837958</v>
      </c>
      <c r="P90" s="11" t="n">
        <f aca="false">VLOOKUP(A90,'[98]1987-1989'!$A$178:$C$287,3,0)</f>
        <v>5515875</v>
      </c>
      <c r="Q90" s="11" t="n">
        <f aca="false">VLOOKUP(A90,'[99]1990-1992'!$A$130:$C$239,3,0)</f>
        <v>8809678</v>
      </c>
      <c r="R90" s="11" t="n">
        <v>5085203</v>
      </c>
      <c r="W90" s="11" t="n">
        <f aca="false">SUM(B90:U90)</f>
        <v>45499540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0" activeCellId="0" sqref="O10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2001-03-16T16:21:22Z</dcterms:created>
  <dc:creator>ccardena</dc:creator>
  <dc:description/>
  <dc:language>en-US</dc:language>
  <cp:lastModifiedBy>ccardena</cp:lastModifiedBy>
  <cp:lastPrinted>2001-09-20T16:08:01Z</cp:lastPrinted>
  <dcterms:modified xsi:type="dcterms:W3CDTF">2001-09-21T11:15:09Z</dcterms:modified>
  <cp:revision>0</cp:revision>
  <dc:subject/>
  <dc:title/>
</cp:coreProperties>
</file>