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Region'!$A$1:$I$28</definedName>
    <definedName function="false" hidden="false" localSheetId="1" name="_xlnm.Print_Area" vbProcedure="false">'Summary by Status'!$A$1:$H$66</definedName>
    <definedName function="false" hidden="false" localSheetId="2" name="_xlnm.Print_Area" vbProcedure="false">'Summary by Type'!$A$1:$I$23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119</xdr:row>
                <xdr:rowOff>3</xdr:rowOff>
              </xdr:from>
              <xdr:to>
                <xdr:col>10</xdr:col>
                <xdr:colOff>41</xdr:colOff>
                <xdr:row>123</xdr:row>
                <xdr:rowOff>15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<sst xmlns="http://schemas.openxmlformats.org/spreadsheetml/2006/main" count="1330" uniqueCount="216">
  <si>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</si>
  <si>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</si>
  <si>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</si>
  <si>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</si>
  <si>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</si>
  <si>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</si>
  <si>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</si>
  <si>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</si>
  <si>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</si>
  <si>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</si>
  <si>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</si>
  <si>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</si>
  <si>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</si>
  <si>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</si>
  <si>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</si>
  <si>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</si>
  <si>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</si>
  <si>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</si>
  <si>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</si>
  <si>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</si>
  <si>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</si>
  <si>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</si>
  <si>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</si>
  <si>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</si>
  <si>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</si>
  <si>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</si>
  <si>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</si>
  <si>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</si>
  <si>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</si>
  <si>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</si>
  <si>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</si>
  <si>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</si>
  <si>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</si>
  <si>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</si>
  <si>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</si>
  <si>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</si>
  <si>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</si>
  <si>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</si>
  <si>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</si>
  <si>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</si>
  <si>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</si>
  <si>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</si>
  <si>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Analyzing</t>
  </si>
  <si>
    <t xml:space="preserve">EGS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</si>
  <si>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</si>
  <si>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</si>
  <si>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</si>
  <si>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</si>
  <si>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</si>
  <si>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</si>
  <si>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</si>
  <si>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</si>
  <si>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</si>
  <si>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</si>
  <si>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</si>
  <si>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</si>
  <si>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</si>
  <si>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</si>
  <si>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</si>
  <si>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</si>
  <si>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</si>
  <si>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</si>
  <si>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</si>
  <si>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</si>
  <si>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</si>
  <si>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</si>
  <si>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</si>
  <si>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</si>
  <si>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</si>
  <si>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</si>
  <si>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Unassigned / Fort Pierce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</si>
  <si>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</si>
  <si>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</si>
  <si>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</si>
  <si>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</si>
  <si>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</si>
  <si>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</si>
  <si>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</si>
  <si>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</si>
  <si>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</si>
  <si>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</si>
  <si>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</si>
  <si>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</si>
  <si>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</si>
  <si>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</si>
  <si>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</si>
  <si>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</si>
  <si>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</si>
  <si>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</si>
  <si>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</si>
  <si>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</si>
  <si>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</si>
  <si>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</si>
  <si>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</si>
  <si>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</si>
  <si>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</si>
  <si>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</si>
  <si>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</si>
  <si>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</si>
  <si>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MHI 501F simple cycle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</si>
  <si>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</si>
  <si>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</si>
  <si>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</si>
  <si>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</si>
  <si>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</si>
  <si>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</si>
  <si>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</si>
  <si>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</si>
  <si>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</si>
  <si>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</si>
  <si>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</si>
  <si>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</si>
  <si>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</si>
  <si>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</si>
  <si>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</si>
  <si>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</si>
  <si>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TOTAL EGS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</si>
  <si>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</si>
  <si>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</si>
  <si>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</si>
  <si>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</si>
  <si>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</si>
  <si>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</si>
  <si>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</si>
  <si>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</si>
  <si>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</si>
  <si>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</si>
  <si>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</si>
  <si>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</si>
  <si>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</si>
  <si>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</si>
  <si>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</si>
  <si>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</si>
  <si>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</si>
  <si>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</si>
  <si>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</si>
  <si>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</si>
  <si>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</si>
  <si>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</si>
  <si>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</si>
  <si>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</si>
  <si>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</si>
  <si>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</si>
  <si>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</si>
  <si>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</si>
  <si>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</si>
  <si>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</si>
  <si>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</si>
  <si>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</si>
  <si>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</si>
  <si>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</si>
  <si>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</si>
  <si>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</si>
  <si>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</si>
  <si>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</si>
  <si>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</si>
  <si>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</si>
  <si>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</si>
  <si>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</si>
  <si>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</si>
  <si>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</si>
  <si>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</si>
  <si>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</si>
  <si>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</si>
  <si>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</si>
  <si>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</si>
  <si>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</si>
  <si>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</si>
  <si>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</si>
  <si>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</si>
  <si>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</si>
  <si>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</si>
  <si>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</si>
  <si>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</si>
  <si>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</si>
  <si>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</si>
  <si>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</si>
  <si>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</si>
  <si>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</si>
  <si>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</si>
  <si>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</si>
  <si>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</si>
  <si>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</si>
  <si>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</si>
  <si>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</si>
  <si>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</si>
  <si>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</si>
  <si>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</si>
  <si>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</si>
  <si>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</si>
  <si>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</si>
  <si>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</si>
  <si>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</si>
  <si>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</si>
  <si>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</si>
  <si>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</si>
  <si>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</si>
  <si>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</si>
  <si>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</si>
  <si>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</si>
  <si>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</si>
  <si>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</si>
  <si>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</si>
  <si>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</si>
  <si>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</si>
  <si>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</si>
  <si>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</si>
  <si>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</si>
  <si>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</si>
  <si>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BD-2-00</t>
  </si>
  <si>
    <t xml:space="preserve">7EA</t>
  </si>
  <si>
    <t xml:space="preserve">All Funds Escrowed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</si>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</sst>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378.673344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449619"/>
        <c:axId val="52000334"/>
      </c:lineChart>
      <c:catAx>
        <c:axId val="92449619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2000334"/>
        <c:crossesAt val="0"/>
        <c:auto val="1"/>
        <c:lblAlgn val="ctr"/>
        <c:lblOffset val="100"/>
        <c:noMultiLvlLbl val="0"/>
      </c:catAx>
      <c:valAx>
        <c:axId val="52000334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92449619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36</xdr:row>
      <xdr:rowOff>152640</xdr:rowOff>
    </xdr:from>
    <xdr:to>
      <xdr:col>7</xdr:col>
      <xdr:colOff>1270440</xdr:colOff>
      <xdr:row>63</xdr:row>
      <xdr:rowOff>142920</xdr:rowOff>
    </xdr:to>
    <xdr:graphicFrame>
      <xdr:nvGraphicFramePr>
        <xdr:cNvPr id="0" name="Chart 10"/>
        <xdr:cNvGraphicFramePr/>
      </xdr:nvGraphicFramePr>
      <xdr:xfrm>
        <a:off x="31680" y="714204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28440</xdr:rowOff>
    </xdr:from>
    <xdr:to>
      <xdr:col>4</xdr:col>
      <xdr:colOff>202680</xdr:colOff>
      <xdr:row>52</xdr:row>
      <xdr:rowOff>28440</xdr:rowOff>
    </xdr:to>
    <xdr:sp>
      <xdr:nvSpPr>
        <xdr:cNvPr id="3" name="Line 11"/>
        <xdr:cNvSpPr/>
      </xdr:nvSpPr>
      <xdr:spPr>
        <a:xfrm flipH="1">
          <a:off x="2686320" y="96087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1809720</xdr:colOff>
      <xdr:row>49</xdr:row>
      <xdr:rowOff>95760</xdr:rowOff>
    </xdr:from>
    <xdr:to>
      <xdr:col>3</xdr:col>
      <xdr:colOff>2287800</xdr:colOff>
      <xdr:row>50</xdr:row>
      <xdr:rowOff>95760</xdr:rowOff>
    </xdr:to>
    <xdr:sp>
      <xdr:nvSpPr>
        <xdr:cNvPr id="4" name="Rectangle 12"/>
        <xdr:cNvSpPr/>
      </xdr:nvSpPr>
      <xdr:spPr>
        <a:xfrm>
          <a:off x="2644920" y="919008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$402MM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1672920</xdr:colOff>
      <xdr:row>48</xdr:row>
      <xdr:rowOff>123840</xdr:rowOff>
    </xdr:from>
    <xdr:to>
      <xdr:col>3</xdr:col>
      <xdr:colOff>2287800</xdr:colOff>
      <xdr:row>51</xdr:row>
      <xdr:rowOff>75960</xdr:rowOff>
    </xdr:to>
    <xdr:sp>
      <xdr:nvSpPr>
        <xdr:cNvPr id="5" name="Line 19"/>
        <xdr:cNvSpPr/>
      </xdr:nvSpPr>
      <xdr:spPr>
        <a:xfrm flipH="1" flipV="1">
          <a:off x="5807880" y="9056520"/>
          <a:ext cx="614880" cy="43776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56880</xdr:rowOff>
    </xdr:from>
    <xdr:to>
      <xdr:col>4</xdr:col>
      <xdr:colOff>224280</xdr:colOff>
      <xdr:row>48</xdr:row>
      <xdr:rowOff>104760</xdr:rowOff>
    </xdr:to>
    <xdr:sp>
      <xdr:nvSpPr>
        <xdr:cNvPr id="6" name="Rectangle 20"/>
        <xdr:cNvSpPr/>
      </xdr:nvSpPr>
      <xdr:spPr>
        <a:xfrm>
          <a:off x="3733920" y="8503560"/>
          <a:ext cx="303768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0</xdr:rowOff>
    </xdr:from>
    <xdr:to>
      <xdr:col>3</xdr:col>
      <xdr:colOff>2299320</xdr:colOff>
      <xdr:row>52</xdr:row>
      <xdr:rowOff>162000</xdr:rowOff>
    </xdr:to>
    <xdr:sp>
      <xdr:nvSpPr>
        <xdr:cNvPr id="7" name="Rectangle 21"/>
        <xdr:cNvSpPr/>
      </xdr:nvSpPr>
      <xdr:spPr>
        <a:xfrm>
          <a:off x="2655360" y="958032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$361MM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86040</xdr:rowOff>
    </xdr:from>
    <xdr:to>
      <xdr:col>4</xdr:col>
      <xdr:colOff>202680</xdr:colOff>
      <xdr:row>50</xdr:row>
      <xdr:rowOff>86040</xdr:rowOff>
    </xdr:to>
    <xdr:sp>
      <xdr:nvSpPr>
        <xdr:cNvPr id="8" name="Line 22"/>
        <xdr:cNvSpPr/>
      </xdr:nvSpPr>
      <xdr:spPr>
        <a:xfrm flipH="1">
          <a:off x="2686320" y="934236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50</xdr:row>
      <xdr:rowOff>95760</xdr:rowOff>
    </xdr:from>
    <xdr:to>
      <xdr:col>4</xdr:col>
      <xdr:colOff>65520</xdr:colOff>
      <xdr:row>52</xdr:row>
      <xdr:rowOff>19080</xdr:rowOff>
    </xdr:to>
    <xdr:sp>
      <xdr:nvSpPr>
        <xdr:cNvPr id="9" name="AutoShape 23"/>
        <xdr:cNvSpPr/>
      </xdr:nvSpPr>
      <xdr:spPr>
        <a:xfrm>
          <a:off x="6399000" y="9352080"/>
          <a:ext cx="213840" cy="247320"/>
        </a:xfrm>
        <a:custGeom>
          <a:avLst/>
          <a:gdLst>
            <a:gd name="textAreaLeft" fmla="*/ 136800 w 213840"/>
            <a:gd name="textAreaRight" fmla="*/ 214200 w 213840"/>
            <a:gd name="textAreaTop" fmla="*/ 12600 h 247320"/>
            <a:gd name="textAreaBottom" fmla="*/ 234720 h 2473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0.574020205811517</cdr:x>
      <cdr:y>0.655912203977226</cdr:y>
    </cdr:from>
    <cdr:to>
      <cdr:x>0.783460010634638</cdr:x>
      <cdr:y>0.65855268586517</cdr:y>
    </cdr:to>
    <cdr:sp>
      <cdr:nvSpPr>
        <cdr:cNvPr id="1" name="Line 1"/>
        <cdr:cNvSpPr/>
      </cdr:nvSpPr>
      <cdr:spPr>
        <a:xfrm flipV="1">
          <a:off x="7806240" y="1662120"/>
          <a:ext cx="1152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0.589502987082043</cdr:x>
      <cdr:y>0.30571829358858</cdr:y>
    </cdr:from>
    <cdr:to>
      <cdr:x>0.771011228926214</cdr:x>
      <cdr:y>0.365211651126331</cdr:y>
    </cdr:to>
    <cdr:sp>
      <cdr:nvSpPr>
        <cdr:cNvPr id="2" name="Rectangle 2"/>
        <cdr:cNvSpPr/>
      </cdr:nvSpPr>
      <cdr:spPr>
        <a:xfrm>
          <a:off x="678492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October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37169</v>
      </c>
      <c r="B3" s="8"/>
      <c r="C3" s="8"/>
      <c r="D3" s="8"/>
      <c r="J3" s="9" t="s">
        <v>2</v>
      </c>
      <c r="K3" s="10" t="n">
        <v>37195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5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/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Details'!AN10</f>
        <v>13.328</v>
      </c>
      <c r="V8" s="29" t="n">
        <f aca="false">'Cost Cancel Details'!AN11</f>
        <v>9.408</v>
      </c>
      <c r="W8" s="24"/>
      <c r="X8" s="30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32" t="s">
        <v>37</v>
      </c>
      <c r="C9" s="32" t="n">
        <v>2</v>
      </c>
      <c r="D9" s="33" t="s">
        <v>38</v>
      </c>
      <c r="E9" s="32"/>
      <c r="F9" s="33"/>
      <c r="G9" s="32" t="s">
        <v>39</v>
      </c>
      <c r="H9" s="33" t="n">
        <v>184</v>
      </c>
      <c r="I9" s="34" t="n">
        <v>10256</v>
      </c>
      <c r="J9" s="33" t="s">
        <v>40</v>
      </c>
      <c r="K9" s="35" t="n">
        <v>37135</v>
      </c>
      <c r="L9" s="33" t="s">
        <v>41</v>
      </c>
      <c r="M9" s="36" t="s">
        <v>42</v>
      </c>
      <c r="N9" s="33" t="s">
        <v>31</v>
      </c>
      <c r="O9" s="33" t="s">
        <v>32</v>
      </c>
      <c r="P9" s="33" t="s">
        <v>43</v>
      </c>
      <c r="Q9" s="32"/>
      <c r="R9" s="32"/>
      <c r="S9" s="32" t="s">
        <v>44</v>
      </c>
      <c r="T9" s="37" t="n">
        <f aca="false">+'Cost Cancel Details'!C42</f>
        <v>37.17018</v>
      </c>
      <c r="U9" s="37" t="n">
        <f aca="false">+'Cost Cancel Details'!AN42</f>
        <v>22.302108</v>
      </c>
      <c r="V9" s="38" t="n">
        <f aca="false">+'Cost Cancel Details'!AN43</f>
        <v>37.17018</v>
      </c>
      <c r="W9" s="32" t="s">
        <v>45</v>
      </c>
      <c r="X9" s="32" t="s">
        <v>46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5" hidden="false" customHeight="true" outlineLevel="0" collapsed="false">
      <c r="A10" s="23" t="n">
        <f aca="false">1+A9</f>
        <v>3</v>
      </c>
      <c r="B10" s="32" t="s">
        <v>37</v>
      </c>
      <c r="C10" s="32" t="n">
        <v>3</v>
      </c>
      <c r="D10" s="33" t="s">
        <v>47</v>
      </c>
      <c r="E10" s="32" t="s">
        <v>48</v>
      </c>
      <c r="F10" s="33"/>
      <c r="G10" s="32" t="s">
        <v>49</v>
      </c>
      <c r="H10" s="33" t="n">
        <v>122</v>
      </c>
      <c r="I10" s="34" t="n">
        <v>10856</v>
      </c>
      <c r="J10" s="33" t="s">
        <v>40</v>
      </c>
      <c r="K10" s="35" t="s">
        <v>50</v>
      </c>
      <c r="L10" s="33" t="s">
        <v>51</v>
      </c>
      <c r="M10" s="36" t="s">
        <v>42</v>
      </c>
      <c r="N10" s="33" t="s">
        <v>31</v>
      </c>
      <c r="O10" s="33" t="s">
        <v>32</v>
      </c>
      <c r="P10" s="33" t="s">
        <v>33</v>
      </c>
      <c r="Q10" s="32" t="s">
        <v>52</v>
      </c>
      <c r="R10" s="32"/>
      <c r="S10" s="32" t="s">
        <v>44</v>
      </c>
      <c r="T10" s="37" t="n">
        <f aca="false">+'Cost Cancel Details'!C50</f>
        <v>24.506</v>
      </c>
      <c r="U10" s="37" t="n">
        <f aca="false">+'Cost Cancel Details'!AN50</f>
        <v>22.9478</v>
      </c>
      <c r="V10" s="38" t="n">
        <f aca="false">+'Cost Cancel Details'!AN51</f>
        <v>24.506</v>
      </c>
      <c r="W10" s="32"/>
      <c r="X10" s="32" t="s">
        <v>53</v>
      </c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5" hidden="false" customHeight="true" outlineLevel="0" collapsed="false">
      <c r="A11" s="23" t="n">
        <f aca="false">1+A10</f>
        <v>4</v>
      </c>
      <c r="B11" s="32" t="s">
        <v>37</v>
      </c>
      <c r="C11" s="32" t="n">
        <v>1</v>
      </c>
      <c r="D11" s="33" t="s">
        <v>27</v>
      </c>
      <c r="E11" s="32"/>
      <c r="F11" s="33"/>
      <c r="G11" s="32" t="s">
        <v>54</v>
      </c>
      <c r="H11" s="33" t="n">
        <v>375</v>
      </c>
      <c r="I11" s="34" t="n">
        <v>10456</v>
      </c>
      <c r="J11" s="33" t="s">
        <v>40</v>
      </c>
      <c r="K11" s="35" t="n">
        <v>37165</v>
      </c>
      <c r="L11" s="33" t="s">
        <v>55</v>
      </c>
      <c r="M11" s="36" t="s">
        <v>42</v>
      </c>
      <c r="N11" s="33" t="s">
        <v>31</v>
      </c>
      <c r="O11" s="33" t="s">
        <v>32</v>
      </c>
      <c r="P11" s="33" t="s">
        <v>56</v>
      </c>
      <c r="Q11" s="32" t="s">
        <v>57</v>
      </c>
      <c r="R11" s="32" t="s">
        <v>58</v>
      </c>
      <c r="S11" s="32" t="s">
        <v>59</v>
      </c>
      <c r="T11" s="37" t="n">
        <f aca="false">+'Cost Cancel Details'!C58</f>
        <v>83.4166666666667</v>
      </c>
      <c r="U11" s="37" t="n">
        <f aca="false">+'Cost Cancel Details'!AN58</f>
        <v>65.8991666666667</v>
      </c>
      <c r="V11" s="38" t="n">
        <f aca="false">+'Cost Cancel Details'!AN59</f>
        <v>59.4760833333333</v>
      </c>
      <c r="W11" s="32"/>
      <c r="X11" s="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5" hidden="false" customHeight="true" outlineLevel="0" collapsed="false">
      <c r="A12" s="23" t="n">
        <f aca="false">1+A11</f>
        <v>5</v>
      </c>
      <c r="B12" s="32" t="s">
        <v>37</v>
      </c>
      <c r="C12" s="32" t="n">
        <v>1</v>
      </c>
      <c r="D12" s="33" t="s">
        <v>27</v>
      </c>
      <c r="E12" s="32"/>
      <c r="F12" s="33"/>
      <c r="G12" s="32" t="s">
        <v>54</v>
      </c>
      <c r="H12" s="33" t="n">
        <v>375</v>
      </c>
      <c r="I12" s="34" t="n">
        <v>10456</v>
      </c>
      <c r="J12" s="33" t="s">
        <v>40</v>
      </c>
      <c r="K12" s="35" t="n">
        <v>37196</v>
      </c>
      <c r="L12" s="33" t="s">
        <v>55</v>
      </c>
      <c r="M12" s="36" t="s">
        <v>42</v>
      </c>
      <c r="N12" s="33" t="s">
        <v>31</v>
      </c>
      <c r="O12" s="33" t="s">
        <v>32</v>
      </c>
      <c r="P12" s="33" t="s">
        <v>56</v>
      </c>
      <c r="Q12" s="32" t="s">
        <v>57</v>
      </c>
      <c r="R12" s="32" t="s">
        <v>58</v>
      </c>
      <c r="S12" s="32" t="s">
        <v>59</v>
      </c>
      <c r="T12" s="37" t="n">
        <f aca="false">+'Cost Cancel Details'!C66</f>
        <v>83.4166666666667</v>
      </c>
      <c r="U12" s="37" t="n">
        <f aca="false">+'Cost Cancel Details'!AN66</f>
        <v>65.8991666666667</v>
      </c>
      <c r="V12" s="38" t="n">
        <f aca="false">+'Cost Cancel Details'!AN67</f>
        <v>59.4760833333333</v>
      </c>
      <c r="W12" s="32"/>
      <c r="X12" s="32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5" hidden="false" customHeight="true" outlineLevel="0" collapsed="false">
      <c r="A13" s="23" t="n">
        <f aca="false">1+A12</f>
        <v>6</v>
      </c>
      <c r="B13" s="32" t="s">
        <v>37</v>
      </c>
      <c r="C13" s="32" t="n">
        <v>1</v>
      </c>
      <c r="D13" s="33" t="s">
        <v>27</v>
      </c>
      <c r="E13" s="32"/>
      <c r="F13" s="33"/>
      <c r="G13" s="32" t="s">
        <v>54</v>
      </c>
      <c r="H13" s="33" t="n">
        <v>375</v>
      </c>
      <c r="I13" s="34" t="n">
        <v>10456</v>
      </c>
      <c r="J13" s="33" t="s">
        <v>40</v>
      </c>
      <c r="K13" s="35" t="n">
        <v>37226</v>
      </c>
      <c r="L13" s="33" t="s">
        <v>55</v>
      </c>
      <c r="M13" s="36" t="s">
        <v>42</v>
      </c>
      <c r="N13" s="33" t="s">
        <v>31</v>
      </c>
      <c r="O13" s="33" t="s">
        <v>32</v>
      </c>
      <c r="P13" s="33" t="s">
        <v>56</v>
      </c>
      <c r="Q13" s="32" t="s">
        <v>57</v>
      </c>
      <c r="R13" s="32" t="s">
        <v>58</v>
      </c>
      <c r="S13" s="32" t="s">
        <v>59</v>
      </c>
      <c r="T13" s="37" t="n">
        <f aca="false">+'Cost Cancel Details'!C74</f>
        <v>83.4166666666667</v>
      </c>
      <c r="U13" s="37" t="n">
        <f aca="false">+'Cost Cancel Details'!AN74</f>
        <v>65.8991666666667</v>
      </c>
      <c r="V13" s="38" t="n">
        <f aca="false">+'Cost Cancel Details'!AN75</f>
        <v>59.4760833333333</v>
      </c>
      <c r="W13" s="32"/>
      <c r="X13" s="32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5" hidden="false" customHeight="true" outlineLevel="0" collapsed="false">
      <c r="A14" s="23" t="n">
        <f aca="false">1+A13</f>
        <v>7</v>
      </c>
      <c r="B14" s="32" t="s">
        <v>37</v>
      </c>
      <c r="C14" s="32" t="n">
        <v>3</v>
      </c>
      <c r="D14" s="33" t="s">
        <v>60</v>
      </c>
      <c r="E14" s="32"/>
      <c r="F14" s="33"/>
      <c r="G14" s="32" t="s">
        <v>61</v>
      </c>
      <c r="H14" s="33" t="n">
        <f aca="false">166/2</f>
        <v>83</v>
      </c>
      <c r="I14" s="34" t="n">
        <v>11447</v>
      </c>
      <c r="J14" s="33" t="s">
        <v>62</v>
      </c>
      <c r="K14" s="35" t="s">
        <v>63</v>
      </c>
      <c r="L14" s="33" t="s">
        <v>41</v>
      </c>
      <c r="M14" s="36" t="s">
        <v>42</v>
      </c>
      <c r="N14" s="33" t="s">
        <v>31</v>
      </c>
      <c r="O14" s="33" t="s">
        <v>32</v>
      </c>
      <c r="P14" s="33" t="s">
        <v>33</v>
      </c>
      <c r="Q14" s="32"/>
      <c r="R14" s="32"/>
      <c r="S14" s="32" t="s">
        <v>44</v>
      </c>
      <c r="T14" s="37" t="n">
        <f aca="false">+'Cost Cancel Details'!C82</f>
        <v>17.25</v>
      </c>
      <c r="U14" s="37" t="n">
        <f aca="false">+'Cost Cancel Details'!AN82</f>
        <v>17.25</v>
      </c>
      <c r="V14" s="38" t="n">
        <f aca="false">+'Cost Cancel Details'!AN83</f>
        <v>17.25</v>
      </c>
      <c r="W14" s="32"/>
      <c r="X14" s="32" t="s">
        <v>64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5" hidden="false" customHeight="true" outlineLevel="0" collapsed="false">
      <c r="A15" s="23" t="n">
        <f aca="false">1+A14</f>
        <v>8</v>
      </c>
      <c r="B15" s="32" t="s">
        <v>37</v>
      </c>
      <c r="C15" s="32" t="n">
        <v>3</v>
      </c>
      <c r="D15" s="33" t="s">
        <v>60</v>
      </c>
      <c r="E15" s="32"/>
      <c r="F15" s="33"/>
      <c r="G15" s="32" t="s">
        <v>61</v>
      </c>
      <c r="H15" s="33" t="n">
        <v>83</v>
      </c>
      <c r="I15" s="34" t="n">
        <v>11447</v>
      </c>
      <c r="J15" s="33" t="s">
        <v>62</v>
      </c>
      <c r="K15" s="35" t="s">
        <v>63</v>
      </c>
      <c r="L15" s="33" t="s">
        <v>41</v>
      </c>
      <c r="M15" s="36" t="s">
        <v>42</v>
      </c>
      <c r="N15" s="33" t="s">
        <v>31</v>
      </c>
      <c r="O15" s="33" t="s">
        <v>32</v>
      </c>
      <c r="P15" s="33" t="s">
        <v>33</v>
      </c>
      <c r="Q15" s="32"/>
      <c r="R15" s="32"/>
      <c r="S15" s="32" t="s">
        <v>44</v>
      </c>
      <c r="T15" s="37" t="n">
        <f aca="false">+'Cost Cancel Details'!C90</f>
        <v>17.25</v>
      </c>
      <c r="U15" s="37" t="n">
        <f aca="false">+'Cost Cancel Details'!AN90</f>
        <v>17.25</v>
      </c>
      <c r="V15" s="38" t="n">
        <f aca="false">+'Cost Cancel Details'!AN91</f>
        <v>17.25</v>
      </c>
      <c r="W15" s="32"/>
      <c r="X15" s="32" t="s">
        <v>64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5" hidden="false" customHeight="true" outlineLevel="0" collapsed="false">
      <c r="A16" s="23" t="n">
        <f aca="false">1+A15</f>
        <v>9</v>
      </c>
      <c r="B16" s="32" t="s">
        <v>37</v>
      </c>
      <c r="C16" s="32" t="n">
        <v>2</v>
      </c>
      <c r="D16" s="33" t="s">
        <v>27</v>
      </c>
      <c r="E16" s="32"/>
      <c r="F16" s="33"/>
      <c r="G16" s="32" t="s">
        <v>65</v>
      </c>
      <c r="H16" s="33" t="n">
        <v>31</v>
      </c>
      <c r="I16" s="34" t="n">
        <v>10151</v>
      </c>
      <c r="J16" s="33" t="s">
        <v>62</v>
      </c>
      <c r="K16" s="35" t="s">
        <v>63</v>
      </c>
      <c r="L16" s="33" t="s">
        <v>51</v>
      </c>
      <c r="M16" s="36" t="s">
        <v>42</v>
      </c>
      <c r="N16" s="33" t="s">
        <v>31</v>
      </c>
      <c r="O16" s="33" t="s">
        <v>32</v>
      </c>
      <c r="P16" s="33" t="s">
        <v>66</v>
      </c>
      <c r="Q16" s="32"/>
      <c r="R16" s="32"/>
      <c r="S16" s="32" t="s">
        <v>44</v>
      </c>
      <c r="T16" s="37" t="n">
        <f aca="false">+'Cost Cancel Details'!C98</f>
        <v>6.5</v>
      </c>
      <c r="U16" s="37" t="n">
        <f aca="false">+'Cost Cancel Details'!AN98</f>
        <v>6.5</v>
      </c>
      <c r="V16" s="38" t="n">
        <f aca="false">+'Cost Cancel Details'!AN99</f>
        <v>6.5</v>
      </c>
      <c r="W16" s="32" t="s">
        <v>67</v>
      </c>
      <c r="X16" s="32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5" hidden="false" customHeight="true" outlineLevel="0" collapsed="false">
      <c r="A17" s="23" t="n">
        <f aca="false">1+A16</f>
        <v>10</v>
      </c>
      <c r="B17" s="32" t="s">
        <v>37</v>
      </c>
      <c r="C17" s="32" t="n">
        <v>2</v>
      </c>
      <c r="D17" s="33" t="s">
        <v>27</v>
      </c>
      <c r="E17" s="32"/>
      <c r="F17" s="33"/>
      <c r="G17" s="32" t="s">
        <v>65</v>
      </c>
      <c r="H17" s="33" t="n">
        <v>31</v>
      </c>
      <c r="I17" s="34" t="n">
        <v>10151</v>
      </c>
      <c r="J17" s="33" t="s">
        <v>62</v>
      </c>
      <c r="K17" s="35" t="s">
        <v>63</v>
      </c>
      <c r="L17" s="33" t="s">
        <v>51</v>
      </c>
      <c r="M17" s="36" t="s">
        <v>42</v>
      </c>
      <c r="N17" s="33" t="s">
        <v>31</v>
      </c>
      <c r="O17" s="33" t="s">
        <v>32</v>
      </c>
      <c r="P17" s="33" t="s">
        <v>66</v>
      </c>
      <c r="Q17" s="32"/>
      <c r="R17" s="32"/>
      <c r="S17" s="32" t="s">
        <v>44</v>
      </c>
      <c r="T17" s="37" t="n">
        <f aca="false">+'Cost Cancel Details'!C106</f>
        <v>6.5</v>
      </c>
      <c r="U17" s="37" t="n">
        <f aca="false">+'Cost Cancel Details'!AN106</f>
        <v>6.5</v>
      </c>
      <c r="V17" s="38" t="n">
        <f aca="false">+'Cost Cancel Details'!AN107</f>
        <v>6.5</v>
      </c>
      <c r="W17" s="32" t="s">
        <v>68</v>
      </c>
      <c r="X17" s="32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5" hidden="false" customHeight="true" outlineLevel="0" collapsed="false">
      <c r="A18" s="23" t="n">
        <f aca="false">1+A17</f>
        <v>11</v>
      </c>
      <c r="B18" s="32" t="s">
        <v>37</v>
      </c>
      <c r="C18" s="24" t="n">
        <v>2</v>
      </c>
      <c r="D18" s="33" t="s">
        <v>38</v>
      </c>
      <c r="E18" s="32"/>
      <c r="F18" s="33"/>
      <c r="G18" s="32" t="s">
        <v>39</v>
      </c>
      <c r="H18" s="33" t="n">
        <v>184</v>
      </c>
      <c r="I18" s="34" t="n">
        <v>10256</v>
      </c>
      <c r="J18" s="33" t="s">
        <v>40</v>
      </c>
      <c r="K18" s="35" t="n">
        <v>37043</v>
      </c>
      <c r="L18" s="33" t="s">
        <v>41</v>
      </c>
      <c r="M18" s="36" t="s">
        <v>69</v>
      </c>
      <c r="N18" s="33" t="s">
        <v>31</v>
      </c>
      <c r="O18" s="33" t="s">
        <v>32</v>
      </c>
      <c r="P18" s="33" t="s">
        <v>43</v>
      </c>
      <c r="Q18" s="32"/>
      <c r="R18" s="32"/>
      <c r="S18" s="32" t="s">
        <v>70</v>
      </c>
      <c r="T18" s="37" t="n">
        <f aca="false">+'Cost Cancel Details'!C18</f>
        <v>37.17018</v>
      </c>
      <c r="U18" s="37" t="n">
        <f aca="false">+'Cost Cancel Details'!AN18</f>
        <v>29.736144</v>
      </c>
      <c r="V18" s="38" t="n">
        <f aca="false">+'Cost Cancel Details'!AN19</f>
        <v>37.17018</v>
      </c>
      <c r="W18" s="32" t="s">
        <v>71</v>
      </c>
      <c r="X18" s="32" t="s">
        <v>72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5" hidden="false" customHeight="true" outlineLevel="0" collapsed="false">
      <c r="A19" s="23" t="n">
        <f aca="false">1+A18</f>
        <v>12</v>
      </c>
      <c r="B19" s="32" t="s">
        <v>37</v>
      </c>
      <c r="C19" s="24" t="n">
        <v>2</v>
      </c>
      <c r="D19" s="33" t="s">
        <v>38</v>
      </c>
      <c r="E19" s="32"/>
      <c r="F19" s="33"/>
      <c r="G19" s="32" t="s">
        <v>39</v>
      </c>
      <c r="H19" s="33" t="n">
        <v>184</v>
      </c>
      <c r="I19" s="34" t="n">
        <v>10256</v>
      </c>
      <c r="J19" s="33" t="s">
        <v>40</v>
      </c>
      <c r="K19" s="35" t="n">
        <v>37377</v>
      </c>
      <c r="L19" s="33" t="s">
        <v>41</v>
      </c>
      <c r="M19" s="36" t="s">
        <v>42</v>
      </c>
      <c r="N19" s="33" t="s">
        <v>31</v>
      </c>
      <c r="O19" s="33" t="s">
        <v>32</v>
      </c>
      <c r="P19" s="33" t="s">
        <v>43</v>
      </c>
      <c r="Q19" s="32"/>
      <c r="R19" s="32" t="s">
        <v>73</v>
      </c>
      <c r="S19" s="32" t="s">
        <v>44</v>
      </c>
      <c r="T19" s="37" t="n">
        <f aca="false">+'Cost Cancel Details'!C26</f>
        <v>33.8104</v>
      </c>
      <c r="U19" s="37" t="n">
        <f aca="false">+'Cost Cancel Details'!AN26</f>
        <v>13.52416</v>
      </c>
      <c r="V19" s="38" t="n">
        <f aca="false">+'Cost Cancel Details'!AN27</f>
        <v>33.8104</v>
      </c>
      <c r="W19" s="32" t="s">
        <v>74</v>
      </c>
      <c r="X19" s="32" t="s">
        <v>75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5" hidden="false" customHeight="true" outlineLevel="0" collapsed="false">
      <c r="A20" s="23" t="n">
        <f aca="false">1+A19</f>
        <v>13</v>
      </c>
      <c r="B20" s="32" t="s">
        <v>37</v>
      </c>
      <c r="C20" s="24" t="n">
        <v>2</v>
      </c>
      <c r="D20" s="33" t="s">
        <v>38</v>
      </c>
      <c r="E20" s="32"/>
      <c r="F20" s="33"/>
      <c r="G20" s="32" t="s">
        <v>39</v>
      </c>
      <c r="H20" s="33" t="n">
        <v>184</v>
      </c>
      <c r="I20" s="34" t="n">
        <v>10256</v>
      </c>
      <c r="J20" s="33" t="s">
        <v>40</v>
      </c>
      <c r="K20" s="35" t="n">
        <v>37377</v>
      </c>
      <c r="L20" s="33" t="s">
        <v>41</v>
      </c>
      <c r="M20" s="36" t="s">
        <v>42</v>
      </c>
      <c r="N20" s="33" t="s">
        <v>31</v>
      </c>
      <c r="O20" s="33" t="s">
        <v>32</v>
      </c>
      <c r="P20" s="33" t="s">
        <v>43</v>
      </c>
      <c r="Q20" s="32"/>
      <c r="R20" s="32" t="s">
        <v>73</v>
      </c>
      <c r="S20" s="32" t="s">
        <v>44</v>
      </c>
      <c r="T20" s="37" t="n">
        <f aca="false">+'Cost Cancel Details'!C34</f>
        <v>33.8104</v>
      </c>
      <c r="U20" s="37" t="n">
        <f aca="false">+'Cost Cancel Details'!AN34</f>
        <v>13.52416</v>
      </c>
      <c r="V20" s="38" t="n">
        <f aca="false">+'Cost Cancel Details'!AN35</f>
        <v>33.8104</v>
      </c>
      <c r="W20" s="32" t="s">
        <v>76</v>
      </c>
      <c r="X20" s="32" t="s">
        <v>75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5" hidden="false" customHeight="true" outlineLevel="0" collapsed="false">
      <c r="A21" s="23" t="n">
        <f aca="false">1+A20</f>
        <v>14</v>
      </c>
      <c r="B21" s="32" t="s">
        <v>37</v>
      </c>
      <c r="C21" s="32"/>
      <c r="D21" s="33" t="s">
        <v>27</v>
      </c>
      <c r="E21" s="32"/>
      <c r="F21" s="33"/>
      <c r="G21" s="32" t="s">
        <v>77</v>
      </c>
      <c r="H21" s="33"/>
      <c r="I21" s="34"/>
      <c r="J21" s="33"/>
      <c r="K21" s="35"/>
      <c r="L21" s="33" t="s">
        <v>78</v>
      </c>
      <c r="M21" s="36" t="s">
        <v>42</v>
      </c>
      <c r="N21" s="33"/>
      <c r="O21" s="33"/>
      <c r="P21" s="33" t="s">
        <v>78</v>
      </c>
      <c r="Q21" s="32"/>
      <c r="R21" s="32"/>
      <c r="S21" s="32" t="s">
        <v>44</v>
      </c>
      <c r="T21" s="37" t="n">
        <v>0</v>
      </c>
      <c r="U21" s="37" t="n">
        <v>0</v>
      </c>
      <c r="V21" s="38" t="n">
        <v>0</v>
      </c>
      <c r="W21" s="32"/>
      <c r="X21" s="32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5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1"/>
      <c r="R22" s="41"/>
      <c r="S22" s="41"/>
      <c r="T22" s="45"/>
      <c r="U22" s="45"/>
      <c r="V22" s="46"/>
      <c r="W22" s="41"/>
      <c r="X22" s="4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9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49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E4" activeCellId="0" sqref="E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47" width="37.99"/>
    <col collapsed="false" customWidth="true" hidden="false" outlineLevel="0" max="5" min="5" style="47" width="26.99"/>
    <col collapsed="false" customWidth="true" hidden="false" outlineLevel="0" max="6" min="6" style="50" width="14.99"/>
    <col collapsed="false" customWidth="true" hidden="false" outlineLevel="0" max="7" min="7" style="50" width="16.65"/>
    <col collapsed="false" customWidth="true" hidden="false" outlineLevel="0" max="8" min="8" style="51" width="20.99"/>
    <col collapsed="false" customWidth="true" hidden="false" outlineLevel="0" max="9" min="9" style="50" width="13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H1" s="54" t="s">
        <v>79</v>
      </c>
    </row>
    <row r="2" customFormat="false" ht="19.5" hidden="false" customHeight="false" outlineLevel="0" collapsed="false">
      <c r="A2" s="52" t="s">
        <v>80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37169</v>
      </c>
      <c r="B3" s="55"/>
      <c r="C3" s="56"/>
    </row>
    <row r="4" customFormat="false" ht="19.5" hidden="false" customHeight="false" outlineLevel="0" collapsed="false">
      <c r="A4" s="52" t="s">
        <v>81</v>
      </c>
      <c r="B4" s="57"/>
      <c r="H4" s="58"/>
    </row>
    <row r="5" customFormat="false" ht="14.25" hidden="false" customHeight="false" outlineLevel="0" collapsed="false">
      <c r="G5" s="59" t="s">
        <v>82</v>
      </c>
      <c r="H5" s="60" t="n">
        <f aca="false">'Detail by Turbine'!K3</f>
        <v>37195</v>
      </c>
    </row>
    <row r="6" customFormat="false" ht="60.75" hidden="false" customHeight="true" outlineLevel="0" collapsed="false">
      <c r="A6" s="61" t="s">
        <v>83</v>
      </c>
      <c r="B6" s="61" t="s">
        <v>84</v>
      </c>
      <c r="C6" s="62" t="s">
        <v>85</v>
      </c>
      <c r="D6" s="61" t="s">
        <v>86</v>
      </c>
      <c r="E6" s="63" t="s">
        <v>87</v>
      </c>
      <c r="F6" s="62" t="s">
        <v>88</v>
      </c>
      <c r="G6" s="62" t="s">
        <v>89</v>
      </c>
      <c r="H6" s="62" t="s">
        <v>90</v>
      </c>
      <c r="I6" s="62" t="s">
        <v>91</v>
      </c>
    </row>
    <row r="7" customFormat="false" ht="24.95" hidden="false" customHeight="true" outlineLevel="0" collapsed="false">
      <c r="A7" s="64" t="s">
        <v>92</v>
      </c>
      <c r="B7" s="17"/>
      <c r="C7" s="18"/>
      <c r="D7" s="17"/>
      <c r="E7" s="18"/>
      <c r="F7" s="19"/>
      <c r="G7" s="19"/>
      <c r="H7" s="65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6"/>
      <c r="B8" s="17"/>
      <c r="C8" s="18"/>
      <c r="D8" s="17"/>
      <c r="E8" s="18"/>
      <c r="F8" s="19"/>
      <c r="G8" s="19"/>
      <c r="H8" s="65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7"/>
      <c r="E9" s="18"/>
      <c r="F9" s="68"/>
      <c r="G9" s="68"/>
      <c r="H9" s="69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0" t="n">
        <f aca="false">SUM(A9)</f>
        <v>0</v>
      </c>
      <c r="B10" s="66"/>
      <c r="C10" s="71"/>
      <c r="D10" s="72" t="s">
        <v>93</v>
      </c>
      <c r="E10" s="71"/>
      <c r="F10" s="73" t="n">
        <f aca="false">SUM(F9)</f>
        <v>0</v>
      </c>
      <c r="G10" s="73" t="n">
        <f aca="false">SUM(G9)</f>
        <v>0</v>
      </c>
      <c r="H10" s="73" t="n">
        <f aca="false">SUM(H9)</f>
        <v>0</v>
      </c>
      <c r="I10" s="71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E11" s="50"/>
      <c r="F11" s="3"/>
      <c r="G11" s="3"/>
      <c r="H11" s="74"/>
    </row>
    <row r="12" customFormat="false" ht="24.95" hidden="false" customHeight="true" outlineLevel="0" collapsed="false">
      <c r="A12" s="75" t="s">
        <v>94</v>
      </c>
      <c r="B12" s="30"/>
      <c r="C12" s="76"/>
      <c r="D12" s="30"/>
      <c r="E12" s="76"/>
      <c r="F12" s="77"/>
      <c r="G12" s="77"/>
      <c r="H12" s="78"/>
      <c r="I12" s="76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6"/>
      <c r="B13" s="30"/>
      <c r="C13" s="76"/>
      <c r="D13" s="30"/>
      <c r="E13" s="76"/>
      <c r="F13" s="77"/>
      <c r="G13" s="77"/>
      <c r="H13" s="78"/>
      <c r="I13" s="76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9" t="n">
        <v>1</v>
      </c>
      <c r="B14" s="30" t="s">
        <v>28</v>
      </c>
      <c r="C14" s="76" t="str">
        <f aca="false">'Detail by Turbine'!P8</f>
        <v>EA</v>
      </c>
      <c r="D14" s="30" t="str">
        <f aca="false">'Detail by Turbine'!S8</f>
        <v>Columbia / Longview</v>
      </c>
      <c r="E14" s="76" t="str">
        <f aca="false">+'Detail by Turbine'!M8</f>
        <v>$16.5MM on 2/16/01</v>
      </c>
      <c r="F14" s="80" t="n">
        <f aca="false">'Detail by Turbine'!T8</f>
        <v>39.2</v>
      </c>
      <c r="G14" s="80" t="n">
        <f aca="false">'Detail by Turbine'!U8</f>
        <v>13.328</v>
      </c>
      <c r="H14" s="80" t="n">
        <f aca="false">'Detail by Turbine'!V8</f>
        <v>9.408</v>
      </c>
      <c r="I14" s="76" t="s">
        <v>26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81" t="n">
        <f aca="false">SUM(A14)</f>
        <v>1</v>
      </c>
      <c r="B15" s="82"/>
      <c r="C15" s="83"/>
      <c r="D15" s="84" t="s">
        <v>95</v>
      </c>
      <c r="E15" s="83"/>
      <c r="F15" s="85" t="n">
        <f aca="false">SUM(F14)</f>
        <v>39.2</v>
      </c>
      <c r="G15" s="85" t="n">
        <f aca="false">SUM(G14)</f>
        <v>13.328</v>
      </c>
      <c r="H15" s="85" t="n">
        <f aca="false">SUM(H14)</f>
        <v>9.408</v>
      </c>
      <c r="I15" s="8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50"/>
      <c r="E16" s="50"/>
      <c r="F16" s="3"/>
      <c r="G16" s="3"/>
      <c r="H16" s="74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6" t="s">
        <v>96</v>
      </c>
      <c r="B17" s="39"/>
      <c r="C17" s="87"/>
      <c r="D17" s="39"/>
      <c r="E17" s="87"/>
      <c r="F17" s="88"/>
      <c r="G17" s="88"/>
      <c r="H17" s="89"/>
      <c r="I17" s="87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5.1" hidden="false" customHeight="true" outlineLevel="0" collapsed="false">
      <c r="A18" s="90"/>
      <c r="B18" s="39"/>
      <c r="C18" s="87"/>
      <c r="D18" s="39"/>
      <c r="E18" s="87"/>
      <c r="F18" s="88"/>
      <c r="G18" s="88"/>
      <c r="H18" s="89"/>
      <c r="I18" s="87"/>
    </row>
    <row r="19" customFormat="false" ht="12.75" hidden="false" customHeight="false" outlineLevel="0" collapsed="false">
      <c r="A19" s="87" t="n">
        <v>1</v>
      </c>
      <c r="B19" s="39" t="s">
        <v>97</v>
      </c>
      <c r="C19" s="87" t="str">
        <f aca="false">'Detail by Turbine'!P10</f>
        <v>EA</v>
      </c>
      <c r="D19" s="39" t="str">
        <f aca="false">'Detail by Turbine'!S10</f>
        <v>Unassigned</v>
      </c>
      <c r="E19" s="91" t="str">
        <f aca="false">+'Detail by Turbine'!M10</f>
        <v>Analyzing</v>
      </c>
      <c r="F19" s="88" t="n">
        <f aca="false">'Detail by Turbine'!T10</f>
        <v>24.506</v>
      </c>
      <c r="G19" s="88" t="n">
        <f aca="false">'Detail by Turbine'!U10</f>
        <v>22.9478</v>
      </c>
      <c r="H19" s="89" t="n">
        <f aca="false">'Detail by Turbine'!V10</f>
        <v>24.506</v>
      </c>
      <c r="I19" s="87" t="s">
        <v>37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2.75" hidden="false" customHeight="false" outlineLevel="0" collapsed="false">
      <c r="A20" s="87" t="n">
        <v>3</v>
      </c>
      <c r="B20" s="39" t="s">
        <v>98</v>
      </c>
      <c r="C20" s="87" t="str">
        <f aca="false">'Detail by Turbine'!P11</f>
        <v>EEL</v>
      </c>
      <c r="D20" s="39" t="str">
        <f aca="false">'Detail by Turbine'!S11</f>
        <v>Arcos</v>
      </c>
      <c r="E20" s="91" t="str">
        <f aca="false">+'Detail by Turbine'!M11</f>
        <v>Analyzing</v>
      </c>
      <c r="F20" s="88" t="n">
        <f aca="false">SUM('Detail by Turbine'!T11:T13)</f>
        <v>250.25</v>
      </c>
      <c r="G20" s="88" t="n">
        <f aca="false">SUM('Detail by Turbine'!U11:U13)</f>
        <v>197.6975</v>
      </c>
      <c r="H20" s="89" t="n">
        <f aca="false">SUM('Detail by Turbine'!V11:V13)</f>
        <v>178.42825</v>
      </c>
      <c r="I20" s="87" t="s">
        <v>37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87" t="n">
        <v>2</v>
      </c>
      <c r="B21" s="39" t="s">
        <v>61</v>
      </c>
      <c r="C21" s="87" t="str">
        <f aca="false">'Detail by Turbine'!P14</f>
        <v>EA</v>
      </c>
      <c r="D21" s="39" t="str">
        <f aca="false">'Detail by Turbine'!S14</f>
        <v>Unassigned</v>
      </c>
      <c r="E21" s="91" t="str">
        <f aca="false">IF(ISNA('Detail by Turbine'!M14),"-",'Detail by Turbine'!M14)</f>
        <v>Analyzing</v>
      </c>
      <c r="F21" s="88" t="n">
        <f aca="false">SUM('Detail by Turbine'!T14:T15)</f>
        <v>34.5</v>
      </c>
      <c r="G21" s="88" t="n">
        <f aca="false">SUM('Detail by Turbine'!U14:U15)</f>
        <v>34.5</v>
      </c>
      <c r="H21" s="89" t="n">
        <f aca="false">SUM('Detail by Turbine'!V14:V15)</f>
        <v>34.5</v>
      </c>
      <c r="I21" s="87" t="s">
        <v>37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87" t="n">
        <v>1</v>
      </c>
      <c r="B22" s="39" t="s">
        <v>99</v>
      </c>
      <c r="C22" s="87" t="str">
        <f aca="false">'Detail by Turbine'!P18</f>
        <v>EGS</v>
      </c>
      <c r="D22" s="39" t="str">
        <f aca="false">'Detail by Turbine'!S18</f>
        <v>Unassigned / Fort Pierce</v>
      </c>
      <c r="E22" s="91" t="str">
        <f aca="false">+'Detail by Turbine'!M18</f>
        <v>$2.5MM on 1/31/01</v>
      </c>
      <c r="F22" s="88" t="n">
        <f aca="false">'Detail by Turbine'!T18</f>
        <v>37.17018</v>
      </c>
      <c r="G22" s="88" t="n">
        <f aca="false">SUM('Detail by Turbine'!U18)</f>
        <v>29.736144</v>
      </c>
      <c r="H22" s="89" t="n">
        <f aca="false">SUM('Detail by Turbine'!V18)</f>
        <v>37.17018</v>
      </c>
      <c r="I22" s="87" t="s">
        <v>37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87" t="n">
        <v>3</v>
      </c>
      <c r="B23" s="39" t="s">
        <v>99</v>
      </c>
      <c r="C23" s="87" t="str">
        <f aca="false">'Detail by Turbine'!P19</f>
        <v>EGS</v>
      </c>
      <c r="D23" s="39" t="str">
        <f aca="false">'Detail by Turbine'!S19</f>
        <v>Unassigned</v>
      </c>
      <c r="E23" s="91" t="str">
        <f aca="false">+'Detail by Turbine'!M19</f>
        <v>Analyzing</v>
      </c>
      <c r="F23" s="88" t="n">
        <f aca="false">SUM('Detail by Turbine'!T19:T20)+'Detail by Turbine'!T9</f>
        <v>104.79098</v>
      </c>
      <c r="G23" s="88" t="n">
        <f aca="false">SUM('Detail by Turbine'!U19:U20)+'Detail by Turbine'!U9</f>
        <v>49.350428</v>
      </c>
      <c r="H23" s="88" t="n">
        <f aca="false">SUM('Detail by Turbine'!V19:V20)+'Detail by Turbine'!V9</f>
        <v>104.79098</v>
      </c>
      <c r="I23" s="87" t="s">
        <v>37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87" t="n">
        <v>2</v>
      </c>
      <c r="B24" s="39" t="s">
        <v>100</v>
      </c>
      <c r="C24" s="87" t="str">
        <f aca="false">+'Detail by Turbine'!P16</f>
        <v>EGM</v>
      </c>
      <c r="D24" s="39" t="str">
        <f aca="false">'Detail by Turbine'!S16</f>
        <v>Unassigned</v>
      </c>
      <c r="E24" s="91" t="str">
        <f aca="false">+'Detail by Turbine'!M16</f>
        <v>Analyzing</v>
      </c>
      <c r="F24" s="88" t="n">
        <f aca="false">SUM('Detail by Turbine'!T16:T17)</f>
        <v>13</v>
      </c>
      <c r="G24" s="88" t="n">
        <f aca="false">SUM('Detail by Turbine'!U16:U17)</f>
        <v>13</v>
      </c>
      <c r="H24" s="89" t="n">
        <f aca="false">SUM('Detail by Turbine'!V16:V17)</f>
        <v>13</v>
      </c>
      <c r="I24" s="87" t="s">
        <v>37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2" t="n">
        <v>1</v>
      </c>
      <c r="B25" s="39" t="s">
        <v>77</v>
      </c>
      <c r="C25" s="87" t="str">
        <f aca="false">+'Detail by Turbine'!P21</f>
        <v>PGE</v>
      </c>
      <c r="D25" s="39" t="str">
        <f aca="false">'Detail by Turbine'!S21</f>
        <v>Unassigned</v>
      </c>
      <c r="E25" s="91" t="str">
        <f aca="false">+'Detail by Turbine'!M21</f>
        <v>Analyzing</v>
      </c>
      <c r="F25" s="93" t="n">
        <f aca="false">'Detail by Turbine'!T21</f>
        <v>0</v>
      </c>
      <c r="G25" s="93" t="n">
        <f aca="false">'Detail by Turbine'!U21</f>
        <v>0</v>
      </c>
      <c r="H25" s="94" t="n">
        <f aca="false">'Detail by Turbine'!V21</f>
        <v>0</v>
      </c>
      <c r="I25" s="87" t="s">
        <v>37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5" t="n">
        <f aca="false">SUM(A19:A25)</f>
        <v>13</v>
      </c>
      <c r="B26" s="39"/>
      <c r="C26" s="87"/>
      <c r="D26" s="96" t="s">
        <v>101</v>
      </c>
      <c r="E26" s="95"/>
      <c r="F26" s="97" t="n">
        <f aca="false">SUM(F19:F25)</f>
        <v>464.21716</v>
      </c>
      <c r="G26" s="97" t="n">
        <f aca="false">SUM(G19:G25)</f>
        <v>347.231872</v>
      </c>
      <c r="H26" s="97" t="n">
        <f aca="false">SUM(H19:H25)</f>
        <v>392.39541</v>
      </c>
      <c r="I26" s="87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</row>
    <row r="27" customFormat="false" ht="5.1" hidden="false" customHeight="true" outlineLevel="0" collapsed="false">
      <c r="A27" s="50"/>
      <c r="E27" s="50"/>
      <c r="F27" s="3"/>
      <c r="G27" s="3"/>
      <c r="H27" s="74"/>
    </row>
    <row r="28" customFormat="false" ht="24.95" hidden="false" customHeight="true" outlineLevel="0" collapsed="false">
      <c r="A28" s="98" t="s">
        <v>102</v>
      </c>
      <c r="B28" s="99"/>
      <c r="C28" s="100"/>
      <c r="D28" s="99"/>
      <c r="E28" s="99"/>
      <c r="F28" s="101"/>
      <c r="G28" s="101"/>
      <c r="H28" s="102"/>
      <c r="I28" s="100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  <c r="IR28" s="99"/>
      <c r="IS28" s="99"/>
      <c r="IT28" s="99"/>
      <c r="IU28" s="99"/>
      <c r="IV28" s="99"/>
      <c r="IW28" s="99"/>
    </row>
    <row r="29" customFormat="false" ht="9.95" hidden="false" customHeight="true" outlineLevel="0" collapsed="false">
      <c r="A29" s="100"/>
      <c r="B29" s="99"/>
      <c r="C29" s="100"/>
      <c r="D29" s="99"/>
      <c r="E29" s="100"/>
      <c r="F29" s="101"/>
      <c r="G29" s="101"/>
      <c r="H29" s="102"/>
      <c r="I29" s="100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12.75" hidden="false" customHeight="false" outlineLevel="0" collapsed="false">
      <c r="A30" s="103"/>
      <c r="B30" s="99"/>
      <c r="C30" s="100"/>
      <c r="D30" s="99"/>
      <c r="E30" s="100"/>
      <c r="F30" s="104"/>
      <c r="G30" s="104"/>
      <c r="H30" s="105"/>
      <c r="I30" s="87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2.75" hidden="false" customHeight="false" outlineLevel="0" collapsed="false">
      <c r="A31" s="106" t="n">
        <f aca="false">SUM(A30)</f>
        <v>0</v>
      </c>
      <c r="B31" s="99"/>
      <c r="C31" s="100"/>
      <c r="D31" s="107" t="s">
        <v>103</v>
      </c>
      <c r="E31" s="107"/>
      <c r="F31" s="108" t="n">
        <f aca="false">SUM(F30)</f>
        <v>0</v>
      </c>
      <c r="G31" s="108" t="n">
        <f aca="false">SUM(G30)</f>
        <v>0</v>
      </c>
      <c r="H31" s="108" t="n">
        <f aca="false">SUM(H30)</f>
        <v>0</v>
      </c>
      <c r="I31" s="100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5.1" hidden="false" customHeight="true" outlineLevel="0" collapsed="false">
      <c r="A32" s="50"/>
      <c r="E32" s="50"/>
      <c r="F32" s="3"/>
      <c r="G32" s="3"/>
      <c r="H32" s="74"/>
    </row>
    <row r="33" customFormat="false" ht="13.5" hidden="false" customHeight="false" outlineLevel="0" collapsed="false">
      <c r="A33" s="109" t="n">
        <f aca="false">+A31+A26+A15+A10</f>
        <v>14</v>
      </c>
      <c r="B33" s="110" t="s">
        <v>104</v>
      </c>
      <c r="D33" s="111" t="s">
        <v>105</v>
      </c>
      <c r="E33" s="111"/>
      <c r="F33" s="112" t="n">
        <f aca="false">+F31+F26+F15+F10</f>
        <v>503.41716</v>
      </c>
      <c r="G33" s="112" t="n">
        <f aca="false">+G26+G15+G10</f>
        <v>360.559872</v>
      </c>
      <c r="H33" s="112" t="n">
        <f aca="false">+H26+H15+H10</f>
        <v>401.80341</v>
      </c>
    </row>
    <row r="34" customFormat="false" ht="15.75" hidden="false" customHeight="false" outlineLevel="0" collapsed="false">
      <c r="A34" s="7"/>
      <c r="G34" s="113"/>
    </row>
    <row r="35" customFormat="false" ht="8.25" hidden="false" customHeight="true" outlineLevel="0" collapsed="false"/>
    <row r="36" customFormat="false" ht="18" hidden="false" customHeight="false" outlineLevel="0" collapsed="false">
      <c r="A36" s="114" t="s">
        <v>106</v>
      </c>
    </row>
    <row r="37" customFormat="false" ht="12.75" hidden="false" customHeight="false" outlineLevel="0" collapsed="false">
      <c r="A37" s="110" t="s">
        <v>81</v>
      </c>
    </row>
    <row r="41" customFormat="false" ht="12.75" hidden="false" customHeight="false" outlineLevel="0" collapsed="false">
      <c r="F41" s="115"/>
    </row>
    <row r="65" customFormat="false" ht="14.25" hidden="false" customHeight="false" outlineLevel="0" collapsed="false">
      <c r="A65" s="116" t="s">
        <v>107</v>
      </c>
      <c r="E65" s="117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C3" colorId="64" zoomScale="80" zoomScaleNormal="100" zoomScalePageLayoutView="80" workbookViewId="0">
      <selection pane="topLeft" activeCell="E4" activeCellId="0" sqref="E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7" width="36.15"/>
    <col collapsed="false" customWidth="true" hidden="false" outlineLevel="0" max="3" min="3" style="50" width="18.65"/>
    <col collapsed="false" customWidth="true" hidden="false" outlineLevel="0" max="4" min="4" style="118" width="40.49"/>
    <col collapsed="false" customWidth="true" hidden="false" outlineLevel="0" max="5" min="5" style="50" width="32.49"/>
    <col collapsed="false" customWidth="true" hidden="false" outlineLevel="0" max="6" min="6" style="50" width="14.99"/>
    <col collapsed="false" customWidth="true" hidden="false" outlineLevel="0" max="7" min="7" style="50" width="16.15"/>
    <col collapsed="false" customWidth="true" hidden="false" outlineLevel="0" max="8" min="8" style="51" width="20.15"/>
    <col collapsed="false" customWidth="true" hidden="false" outlineLevel="0" max="9" min="9" style="118" width="17.99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52" t="s">
        <v>0</v>
      </c>
      <c r="B1" s="53"/>
      <c r="C1" s="2"/>
      <c r="I1" s="54" t="s">
        <v>79</v>
      </c>
    </row>
    <row r="2" customFormat="false" ht="19.5" hidden="false" customHeight="false" outlineLevel="0" collapsed="false">
      <c r="A2" s="52" t="s">
        <v>108</v>
      </c>
      <c r="B2" s="53"/>
      <c r="C2" s="2"/>
    </row>
    <row r="3" customFormat="false" ht="19.5" hidden="false" customHeight="false" outlineLevel="0" collapsed="false">
      <c r="A3" s="55" t="n">
        <f aca="false">'Detail by Turbine'!A3:C3</f>
        <v>37169</v>
      </c>
      <c r="B3" s="55"/>
      <c r="C3" s="56"/>
      <c r="I3" s="119"/>
    </row>
    <row r="4" customFormat="false" ht="19.5" hidden="false" customHeight="false" outlineLevel="0" collapsed="false">
      <c r="A4" s="52" t="s">
        <v>81</v>
      </c>
      <c r="B4" s="57"/>
      <c r="I4" s="58"/>
    </row>
    <row r="5" customFormat="false" ht="14.25" hidden="false" customHeight="false" outlineLevel="0" collapsed="false">
      <c r="G5" s="47"/>
      <c r="H5" s="59" t="s">
        <v>82</v>
      </c>
      <c r="I5" s="60" t="n">
        <f aca="false">+'Detail by Turbine'!K3</f>
        <v>37195</v>
      </c>
    </row>
    <row r="6" customFormat="false" ht="59.25" hidden="false" customHeight="true" outlineLevel="0" collapsed="false">
      <c r="A6" s="61" t="s">
        <v>83</v>
      </c>
      <c r="B6" s="61" t="s">
        <v>84</v>
      </c>
      <c r="C6" s="62" t="s">
        <v>85</v>
      </c>
      <c r="D6" s="61" t="s">
        <v>86</v>
      </c>
      <c r="E6" s="63" t="s">
        <v>87</v>
      </c>
      <c r="F6" s="62" t="s">
        <v>88</v>
      </c>
      <c r="G6" s="62" t="s">
        <v>89</v>
      </c>
      <c r="H6" s="62" t="s">
        <v>109</v>
      </c>
      <c r="I6" s="62" t="s">
        <v>91</v>
      </c>
    </row>
    <row r="7" customFormat="false" ht="12.75" hidden="false" customHeight="false" outlineLevel="0" collapsed="false">
      <c r="A7" s="120"/>
      <c r="B7" s="121"/>
      <c r="C7" s="120"/>
      <c r="D7" s="122"/>
      <c r="E7" s="120"/>
      <c r="F7" s="123"/>
      <c r="G7" s="123"/>
      <c r="H7" s="123"/>
      <c r="I7" s="12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Status'!A21</f>
        <v>2</v>
      </c>
      <c r="B8" s="1" t="str">
        <f aca="false">+'Summary by Status'!B21</f>
        <v>11N1</v>
      </c>
      <c r="C8" s="2" t="str">
        <f aca="false">+'Summary by Status'!C21</f>
        <v>EA</v>
      </c>
      <c r="D8" s="1" t="str">
        <f aca="false">+'Summary by Status'!D21</f>
        <v>Unassigned</v>
      </c>
      <c r="E8" s="124" t="str">
        <f aca="false">+'Summary by Status'!E21</f>
        <v>Analyzing</v>
      </c>
      <c r="F8" s="3" t="n">
        <f aca="false">+'Summary by Status'!F21</f>
        <v>34.5</v>
      </c>
      <c r="G8" s="3" t="n">
        <f aca="false">+'Summary by Status'!G21</f>
        <v>34.5</v>
      </c>
      <c r="H8" s="3" t="n">
        <f aca="false">+'Summary by Status'!H21</f>
        <v>34.5</v>
      </c>
      <c r="I8" s="2" t="s">
        <v>37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4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Status'!D19</f>
        <v>Unassigned</v>
      </c>
      <c r="E10" s="124" t="str">
        <f aca="false">+'Summary by Status'!E19</f>
        <v>Analyzing</v>
      </c>
      <c r="F10" s="3" t="n">
        <f aca="false">+'Summary by Status'!F19</f>
        <v>24.506</v>
      </c>
      <c r="G10" s="3" t="n">
        <f aca="false">+'Summary by Status'!G19</f>
        <v>22.9478</v>
      </c>
      <c r="H10" s="3" t="n">
        <f aca="false">+'Summary by Status'!H19</f>
        <v>24.506</v>
      </c>
      <c r="I10" s="2" t="str">
        <f aca="false">+'Summary by Status'!I19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4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Status'!A23</f>
        <v>3</v>
      </c>
      <c r="B12" s="1" t="str">
        <f aca="false">+'Summary by Status'!B23</f>
        <v>MHI 501F simple cycle</v>
      </c>
      <c r="C12" s="2" t="str">
        <f aca="false">+'Summary by Status'!C23</f>
        <v>EGS</v>
      </c>
      <c r="D12" s="1" t="str">
        <f aca="false">+'Summary by Status'!D23</f>
        <v>Unassigned</v>
      </c>
      <c r="E12" s="124" t="str">
        <f aca="false">+'Summary by Status'!E23</f>
        <v>Analyzing</v>
      </c>
      <c r="F12" s="3" t="n">
        <f aca="false">+'Summary by Status'!F23</f>
        <v>104.79098</v>
      </c>
      <c r="G12" s="3" t="n">
        <f aca="false">+'Summary by Status'!G23</f>
        <v>49.350428</v>
      </c>
      <c r="H12" s="3" t="n">
        <f aca="false">+'Summary by Status'!H23</f>
        <v>104.79098</v>
      </c>
      <c r="I12" s="2" t="str">
        <f aca="false">+'Summary by Status'!I23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Status'!A22</f>
        <v>1</v>
      </c>
      <c r="B13" s="1" t="str">
        <f aca="false">+'Summary by Status'!B22</f>
        <v>MHI 501F simple cycle</v>
      </c>
      <c r="C13" s="2" t="str">
        <f aca="false">+'Summary by Status'!C22</f>
        <v>EGS</v>
      </c>
      <c r="D13" s="1" t="str">
        <f aca="false">+'Summary by Status'!D22</f>
        <v>Unassigned / Fort Pierce</v>
      </c>
      <c r="E13" s="124" t="str">
        <f aca="false">+'Summary by Status'!E22</f>
        <v>$2.5MM on 1/31/01</v>
      </c>
      <c r="F13" s="3" t="n">
        <f aca="false">+'Summary by Status'!F22</f>
        <v>37.17018</v>
      </c>
      <c r="G13" s="3" t="n">
        <f aca="false">+'Summary by Status'!G22</f>
        <v>29.736144</v>
      </c>
      <c r="H13" s="3" t="n">
        <f aca="false">+'Summary by Status'!H22</f>
        <v>37.17018</v>
      </c>
      <c r="I13" s="2" t="str">
        <f aca="false">+'Summary by Status'!I22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/>
      <c r="B14" s="1"/>
      <c r="C14" s="2"/>
      <c r="D14" s="1"/>
      <c r="E14" s="124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Status'!D14</f>
        <v>Columbia / Longview</v>
      </c>
      <c r="E15" s="124" t="str">
        <f aca="false">+'Summary by Status'!E14</f>
        <v>$16.5MM on 2/16/01</v>
      </c>
      <c r="F15" s="3" t="n">
        <f aca="false">+'Summary by Status'!F14</f>
        <v>39.2</v>
      </c>
      <c r="G15" s="3" t="n">
        <f aca="false">+'Summary by Status'!G14</f>
        <v>13.328</v>
      </c>
      <c r="H15" s="3" t="n">
        <f aca="false">+'Summary by Status'!H14</f>
        <v>9.408</v>
      </c>
      <c r="I15" s="2" t="str">
        <f aca="false">+'Summary by Status'!I14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2"/>
      <c r="B16" s="1"/>
      <c r="C16" s="2"/>
      <c r="D16" s="1"/>
      <c r="E16" s="124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 t="n">
        <f aca="false">+'Summary by Status'!A20</f>
        <v>3</v>
      </c>
      <c r="B17" s="1" t="str">
        <f aca="false">+'Summary by Status'!B20</f>
        <v>9FA STAG power islands</v>
      </c>
      <c r="C17" s="2" t="str">
        <f aca="false">+'Summary by Status'!C20</f>
        <v>EEL</v>
      </c>
      <c r="D17" s="1" t="str">
        <f aca="false">+'Summary by Status'!D20</f>
        <v>Arcos</v>
      </c>
      <c r="E17" s="124" t="str">
        <f aca="false">+'Summary by Status'!E20</f>
        <v>Analyzing</v>
      </c>
      <c r="F17" s="3" t="n">
        <f aca="false">+'Summary by Status'!F20</f>
        <v>250.25</v>
      </c>
      <c r="G17" s="3" t="n">
        <f aca="false">+'Summary by Status'!G20</f>
        <v>197.6975</v>
      </c>
      <c r="H17" s="3" t="n">
        <f aca="false">+'Summary by Status'!H20</f>
        <v>178.42825</v>
      </c>
      <c r="I17" s="2" t="str">
        <f aca="false">+'Summary by Status'!I20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/>
      <c r="B18" s="1"/>
      <c r="C18" s="2"/>
      <c r="D18" s="1"/>
      <c r="E18" s="124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 t="n">
        <f aca="false">+'Summary by Status'!A24</f>
        <v>2</v>
      </c>
      <c r="B19" s="1" t="str">
        <f aca="false">+'Summary by Status'!B24</f>
        <v>Fr 6B 60hz power barges (BV=0)</v>
      </c>
      <c r="C19" s="2" t="str">
        <f aca="false">+'Summary by Status'!C24</f>
        <v>EGM</v>
      </c>
      <c r="D19" s="1" t="str">
        <f aca="false">+'Summary by Status'!D24</f>
        <v>Unassigned</v>
      </c>
      <c r="E19" s="124" t="str">
        <f aca="false">+'Summary by Status'!E24</f>
        <v>Analyzing</v>
      </c>
      <c r="F19" s="3" t="n">
        <f aca="false">+'Summary by Status'!F24</f>
        <v>13</v>
      </c>
      <c r="G19" s="3" t="n">
        <f aca="false">+'Summary by Status'!G24</f>
        <v>13</v>
      </c>
      <c r="H19" s="3" t="n">
        <f aca="false">+'Summary by Status'!H24</f>
        <v>13</v>
      </c>
      <c r="I19" s="2" t="str">
        <f aca="false">+'Summary by Status'!I24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/>
      <c r="B20" s="1"/>
      <c r="C20" s="2"/>
      <c r="D20" s="1"/>
      <c r="E20" s="124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 t="n">
        <f aca="false">+'Summary by Status'!A25</f>
        <v>1</v>
      </c>
      <c r="B21" s="1" t="str">
        <f aca="false">+'Summary by Status'!B25</f>
        <v>LM6000</v>
      </c>
      <c r="C21" s="2" t="str">
        <f aca="false">+'Summary by Status'!C25</f>
        <v>PGE</v>
      </c>
      <c r="D21" s="1" t="str">
        <f aca="false">+'Summary by Status'!D25</f>
        <v>Unassigned</v>
      </c>
      <c r="E21" s="124" t="str">
        <f aca="false">+'Summary by Status'!E25</f>
        <v>Analyzing</v>
      </c>
      <c r="F21" s="3" t="n">
        <f aca="false">+'Summary by Status'!F25</f>
        <v>0</v>
      </c>
      <c r="G21" s="3" t="n">
        <f aca="false">+'Summary by Status'!G25</f>
        <v>0</v>
      </c>
      <c r="H21" s="3" t="n">
        <f aca="false">+'Summary by Status'!H25</f>
        <v>0</v>
      </c>
      <c r="I21" s="2" t="str">
        <f aca="false">+'Summary by Status'!I25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/>
      <c r="B22" s="1"/>
      <c r="C22" s="2"/>
      <c r="D22" s="1"/>
      <c r="E22" s="124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2.75" hidden="false" customHeight="false" outlineLevel="0" collapsed="false">
      <c r="A24" s="47" t="n">
        <f aca="false">SUM(A8:A22)</f>
        <v>14</v>
      </c>
      <c r="E24" s="51" t="s">
        <v>110</v>
      </c>
      <c r="F24" s="119" t="n">
        <f aca="false">SUM(F7:F22)</f>
        <v>503.41716</v>
      </c>
      <c r="G24" s="119" t="n">
        <f aca="false">SUM(G7:G22)</f>
        <v>360.559872</v>
      </c>
      <c r="H24" s="119" t="n">
        <f aca="false">SUM(H7:H22)</f>
        <v>401.80341</v>
      </c>
    </row>
    <row r="25" customFormat="false" ht="12.75" hidden="false" customHeight="false" outlineLevel="0" collapsed="false">
      <c r="A25" s="47" t="n">
        <f aca="false">+'Summary by Status'!A33</f>
        <v>14</v>
      </c>
      <c r="E25" s="51" t="s">
        <v>111</v>
      </c>
      <c r="F25" s="119" t="n">
        <f aca="false">+'Summary by Status'!F33</f>
        <v>503.41716</v>
      </c>
      <c r="G25" s="119" t="n">
        <f aca="false">+'Summary by Status'!G33</f>
        <v>360.559872</v>
      </c>
      <c r="H25" s="119" t="n">
        <f aca="false">+'Summary by Status'!H33</f>
        <v>401.80341</v>
      </c>
    </row>
    <row r="26" customFormat="false" ht="12.75" hidden="false" customHeight="false" outlineLevel="0" collapsed="false">
      <c r="A26" s="119" t="n">
        <f aca="false">+A24-A25</f>
        <v>0</v>
      </c>
      <c r="E26" s="51" t="s">
        <v>112</v>
      </c>
      <c r="F26" s="119" t="n">
        <f aca="false">+F24-F25</f>
        <v>0</v>
      </c>
      <c r="G26" s="119" t="n">
        <f aca="false">+G24-G25</f>
        <v>0</v>
      </c>
      <c r="H26" s="119" t="n">
        <f aca="false">+H24-H25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C4" colorId="64" zoomScale="80" zoomScaleNormal="100" zoomScalePageLayoutView="80" workbookViewId="0">
      <selection pane="topLeft" activeCell="F19" activeCellId="0" sqref="F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0" width="13.15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82"/>
    <col collapsed="false" customWidth="true" hidden="false" outlineLevel="0" max="6" min="6" style="118" width="41.32"/>
    <col collapsed="false" customWidth="true" hidden="false" outlineLevel="0" max="7" min="7" style="119" width="14.99"/>
    <col collapsed="false" customWidth="true" hidden="false" outlineLevel="0" max="8" min="8" style="119" width="16.15"/>
    <col collapsed="false" customWidth="true" hidden="false" outlineLevel="0" max="9" min="9" style="119" width="20.15"/>
    <col collapsed="false" customWidth="false" hidden="false" outlineLevel="0" max="257" min="10" style="47" width="9.32"/>
  </cols>
  <sheetData>
    <row r="1" customFormat="false" ht="30" hidden="false" customHeight="false" outlineLevel="0" collapsed="false">
      <c r="A1" s="125" t="s">
        <v>0</v>
      </c>
      <c r="B1" s="126"/>
      <c r="C1" s="2"/>
      <c r="I1" s="54" t="s">
        <v>79</v>
      </c>
    </row>
    <row r="2" customFormat="false" ht="19.5" hidden="false" customHeight="false" outlineLevel="0" collapsed="false">
      <c r="A2" s="127" t="s">
        <v>113</v>
      </c>
      <c r="B2" s="126"/>
      <c r="C2" s="2"/>
    </row>
    <row r="3" customFormat="false" ht="19.5" hidden="false" customHeight="false" outlineLevel="0" collapsed="false">
      <c r="A3" s="55" t="n">
        <f aca="false">'Detail by Turbine'!A3:C3</f>
        <v>37169</v>
      </c>
      <c r="B3" s="55"/>
      <c r="C3" s="56"/>
    </row>
    <row r="4" customFormat="false" ht="19.5" hidden="false" customHeight="false" outlineLevel="0" collapsed="false">
      <c r="A4" s="52" t="s">
        <v>81</v>
      </c>
      <c r="B4" s="128"/>
      <c r="I4" s="58"/>
    </row>
    <row r="5" customFormat="false" ht="14.25" hidden="false" customHeight="false" outlineLevel="0" collapsed="false">
      <c r="H5" s="129" t="s">
        <v>82</v>
      </c>
      <c r="I5" s="60" t="n">
        <f aca="false">+'Detail by Turbine'!K3</f>
        <v>37195</v>
      </c>
    </row>
    <row r="6" customFormat="false" ht="58.5" hidden="false" customHeight="true" outlineLevel="0" collapsed="false">
      <c r="A6" s="61" t="s">
        <v>83</v>
      </c>
      <c r="B6" s="61" t="s">
        <v>84</v>
      </c>
      <c r="C6" s="62" t="s">
        <v>85</v>
      </c>
      <c r="D6" s="62" t="s">
        <v>91</v>
      </c>
      <c r="E6" s="63" t="s">
        <v>87</v>
      </c>
      <c r="F6" s="61" t="s">
        <v>86</v>
      </c>
      <c r="G6" s="130" t="s">
        <v>88</v>
      </c>
      <c r="H6" s="62" t="s">
        <v>89</v>
      </c>
      <c r="I6" s="62" t="s">
        <v>109</v>
      </c>
    </row>
    <row r="7" customFormat="false" ht="12.75" hidden="false" customHeight="false" outlineLevel="0" collapsed="false">
      <c r="A7" s="131" t="s">
        <v>56</v>
      </c>
      <c r="B7" s="121"/>
      <c r="C7" s="120"/>
      <c r="D7" s="120"/>
      <c r="E7" s="120"/>
      <c r="F7" s="122"/>
      <c r="G7" s="132"/>
      <c r="H7" s="132"/>
      <c r="I7" s="13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Status'!A20</f>
        <v>3</v>
      </c>
      <c r="B8" s="1" t="str">
        <f aca="false">+'Summary by Status'!B20</f>
        <v>9FA STAG power islands</v>
      </c>
      <c r="C8" s="2" t="str">
        <f aca="false">+'Summary by Status'!C20</f>
        <v>EEL</v>
      </c>
      <c r="D8" s="2" t="str">
        <f aca="false">+'Summary by Status'!I20</f>
        <v>Available</v>
      </c>
      <c r="E8" s="124" t="str">
        <f aca="false">+'Summary by Status'!E20</f>
        <v>Analyzing</v>
      </c>
      <c r="F8" s="133" t="str">
        <f aca="false">+'Summary by Status'!D20</f>
        <v>Arcos</v>
      </c>
      <c r="G8" s="134" t="n">
        <f aca="false">+'Summary by Status'!F20</f>
        <v>250.25</v>
      </c>
      <c r="H8" s="134" t="n">
        <f aca="false">+'Summary by Status'!G20</f>
        <v>197.6975</v>
      </c>
      <c r="I8" s="135" t="n">
        <f aca="false">+'Summary by Status'!H20</f>
        <v>178.42825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0"/>
      <c r="B9" s="121"/>
      <c r="C9" s="120"/>
      <c r="D9" s="120"/>
      <c r="E9" s="120"/>
      <c r="F9" s="136" t="s">
        <v>114</v>
      </c>
      <c r="G9" s="137" t="n">
        <f aca="false">SUM(G8)</f>
        <v>250.25</v>
      </c>
      <c r="H9" s="137" t="n">
        <f aca="false">SUM(H8)</f>
        <v>197.6975</v>
      </c>
      <c r="I9" s="137" t="n">
        <f aca="false">SUM(I8)</f>
        <v>178.42825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0"/>
      <c r="B10" s="121"/>
      <c r="C10" s="120"/>
      <c r="D10" s="120"/>
      <c r="E10" s="120"/>
      <c r="F10" s="122"/>
      <c r="G10" s="132"/>
      <c r="H10" s="132"/>
      <c r="I10" s="13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1" t="s">
        <v>33</v>
      </c>
      <c r="B11" s="121"/>
      <c r="C11" s="120"/>
      <c r="D11" s="120"/>
      <c r="E11" s="120"/>
      <c r="F11" s="122"/>
      <c r="G11" s="132"/>
      <c r="H11" s="132"/>
      <c r="I11" s="1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Status'!I19</f>
        <v>Available</v>
      </c>
      <c r="E12" s="124" t="str">
        <f aca="false">+'Summary by Status'!E19</f>
        <v>Analyzing</v>
      </c>
      <c r="F12" s="133" t="str">
        <f aca="false">+'Summary by Status'!D19</f>
        <v>Unassigned</v>
      </c>
      <c r="G12" s="3" t="n">
        <f aca="false">+'Summary by Status'!F19</f>
        <v>24.506</v>
      </c>
      <c r="H12" s="3" t="n">
        <f aca="false">+'Summary by Status'!G19</f>
        <v>22.9478</v>
      </c>
      <c r="I12" s="74" t="n">
        <f aca="false">+'Summary by Status'!H19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Status'!I14</f>
        <v>Tentative</v>
      </c>
      <c r="E13" s="124" t="str">
        <f aca="false">+'Summary by Status'!E14</f>
        <v>$16.5MM on 2/16/01</v>
      </c>
      <c r="F13" s="133" t="str">
        <f aca="false">+'Summary by Status'!D14</f>
        <v>Columbia / Longview</v>
      </c>
      <c r="G13" s="3" t="n">
        <f aca="false">+'Summary by Status'!F14</f>
        <v>39.2</v>
      </c>
      <c r="H13" s="3" t="n">
        <f aca="false">+'Summary by Status'!G14</f>
        <v>13.328</v>
      </c>
      <c r="I13" s="74" t="n">
        <f aca="false">+'Summary by Status'!H14</f>
        <v>9.408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50" t="n">
        <f aca="false">+'Summary by Status'!A21</f>
        <v>2</v>
      </c>
      <c r="B14" s="47" t="str">
        <f aca="false">+'Summary by Status'!B21</f>
        <v>11N1</v>
      </c>
      <c r="C14" s="50" t="str">
        <f aca="false">+'Summary by Status'!C21</f>
        <v>EA</v>
      </c>
      <c r="D14" s="50" t="str">
        <f aca="false">+'Summary by Status'!I21</f>
        <v>Available</v>
      </c>
      <c r="E14" s="50" t="str">
        <f aca="false">+'Summary by Status'!E21</f>
        <v>Analyzing</v>
      </c>
      <c r="F14" s="118" t="str">
        <f aca="false">+'Summary by Status'!D21</f>
        <v>Unassigned</v>
      </c>
      <c r="G14" s="134" t="n">
        <f aca="false">+'Summary by Status'!F21</f>
        <v>34.5</v>
      </c>
      <c r="H14" s="134" t="n">
        <f aca="false">+'Summary by Status'!G21</f>
        <v>34.5</v>
      </c>
      <c r="I14" s="135" t="n">
        <f aca="false">+'Summary by Status'!H21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38"/>
      <c r="B15" s="139"/>
      <c r="C15" s="138"/>
      <c r="D15" s="138"/>
      <c r="E15" s="138"/>
      <c r="F15" s="136" t="s">
        <v>115</v>
      </c>
      <c r="G15" s="137" t="n">
        <f aca="false">SUM(G12:G14)</f>
        <v>98.206</v>
      </c>
      <c r="H15" s="137" t="n">
        <f aca="false">SUM(H12:H14)</f>
        <v>70.7758</v>
      </c>
      <c r="I15" s="137" t="n">
        <f aca="false">SUM(I12:I14)</f>
        <v>68.414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40"/>
      <c r="DN15" s="140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0"/>
      <c r="FG15" s="140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40"/>
      <c r="FV15" s="140"/>
      <c r="FW15" s="140"/>
      <c r="FX15" s="140"/>
      <c r="FY15" s="140"/>
      <c r="FZ15" s="140"/>
      <c r="GA15" s="140"/>
      <c r="GB15" s="140"/>
      <c r="GC15" s="140"/>
      <c r="GD15" s="140"/>
      <c r="GE15" s="140"/>
      <c r="GF15" s="140"/>
      <c r="GG15" s="140"/>
      <c r="GH15" s="140"/>
      <c r="GI15" s="140"/>
      <c r="GJ15" s="140"/>
      <c r="GK15" s="140"/>
      <c r="GL15" s="140"/>
      <c r="GM15" s="140"/>
      <c r="GN15" s="140"/>
      <c r="GO15" s="140"/>
      <c r="GP15" s="140"/>
      <c r="GQ15" s="140"/>
      <c r="GR15" s="140"/>
      <c r="GS15" s="140"/>
      <c r="GT15" s="140"/>
      <c r="GU15" s="140"/>
      <c r="GV15" s="140"/>
      <c r="GW15" s="140"/>
      <c r="GX15" s="140"/>
      <c r="GY15" s="140"/>
      <c r="GZ15" s="140"/>
      <c r="HA15" s="140"/>
      <c r="HB15" s="140"/>
      <c r="HC15" s="140"/>
      <c r="HD15" s="140"/>
      <c r="HE15" s="140"/>
      <c r="HF15" s="140"/>
      <c r="HG15" s="140"/>
      <c r="HH15" s="140"/>
      <c r="HI15" s="140"/>
      <c r="HJ15" s="140"/>
      <c r="HK15" s="140"/>
      <c r="HL15" s="140"/>
      <c r="HM15" s="140"/>
      <c r="HN15" s="140"/>
      <c r="HO15" s="140"/>
      <c r="HP15" s="140"/>
      <c r="HQ15" s="140"/>
      <c r="HR15" s="140"/>
      <c r="HS15" s="140"/>
      <c r="HT15" s="140"/>
      <c r="HU15" s="140"/>
      <c r="HV15" s="140"/>
      <c r="HW15" s="140"/>
      <c r="HX15" s="140"/>
      <c r="HY15" s="140"/>
      <c r="HZ15" s="140"/>
      <c r="IA15" s="140"/>
      <c r="IB15" s="140"/>
      <c r="IC15" s="140"/>
      <c r="ID15" s="140"/>
      <c r="IE15" s="140"/>
      <c r="IF15" s="140"/>
      <c r="IG15" s="140"/>
      <c r="IH15" s="140"/>
      <c r="II15" s="140"/>
      <c r="IJ15" s="140"/>
      <c r="IK15" s="140"/>
      <c r="IL15" s="140"/>
      <c r="IM15" s="140"/>
      <c r="IN15" s="140"/>
      <c r="IO15" s="140"/>
      <c r="IP15" s="140"/>
      <c r="IQ15" s="140"/>
      <c r="IR15" s="140"/>
      <c r="IS15" s="140"/>
      <c r="IT15" s="140"/>
      <c r="IU15" s="140"/>
      <c r="IV15" s="140"/>
      <c r="IW15" s="140"/>
    </row>
    <row r="16" customFormat="false" ht="12.75" hidden="false" customHeight="false" outlineLevel="0" collapsed="false">
      <c r="A16" s="138"/>
      <c r="B16" s="139"/>
      <c r="C16" s="138"/>
      <c r="D16" s="138"/>
      <c r="E16" s="138"/>
      <c r="F16" s="136"/>
      <c r="G16" s="137"/>
      <c r="H16" s="137"/>
      <c r="I16" s="137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40"/>
      <c r="CY16" s="140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40"/>
      <c r="DN16" s="140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0"/>
      <c r="FG16" s="140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40"/>
      <c r="FV16" s="140"/>
      <c r="FW16" s="140"/>
      <c r="FX16" s="140"/>
      <c r="FY16" s="140"/>
      <c r="FZ16" s="140"/>
      <c r="GA16" s="140"/>
      <c r="GB16" s="140"/>
      <c r="GC16" s="140"/>
      <c r="GD16" s="140"/>
      <c r="GE16" s="140"/>
      <c r="GF16" s="140"/>
      <c r="GG16" s="140"/>
      <c r="GH16" s="140"/>
      <c r="GI16" s="140"/>
      <c r="GJ16" s="140"/>
      <c r="GK16" s="140"/>
      <c r="GL16" s="140"/>
      <c r="GM16" s="140"/>
      <c r="GN16" s="140"/>
      <c r="GO16" s="140"/>
      <c r="GP16" s="140"/>
      <c r="GQ16" s="140"/>
      <c r="GR16" s="140"/>
      <c r="GS16" s="140"/>
      <c r="GT16" s="140"/>
      <c r="GU16" s="140"/>
      <c r="GV16" s="140"/>
      <c r="GW16" s="140"/>
      <c r="GX16" s="140"/>
      <c r="GY16" s="140"/>
      <c r="GZ16" s="140"/>
      <c r="HA16" s="140"/>
      <c r="HB16" s="140"/>
      <c r="HC16" s="140"/>
      <c r="HD16" s="140"/>
      <c r="HE16" s="140"/>
      <c r="HF16" s="140"/>
      <c r="HG16" s="140"/>
      <c r="HH16" s="140"/>
      <c r="HI16" s="140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0"/>
      <c r="IF16" s="140"/>
      <c r="IG16" s="140"/>
      <c r="IH16" s="140"/>
      <c r="II16" s="140"/>
      <c r="IJ16" s="140"/>
      <c r="IK16" s="140"/>
      <c r="IL16" s="140"/>
      <c r="IM16" s="140"/>
      <c r="IN16" s="140"/>
      <c r="IO16" s="140"/>
      <c r="IP16" s="140"/>
      <c r="IQ16" s="140"/>
      <c r="IR16" s="140"/>
      <c r="IS16" s="140"/>
      <c r="IT16" s="140"/>
      <c r="IU16" s="140"/>
      <c r="IV16" s="140"/>
      <c r="IW16" s="140"/>
    </row>
    <row r="17" customFormat="false" ht="12.75" hidden="false" customHeight="false" outlineLevel="0" collapsed="false">
      <c r="A17" s="131" t="s">
        <v>43</v>
      </c>
      <c r="B17" s="139"/>
      <c r="C17" s="138"/>
      <c r="D17" s="138"/>
      <c r="E17" s="138"/>
      <c r="F17" s="136"/>
      <c r="G17" s="137"/>
      <c r="H17" s="137"/>
      <c r="I17" s="137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 s="140"/>
      <c r="IW17" s="140"/>
    </row>
    <row r="18" customFormat="false" ht="12.75" hidden="false" customHeight="false" outlineLevel="0" collapsed="false">
      <c r="A18" s="2" t="n">
        <f aca="false">+'Summary by Status'!A23</f>
        <v>3</v>
      </c>
      <c r="B18" s="1" t="str">
        <f aca="false">+'Summary by Status'!B23</f>
        <v>MHI 501F simple cycle</v>
      </c>
      <c r="C18" s="2" t="str">
        <f aca="false">+'Summary by Status'!C23</f>
        <v>EGS</v>
      </c>
      <c r="D18" s="2" t="str">
        <f aca="false">+'Summary by Status'!I23</f>
        <v>Available</v>
      </c>
      <c r="E18" s="124" t="str">
        <f aca="false">+'Summary by Status'!E23</f>
        <v>Analyzing</v>
      </c>
      <c r="F18" s="133" t="str">
        <f aca="false">+'Summary by Status'!D23</f>
        <v>Unassigned</v>
      </c>
      <c r="G18" s="3" t="n">
        <f aca="false">+'Summary by Status'!F23</f>
        <v>104.79098</v>
      </c>
      <c r="H18" s="3" t="n">
        <f aca="false">+'Summary by Status'!G23</f>
        <v>49.350428</v>
      </c>
      <c r="I18" s="74" t="n">
        <f aca="false">+'Summary by Status'!H23</f>
        <v>104.79098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 s="140"/>
      <c r="IW18" s="140"/>
    </row>
    <row r="19" customFormat="false" ht="12.75" hidden="false" customHeight="false" outlineLevel="0" collapsed="false">
      <c r="A19" s="2" t="n">
        <f aca="false">+'Summary by Status'!A22</f>
        <v>1</v>
      </c>
      <c r="B19" s="1" t="str">
        <f aca="false">+'Summary by Status'!B22</f>
        <v>MHI 501F simple cycle</v>
      </c>
      <c r="C19" s="2" t="str">
        <f aca="false">+'Summary by Status'!C22</f>
        <v>EGS</v>
      </c>
      <c r="D19" s="2" t="str">
        <f aca="false">+'Summary by Status'!I22</f>
        <v>Available</v>
      </c>
      <c r="E19" s="124" t="str">
        <f aca="false">+'Summary by Status'!E22</f>
        <v>$2.5MM on 1/31/01</v>
      </c>
      <c r="F19" s="133" t="str">
        <f aca="false">+'Summary by Status'!D22</f>
        <v>Unassigned / Fort Pierce</v>
      </c>
      <c r="G19" s="134" t="n">
        <f aca="false">+'Summary by Status'!F22</f>
        <v>37.17018</v>
      </c>
      <c r="H19" s="134" t="n">
        <f aca="false">+'Summary by Status'!G22</f>
        <v>29.736144</v>
      </c>
      <c r="I19" s="135" t="n">
        <f aca="false">+'Summary by Status'!H22</f>
        <v>37.17018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</row>
    <row r="20" customFormat="false" ht="12.75" hidden="false" customHeight="false" outlineLevel="0" collapsed="false">
      <c r="A20" s="138"/>
      <c r="B20" s="139"/>
      <c r="C20" s="138"/>
      <c r="D20" s="138"/>
      <c r="E20" s="138"/>
      <c r="F20" s="136" t="s">
        <v>116</v>
      </c>
      <c r="G20" s="137" t="n">
        <f aca="false">SUM(G18:G19)</f>
        <v>141.96116</v>
      </c>
      <c r="H20" s="137" t="n">
        <f aca="false">SUM(H18:H19)</f>
        <v>79.086572</v>
      </c>
      <c r="I20" s="137" t="n">
        <f aca="false">SUM(I18:I19)</f>
        <v>141.96116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</row>
    <row r="21" customFormat="false" ht="12.75" hidden="false" customHeight="false" outlineLevel="0" collapsed="false">
      <c r="A21" s="138"/>
      <c r="B21" s="139"/>
      <c r="C21" s="138"/>
      <c r="D21" s="138"/>
      <c r="E21" s="138"/>
      <c r="F21" s="136"/>
      <c r="G21" s="137"/>
      <c r="H21" s="137"/>
      <c r="I21" s="137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  <c r="IW21" s="140"/>
    </row>
    <row r="22" customFormat="false" ht="12.75" hidden="false" customHeight="false" outlineLevel="0" collapsed="false">
      <c r="A22" s="131" t="s">
        <v>66</v>
      </c>
      <c r="B22" s="139"/>
      <c r="C22" s="138"/>
      <c r="D22" s="138"/>
      <c r="E22" s="138"/>
      <c r="F22" s="136"/>
      <c r="G22" s="137"/>
      <c r="H22" s="137"/>
      <c r="I22" s="137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2.75" hidden="false" customHeight="false" outlineLevel="0" collapsed="false">
      <c r="A23" s="2" t="n">
        <f aca="false">+'Summary by Status'!A24</f>
        <v>2</v>
      </c>
      <c r="B23" s="1" t="str">
        <f aca="false">+'Summary by Status'!B24</f>
        <v>Fr 6B 60hz power barges (BV=0)</v>
      </c>
      <c r="C23" s="2" t="str">
        <f aca="false">+'Summary by Status'!C24</f>
        <v>EGM</v>
      </c>
      <c r="D23" s="2" t="str">
        <f aca="false">+'Summary by Status'!I24</f>
        <v>Available</v>
      </c>
      <c r="E23" s="124" t="str">
        <f aca="false">+'Summary by Status'!E24</f>
        <v>Analyzing</v>
      </c>
      <c r="F23" s="133" t="str">
        <f aca="false">+'Summary by Status'!D24</f>
        <v>Unassigned</v>
      </c>
      <c r="G23" s="3" t="n">
        <f aca="false">+'Summary by Status'!F24</f>
        <v>13</v>
      </c>
      <c r="H23" s="3" t="n">
        <f aca="false">+'Summary by Status'!G24</f>
        <v>13</v>
      </c>
      <c r="I23" s="74" t="n">
        <f aca="false">+'Summary by Status'!H24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24"/>
      <c r="F24" s="133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31" t="s">
        <v>78</v>
      </c>
      <c r="B25" s="1"/>
      <c r="C25" s="2"/>
      <c r="D25" s="2"/>
      <c r="E25" s="124"/>
      <c r="F25" s="133"/>
      <c r="G25" s="3"/>
      <c r="H25" s="3"/>
      <c r="I25" s="7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 t="n">
        <f aca="false">+'Summary by Status'!A25</f>
        <v>1</v>
      </c>
      <c r="B26" s="1" t="str">
        <f aca="false">+'Summary by Status'!B25</f>
        <v>LM6000</v>
      </c>
      <c r="C26" s="2" t="str">
        <f aca="false">+'Summary by Status'!C25</f>
        <v>PGE</v>
      </c>
      <c r="D26" s="2" t="str">
        <f aca="false">+'Summary by Status'!I25</f>
        <v>Available</v>
      </c>
      <c r="E26" s="124" t="str">
        <f aca="false">+'Summary by Status'!E25</f>
        <v>Analyzing</v>
      </c>
      <c r="F26" s="133" t="str">
        <f aca="false">+'Summary by Status'!D25</f>
        <v>Unassigned</v>
      </c>
      <c r="G26" s="3" t="n">
        <f aca="false">+'Summary by Status'!F25</f>
        <v>0</v>
      </c>
      <c r="H26" s="3" t="n">
        <f aca="false">+'Summary by Status'!G25</f>
        <v>0</v>
      </c>
      <c r="I26" s="74" t="n">
        <f aca="false">+'Summary by Status'!H25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2"/>
      <c r="B27" s="1"/>
      <c r="C27" s="2"/>
      <c r="D27" s="2"/>
      <c r="E27" s="124"/>
      <c r="F27" s="133"/>
      <c r="G27" s="3"/>
      <c r="H27" s="3"/>
      <c r="I27" s="7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3.5" hidden="false" customHeight="false" outlineLevel="0" collapsed="false">
      <c r="A28" s="141" t="n">
        <f aca="false">SUM(A8:A27)</f>
        <v>14</v>
      </c>
      <c r="B28" s="110" t="s">
        <v>104</v>
      </c>
      <c r="C28" s="141"/>
      <c r="D28" s="141"/>
      <c r="E28" s="141"/>
      <c r="F28" s="136" t="s">
        <v>105</v>
      </c>
      <c r="G28" s="112" t="n">
        <f aca="false">+G15+G9+G23+G20</f>
        <v>503.41716</v>
      </c>
      <c r="H28" s="112" t="n">
        <f aca="false">+H15+H9+H23+H20</f>
        <v>360.559872</v>
      </c>
      <c r="I28" s="112" t="n">
        <f aca="false">+I15+I9+I23+I20</f>
        <v>401.80341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</row>
    <row r="29" customFormat="false" ht="13.5" hidden="false" customHeight="false" outlineLevel="0" collapsed="false"/>
    <row r="30" customFormat="false" ht="12.75" hidden="false" customHeight="false" outlineLevel="0" collapsed="false">
      <c r="F30" s="118" t="s">
        <v>111</v>
      </c>
      <c r="G30" s="119" t="n">
        <f aca="false">+'Summary by Status'!F33</f>
        <v>503.41716</v>
      </c>
      <c r="H30" s="119" t="n">
        <f aca="false">+'Summary by Status'!G33</f>
        <v>360.559872</v>
      </c>
      <c r="I30" s="119" t="n">
        <f aca="false">+'Summary by Status'!H33</f>
        <v>401.80341</v>
      </c>
    </row>
    <row r="31" customFormat="false" ht="12.75" hidden="false" customHeight="false" outlineLevel="0" collapsed="false">
      <c r="F31" s="118" t="s">
        <v>112</v>
      </c>
      <c r="G31" s="119" t="n">
        <f aca="false">+G28-G30</f>
        <v>0</v>
      </c>
      <c r="H31" s="119" t="n">
        <f aca="false">+H28-H30</f>
        <v>0</v>
      </c>
      <c r="I31" s="119" t="n">
        <f aca="false">+I28-I30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100" activePane="bottomRight" state="frozen"/>
      <selection pane="topLeft" activeCell="A1" activeCellId="0" sqref="A1"/>
      <selection pane="topRight" activeCell="D1" activeCellId="0" sqref="D1"/>
      <selection pane="bottomLeft" activeCell="A100" activeCellId="0" sqref="A100"/>
      <selection pane="bottomRight" activeCell="D134" activeCellId="0" sqref="D13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2" width="5.49"/>
    <col collapsed="false" customWidth="true" hidden="false" outlineLevel="0" max="2" min="2" style="143" width="42.65"/>
    <col collapsed="false" customWidth="true" hidden="false" outlineLevel="0" max="3" min="3" style="144" width="20.15"/>
    <col collapsed="false" customWidth="true" hidden="false" outlineLevel="0" max="39" min="4" style="142" width="11.82"/>
    <col collapsed="false" customWidth="true" hidden="false" outlineLevel="0" max="40" min="40" style="145" width="11.82"/>
    <col collapsed="false" customWidth="true" hidden="false" outlineLevel="0" max="54" min="41" style="142" width="11.82"/>
    <col collapsed="false" customWidth="true" hidden="false" outlineLevel="0" max="55" min="55" style="142" width="12.65"/>
    <col collapsed="false" customWidth="false" hidden="false" outlineLevel="0" max="257" min="56" style="142" width="10.65"/>
  </cols>
  <sheetData>
    <row r="1" customFormat="false" ht="18" hidden="false" customHeight="false" outlineLevel="0" collapsed="false">
      <c r="B1" s="146" t="s">
        <v>0</v>
      </c>
    </row>
    <row r="2" customFormat="false" ht="18" hidden="false" customHeight="false" outlineLevel="0" collapsed="false">
      <c r="B2" s="146" t="s">
        <v>117</v>
      </c>
    </row>
    <row r="3" customFormat="false" ht="13.5" hidden="false" customHeight="false" outlineLevel="0" collapsed="false">
      <c r="A3" s="147"/>
      <c r="B3" s="148"/>
      <c r="C3" s="149"/>
      <c r="D3" s="150" t="n">
        <v>36069</v>
      </c>
      <c r="E3" s="150" t="n">
        <f aca="false">+D3+31</f>
        <v>36100</v>
      </c>
      <c r="F3" s="150" t="n">
        <f aca="false">+E3+31</f>
        <v>36131</v>
      </c>
      <c r="G3" s="150" t="n">
        <f aca="false">+F3+31</f>
        <v>36162</v>
      </c>
      <c r="H3" s="150" t="n">
        <f aca="false">+G3+31</f>
        <v>36193</v>
      </c>
      <c r="I3" s="150" t="n">
        <f aca="false">+H3+31</f>
        <v>36224</v>
      </c>
      <c r="J3" s="150" t="n">
        <f aca="false">+I3+31</f>
        <v>36255</v>
      </c>
      <c r="K3" s="150" t="n">
        <f aca="false">+J3+31</f>
        <v>36286</v>
      </c>
      <c r="L3" s="150" t="n">
        <f aca="false">+K3+31</f>
        <v>36317</v>
      </c>
      <c r="M3" s="150" t="n">
        <f aca="false">+L3+31</f>
        <v>36348</v>
      </c>
      <c r="N3" s="150" t="n">
        <f aca="false">+M3+31</f>
        <v>36379</v>
      </c>
      <c r="O3" s="150" t="n">
        <f aca="false">+N3+31</f>
        <v>36410</v>
      </c>
      <c r="P3" s="150" t="n">
        <f aca="false">+O3+31</f>
        <v>36441</v>
      </c>
      <c r="Q3" s="150" t="n">
        <f aca="false">+P3+31</f>
        <v>36472</v>
      </c>
      <c r="R3" s="150" t="n">
        <f aca="false">+Q3+31</f>
        <v>36503</v>
      </c>
      <c r="S3" s="150" t="n">
        <f aca="false">+R3+31</f>
        <v>36534</v>
      </c>
      <c r="T3" s="150" t="n">
        <f aca="false">+S3+31</f>
        <v>36565</v>
      </c>
      <c r="U3" s="150" t="n">
        <f aca="false">+T3+31</f>
        <v>36596</v>
      </c>
      <c r="V3" s="150" t="n">
        <f aca="false">+U3+31</f>
        <v>36627</v>
      </c>
      <c r="W3" s="150" t="n">
        <f aca="false">+V3+31</f>
        <v>36658</v>
      </c>
      <c r="X3" s="150" t="n">
        <f aca="false">+W3+31</f>
        <v>36689</v>
      </c>
      <c r="Y3" s="150" t="n">
        <f aca="false">+X3+31</f>
        <v>36720</v>
      </c>
      <c r="Z3" s="150" t="n">
        <f aca="false">+Y3+31</f>
        <v>36751</v>
      </c>
      <c r="AA3" s="150" t="n">
        <f aca="false">+Z3+31</f>
        <v>36782</v>
      </c>
      <c r="AB3" s="150" t="n">
        <f aca="false">+AA3+31</f>
        <v>36813</v>
      </c>
      <c r="AC3" s="150" t="n">
        <f aca="false">+AB3+31</f>
        <v>36844</v>
      </c>
      <c r="AD3" s="150" t="n">
        <f aca="false">+AC3+31</f>
        <v>36875</v>
      </c>
      <c r="AE3" s="150" t="n">
        <f aca="false">+AD3+31</f>
        <v>36906</v>
      </c>
      <c r="AF3" s="150" t="n">
        <f aca="false">+AE3+31</f>
        <v>36937</v>
      </c>
      <c r="AG3" s="150" t="n">
        <f aca="false">+AF3+31</f>
        <v>36968</v>
      </c>
      <c r="AH3" s="150" t="n">
        <f aca="false">+AG3+31</f>
        <v>36999</v>
      </c>
      <c r="AI3" s="150" t="n">
        <f aca="false">+AH3+31</f>
        <v>37030</v>
      </c>
      <c r="AJ3" s="150" t="n">
        <f aca="false">+AI3+31</f>
        <v>37061</v>
      </c>
      <c r="AK3" s="150" t="n">
        <f aca="false">+AJ3+31</f>
        <v>37092</v>
      </c>
      <c r="AL3" s="150" t="n">
        <f aca="false">+AK3+31</f>
        <v>37123</v>
      </c>
      <c r="AM3" s="150" t="n">
        <f aca="false">+AL3+31</f>
        <v>37154</v>
      </c>
      <c r="AN3" s="151" t="n">
        <f aca="false">+AM3+31</f>
        <v>37185</v>
      </c>
      <c r="AO3" s="150" t="n">
        <f aca="false">+AN3+31</f>
        <v>37216</v>
      </c>
      <c r="AP3" s="150" t="n">
        <f aca="false">+AO3+31</f>
        <v>37247</v>
      </c>
      <c r="AQ3" s="150" t="n">
        <f aca="false">+AP3+31</f>
        <v>37278</v>
      </c>
      <c r="AR3" s="150" t="n">
        <f aca="false">+AQ3+31</f>
        <v>37309</v>
      </c>
      <c r="AS3" s="150" t="n">
        <f aca="false">+AR3+31</f>
        <v>37340</v>
      </c>
      <c r="AT3" s="150" t="n">
        <f aca="false">+AS3+31</f>
        <v>37371</v>
      </c>
      <c r="AU3" s="150" t="n">
        <f aca="false">+AT3+31</f>
        <v>37402</v>
      </c>
      <c r="AV3" s="150" t="n">
        <f aca="false">+AU3+31</f>
        <v>37433</v>
      </c>
      <c r="AW3" s="150" t="n">
        <f aca="false">+AV3+31</f>
        <v>37464</v>
      </c>
      <c r="AX3" s="150" t="n">
        <f aca="false">+AW3+31</f>
        <v>37495</v>
      </c>
      <c r="AY3" s="150" t="n">
        <f aca="false">+AX3+31</f>
        <v>37526</v>
      </c>
      <c r="AZ3" s="150" t="n">
        <f aca="false">+AY3+31</f>
        <v>37557</v>
      </c>
      <c r="BA3" s="150" t="n">
        <f aca="false">+AZ3+31</f>
        <v>37588</v>
      </c>
      <c r="BB3" s="150" t="n">
        <f aca="false">+BA3+31</f>
        <v>37619</v>
      </c>
      <c r="BC3" s="152" t="s">
        <v>118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</row>
    <row r="4" customFormat="false" ht="15" hidden="false" customHeight="true" outlineLevel="0" collapsed="false">
      <c r="A4" s="153" t="n">
        <v>1</v>
      </c>
      <c r="B4" s="154" t="str">
        <f aca="false">+'Detail by Turbine'!G8</f>
        <v>7FA</v>
      </c>
      <c r="C4" s="155" t="str">
        <f aca="false">+'Detail by Turbine'!S8</f>
        <v>Columbia / Longview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7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8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2.75" hidden="false" customHeight="false" outlineLevel="0" collapsed="false">
      <c r="A5" s="153"/>
      <c r="B5" s="160" t="s">
        <v>119</v>
      </c>
      <c r="C5" s="155"/>
      <c r="D5" s="161" t="n">
        <v>0</v>
      </c>
      <c r="E5" s="161" t="n">
        <v>0</v>
      </c>
      <c r="F5" s="161" t="n">
        <v>0</v>
      </c>
      <c r="G5" s="161" t="n">
        <v>0</v>
      </c>
      <c r="H5" s="161" t="n">
        <v>0</v>
      </c>
      <c r="I5" s="161" t="n">
        <v>0</v>
      </c>
      <c r="J5" s="161" t="n">
        <v>0</v>
      </c>
      <c r="K5" s="161" t="n">
        <v>0</v>
      </c>
      <c r="L5" s="161" t="n">
        <v>0</v>
      </c>
      <c r="M5" s="161" t="n">
        <v>0</v>
      </c>
      <c r="N5" s="161" t="n">
        <v>0</v>
      </c>
      <c r="O5" s="161" t="n">
        <v>0</v>
      </c>
      <c r="P5" s="161" t="n">
        <v>0</v>
      </c>
      <c r="Q5" s="161" t="n">
        <v>0</v>
      </c>
      <c r="R5" s="161" t="n">
        <v>0</v>
      </c>
      <c r="S5" s="161" t="n">
        <v>0</v>
      </c>
      <c r="T5" s="161" t="n">
        <v>0</v>
      </c>
      <c r="U5" s="161" t="n">
        <v>0</v>
      </c>
      <c r="V5" s="161" t="n">
        <v>0</v>
      </c>
      <c r="W5" s="161" t="n">
        <v>0</v>
      </c>
      <c r="X5" s="161" t="n">
        <v>0</v>
      </c>
      <c r="Y5" s="161" t="n">
        <v>0</v>
      </c>
      <c r="Z5" s="161" t="n">
        <v>0</v>
      </c>
      <c r="AA5" s="161" t="n">
        <v>0</v>
      </c>
      <c r="AB5" s="161" t="n">
        <v>0</v>
      </c>
      <c r="AC5" s="161" t="n">
        <v>0</v>
      </c>
      <c r="AD5" s="161" t="n">
        <v>0</v>
      </c>
      <c r="AE5" s="161" t="n">
        <v>0</v>
      </c>
      <c r="AF5" s="161" t="n">
        <v>0.1</v>
      </c>
      <c r="AG5" s="161" t="n">
        <v>0.03</v>
      </c>
      <c r="AH5" s="161" t="n">
        <v>0.03</v>
      </c>
      <c r="AI5" s="161" t="n">
        <v>0.03</v>
      </c>
      <c r="AJ5" s="161" t="n">
        <v>0.03</v>
      </c>
      <c r="AK5" s="161" t="n">
        <v>0.03</v>
      </c>
      <c r="AL5" s="161" t="n">
        <v>0.03</v>
      </c>
      <c r="AM5" s="161" t="n">
        <v>0.03</v>
      </c>
      <c r="AN5" s="162" t="n">
        <v>0.03</v>
      </c>
      <c r="AO5" s="161" t="n">
        <v>0.03</v>
      </c>
      <c r="AP5" s="161" t="n">
        <v>0.03</v>
      </c>
      <c r="AQ5" s="161" t="n">
        <v>0.03</v>
      </c>
      <c r="AR5" s="161" t="n">
        <v>0.04</v>
      </c>
      <c r="AS5" s="161" t="n">
        <v>0.04</v>
      </c>
      <c r="AT5" s="161" t="n">
        <v>0.04</v>
      </c>
      <c r="AU5" s="161" t="n">
        <v>0.04</v>
      </c>
      <c r="AV5" s="161" t="n">
        <v>0.04</v>
      </c>
      <c r="AW5" s="161" t="n">
        <v>0.04</v>
      </c>
      <c r="AX5" s="161" t="n">
        <v>0.04</v>
      </c>
      <c r="AY5" s="161" t="n">
        <v>0.04</v>
      </c>
      <c r="AZ5" s="161" t="n">
        <v>0.2</v>
      </c>
      <c r="BA5" s="161" t="n">
        <v>0.05</v>
      </c>
      <c r="BB5" s="161" t="n">
        <v>0</v>
      </c>
      <c r="BC5" s="163" t="n">
        <f aca="false">SUM(D5:BB5)</f>
        <v>1</v>
      </c>
      <c r="BD5" s="160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</row>
    <row r="6" customFormat="false" ht="12.75" hidden="false" customHeight="false" outlineLevel="0" collapsed="false">
      <c r="A6" s="153"/>
      <c r="B6" s="160" t="s">
        <v>120</v>
      </c>
      <c r="C6" s="155"/>
      <c r="D6" s="161" t="n">
        <f aca="false">D5</f>
        <v>0</v>
      </c>
      <c r="E6" s="161" t="n">
        <f aca="false">+D6+E5</f>
        <v>0</v>
      </c>
      <c r="F6" s="161" t="n">
        <f aca="false">+E6+F5</f>
        <v>0</v>
      </c>
      <c r="G6" s="161" t="n">
        <f aca="false">+F6+G5</f>
        <v>0</v>
      </c>
      <c r="H6" s="161" t="n">
        <f aca="false">+G6+H5</f>
        <v>0</v>
      </c>
      <c r="I6" s="161" t="n">
        <f aca="false">+H6+I5</f>
        <v>0</v>
      </c>
      <c r="J6" s="161" t="n">
        <f aca="false">+I6+J5</f>
        <v>0</v>
      </c>
      <c r="K6" s="161" t="n">
        <f aca="false">+J6+K5</f>
        <v>0</v>
      </c>
      <c r="L6" s="161" t="n">
        <f aca="false">+K6+L5</f>
        <v>0</v>
      </c>
      <c r="M6" s="161" t="n">
        <f aca="false">+L6+M5</f>
        <v>0</v>
      </c>
      <c r="N6" s="161" t="n">
        <f aca="false">+M6+N5</f>
        <v>0</v>
      </c>
      <c r="O6" s="161" t="n">
        <f aca="false">+N6+O5</f>
        <v>0</v>
      </c>
      <c r="P6" s="161" t="n">
        <f aca="false">+O6+P5</f>
        <v>0</v>
      </c>
      <c r="Q6" s="161" t="n">
        <f aca="false">+P6+Q5</f>
        <v>0</v>
      </c>
      <c r="R6" s="161" t="n">
        <f aca="false">+Q6+R5</f>
        <v>0</v>
      </c>
      <c r="S6" s="161" t="n">
        <f aca="false">+R6+S5</f>
        <v>0</v>
      </c>
      <c r="T6" s="161" t="n">
        <f aca="false">+S6+T5</f>
        <v>0</v>
      </c>
      <c r="U6" s="161" t="n">
        <f aca="false">+T6+U5</f>
        <v>0</v>
      </c>
      <c r="V6" s="161" t="n">
        <f aca="false">+U6+V5</f>
        <v>0</v>
      </c>
      <c r="W6" s="161" t="n">
        <f aca="false">+V6+W5</f>
        <v>0</v>
      </c>
      <c r="X6" s="161" t="n">
        <f aca="false">+W6+X5</f>
        <v>0</v>
      </c>
      <c r="Y6" s="161" t="n">
        <f aca="false">+X6+Y5</f>
        <v>0</v>
      </c>
      <c r="Z6" s="161" t="n">
        <f aca="false">+Y6+Z5</f>
        <v>0</v>
      </c>
      <c r="AA6" s="161" t="n">
        <f aca="false">+Z6+AA5</f>
        <v>0</v>
      </c>
      <c r="AB6" s="161" t="n">
        <f aca="false">+AA6+AB5</f>
        <v>0</v>
      </c>
      <c r="AC6" s="161" t="n">
        <f aca="false">+AB6+AC5</f>
        <v>0</v>
      </c>
      <c r="AD6" s="161" t="n">
        <f aca="false">+AC6+AD5</f>
        <v>0</v>
      </c>
      <c r="AE6" s="161" t="n">
        <f aca="false">+AD6+AE5</f>
        <v>0</v>
      </c>
      <c r="AF6" s="161" t="n">
        <f aca="false">+AE6+AF5</f>
        <v>0.1</v>
      </c>
      <c r="AG6" s="161" t="n">
        <f aca="false">+AF6+AG5</f>
        <v>0.13</v>
      </c>
      <c r="AH6" s="161" t="n">
        <f aca="false">+AG6+AH5</f>
        <v>0.16</v>
      </c>
      <c r="AI6" s="161" t="n">
        <f aca="false">+AH6+AI5</f>
        <v>0.19</v>
      </c>
      <c r="AJ6" s="161" t="n">
        <f aca="false">+AI6+AJ5</f>
        <v>0.22</v>
      </c>
      <c r="AK6" s="161" t="n">
        <f aca="false">+AJ6+AK5</f>
        <v>0.25</v>
      </c>
      <c r="AL6" s="161" t="n">
        <f aca="false">+AK6+AL5</f>
        <v>0.28</v>
      </c>
      <c r="AM6" s="161" t="n">
        <f aca="false">+AL6+AM5</f>
        <v>0.31</v>
      </c>
      <c r="AN6" s="162" t="n">
        <f aca="false">+AM6+AN5</f>
        <v>0.34</v>
      </c>
      <c r="AO6" s="161" t="n">
        <f aca="false">+AN6+AO5</f>
        <v>0.37</v>
      </c>
      <c r="AP6" s="161" t="n">
        <f aca="false">+AO6+AP5</f>
        <v>0.4</v>
      </c>
      <c r="AQ6" s="161" t="n">
        <f aca="false">+AP6+AQ5</f>
        <v>0.43</v>
      </c>
      <c r="AR6" s="161" t="n">
        <f aca="false">+AQ6+AR5</f>
        <v>0.47</v>
      </c>
      <c r="AS6" s="161" t="n">
        <f aca="false">+AR6+AS5</f>
        <v>0.51</v>
      </c>
      <c r="AT6" s="161" t="n">
        <f aca="false">+AS6+AT5</f>
        <v>0.55</v>
      </c>
      <c r="AU6" s="161" t="n">
        <f aca="false">+AT6+AU5</f>
        <v>0.59</v>
      </c>
      <c r="AV6" s="161" t="n">
        <f aca="false">+AU6+AV5</f>
        <v>0.63</v>
      </c>
      <c r="AW6" s="161" t="n">
        <f aca="false">+AV6+AW5</f>
        <v>0.67</v>
      </c>
      <c r="AX6" s="161" t="n">
        <f aca="false">+AW6+AX5</f>
        <v>0.71</v>
      </c>
      <c r="AY6" s="161" t="n">
        <f aca="false">+AX6+AY5</f>
        <v>0.75</v>
      </c>
      <c r="AZ6" s="161" t="n">
        <f aca="false">+AY6+AZ5</f>
        <v>0.95</v>
      </c>
      <c r="BA6" s="161" t="n">
        <f aca="false">+AZ6+BA5</f>
        <v>1</v>
      </c>
      <c r="BB6" s="161" t="n">
        <f aca="false">+BA6+BB5</f>
        <v>1</v>
      </c>
      <c r="BC6" s="163"/>
      <c r="BD6" s="160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</row>
    <row r="7" customFormat="false" ht="12.75" hidden="false" customHeight="false" outlineLevel="0" collapsed="false">
      <c r="A7" s="153"/>
      <c r="B7" s="160" t="s">
        <v>121</v>
      </c>
      <c r="C7" s="155"/>
      <c r="D7" s="161" t="n">
        <v>0</v>
      </c>
      <c r="E7" s="161" t="n">
        <v>0</v>
      </c>
      <c r="F7" s="161" t="n">
        <v>0</v>
      </c>
      <c r="G7" s="161" t="n">
        <v>0</v>
      </c>
      <c r="H7" s="161" t="n">
        <v>0</v>
      </c>
      <c r="I7" s="161" t="n">
        <v>0</v>
      </c>
      <c r="J7" s="161" t="n">
        <v>0</v>
      </c>
      <c r="K7" s="161" t="n">
        <v>0</v>
      </c>
      <c r="L7" s="161" t="n">
        <v>0</v>
      </c>
      <c r="M7" s="161" t="n">
        <v>0</v>
      </c>
      <c r="N7" s="161" t="n">
        <v>0</v>
      </c>
      <c r="O7" s="161" t="n">
        <v>0</v>
      </c>
      <c r="P7" s="161" t="n">
        <v>0</v>
      </c>
      <c r="Q7" s="161" t="n">
        <v>0</v>
      </c>
      <c r="R7" s="161" t="n">
        <v>0</v>
      </c>
      <c r="S7" s="161" t="n">
        <v>0</v>
      </c>
      <c r="T7" s="161" t="n">
        <v>0</v>
      </c>
      <c r="U7" s="161" t="n">
        <v>0</v>
      </c>
      <c r="V7" s="161" t="n">
        <v>0</v>
      </c>
      <c r="W7" s="161" t="n">
        <f aca="false">W8-V8</f>
        <v>0</v>
      </c>
      <c r="X7" s="161" t="n">
        <f aca="false">X8-W8</f>
        <v>0</v>
      </c>
      <c r="Y7" s="161" t="n">
        <f aca="false">Y8-X8</f>
        <v>0</v>
      </c>
      <c r="Z7" s="161" t="n">
        <f aca="false">Z8-Y8</f>
        <v>0</v>
      </c>
      <c r="AA7" s="161" t="n">
        <f aca="false">AA8-Z8</f>
        <v>0</v>
      </c>
      <c r="AB7" s="161" t="n">
        <f aca="false">AB8-AA8</f>
        <v>0</v>
      </c>
      <c r="AC7" s="161" t="n">
        <f aca="false">AC8-AB8</f>
        <v>0</v>
      </c>
      <c r="AD7" s="161" t="n">
        <f aca="false">AD8-AC8</f>
        <v>0</v>
      </c>
      <c r="AE7" s="161" t="n">
        <f aca="false">AE8-AD8</f>
        <v>0</v>
      </c>
      <c r="AF7" s="161" t="n">
        <f aca="false">AF8-AE8</f>
        <v>0.1</v>
      </c>
      <c r="AG7" s="161" t="n">
        <f aca="false">AG8-AF8</f>
        <v>0</v>
      </c>
      <c r="AH7" s="161" t="n">
        <f aca="false">AH8-AG8</f>
        <v>0.02</v>
      </c>
      <c r="AI7" s="161" t="n">
        <f aca="false">AI8-AH8</f>
        <v>0.02</v>
      </c>
      <c r="AJ7" s="161" t="n">
        <f aca="false">AJ8-AI8</f>
        <v>0.02</v>
      </c>
      <c r="AK7" s="161" t="n">
        <f aca="false">AK8-AJ8</f>
        <v>0.02</v>
      </c>
      <c r="AL7" s="161" t="n">
        <f aca="false">AL8-AK8</f>
        <v>0.02</v>
      </c>
      <c r="AM7" s="161" t="n">
        <f aca="false">AM8-AL8</f>
        <v>0.02</v>
      </c>
      <c r="AN7" s="162" t="n">
        <f aca="false">AN8-AM8</f>
        <v>0.02</v>
      </c>
      <c r="AO7" s="161" t="n">
        <f aca="false">AO8-AN8</f>
        <v>0.02</v>
      </c>
      <c r="AP7" s="161" t="n">
        <f aca="false">AP8-AO8</f>
        <v>0.02</v>
      </c>
      <c r="AQ7" s="161" t="n">
        <f aca="false">AQ8-AP8</f>
        <v>0.02</v>
      </c>
      <c r="AR7" s="161" t="n">
        <f aca="false">AR8-AQ8</f>
        <v>0.02</v>
      </c>
      <c r="AS7" s="161" t="n">
        <f aca="false">AS8-AR8</f>
        <v>0.02</v>
      </c>
      <c r="AT7" s="161" t="n">
        <f aca="false">AT8-AS8</f>
        <v>0.02</v>
      </c>
      <c r="AU7" s="161" t="n">
        <f aca="false">AU8-AT8</f>
        <v>0.02</v>
      </c>
      <c r="AV7" s="161" t="n">
        <f aca="false">AV8-AU8</f>
        <v>0.02</v>
      </c>
      <c r="AW7" s="161" t="n">
        <f aca="false">AW8-AV8</f>
        <v>0</v>
      </c>
      <c r="AX7" s="161" t="n">
        <f aca="false">AX8-AW8</f>
        <v>0</v>
      </c>
      <c r="AY7" s="161" t="n">
        <f aca="false">AY8-AX8</f>
        <v>0</v>
      </c>
      <c r="AZ7" s="161" t="n">
        <f aca="false">AZ8-AY8</f>
        <v>0</v>
      </c>
      <c r="BA7" s="161" t="n">
        <f aca="false">BA8-AZ8</f>
        <v>0</v>
      </c>
      <c r="BB7" s="161" t="n">
        <f aca="false">BB8-BA8</f>
        <v>0.6</v>
      </c>
      <c r="BC7" s="163" t="n">
        <f aca="false">SUM(D7:BB7)</f>
        <v>1</v>
      </c>
      <c r="BD7" s="160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</row>
    <row r="8" customFormat="false" ht="12.75" hidden="false" customHeight="false" outlineLevel="0" collapsed="false">
      <c r="A8" s="153"/>
      <c r="B8" s="160" t="s">
        <v>122</v>
      </c>
      <c r="C8" s="155"/>
      <c r="D8" s="161" t="n">
        <f aca="false">D7</f>
        <v>0</v>
      </c>
      <c r="E8" s="161" t="n">
        <f aca="false">+D8+E7</f>
        <v>0</v>
      </c>
      <c r="F8" s="161" t="n">
        <f aca="false">+E8+F7</f>
        <v>0</v>
      </c>
      <c r="G8" s="161" t="n">
        <f aca="false">+F8+G7</f>
        <v>0</v>
      </c>
      <c r="H8" s="161" t="n">
        <f aca="false">+G8+H7</f>
        <v>0</v>
      </c>
      <c r="I8" s="161" t="n">
        <f aca="false">+H8+I7</f>
        <v>0</v>
      </c>
      <c r="J8" s="161" t="n">
        <f aca="false">+I8+J7</f>
        <v>0</v>
      </c>
      <c r="K8" s="161" t="n">
        <f aca="false">+J8+K7</f>
        <v>0</v>
      </c>
      <c r="L8" s="161" t="n">
        <f aca="false">+K8+L7</f>
        <v>0</v>
      </c>
      <c r="M8" s="161" t="n">
        <f aca="false">+L8+M7</f>
        <v>0</v>
      </c>
      <c r="N8" s="161" t="n">
        <f aca="false">+M8+N7</f>
        <v>0</v>
      </c>
      <c r="O8" s="161" t="n">
        <f aca="false">+N8+O7</f>
        <v>0</v>
      </c>
      <c r="P8" s="161" t="n">
        <f aca="false">+O8+P7</f>
        <v>0</v>
      </c>
      <c r="Q8" s="161" t="n">
        <f aca="false">+P8+Q7</f>
        <v>0</v>
      </c>
      <c r="R8" s="161" t="n">
        <f aca="false">+Q8+R7</f>
        <v>0</v>
      </c>
      <c r="S8" s="161" t="n">
        <f aca="false">+R8+S7</f>
        <v>0</v>
      </c>
      <c r="T8" s="161" t="n">
        <f aca="false">+S8+T7</f>
        <v>0</v>
      </c>
      <c r="U8" s="161" t="n">
        <f aca="false">+T8+U7</f>
        <v>0</v>
      </c>
      <c r="V8" s="161" t="n">
        <f aca="false">+U8+V7</f>
        <v>0</v>
      </c>
      <c r="W8" s="161" t="n">
        <v>0</v>
      </c>
      <c r="X8" s="161" t="n">
        <v>0</v>
      </c>
      <c r="Y8" s="161" t="n">
        <v>0</v>
      </c>
      <c r="Z8" s="161" t="n">
        <v>0</v>
      </c>
      <c r="AA8" s="161" t="n">
        <v>0</v>
      </c>
      <c r="AB8" s="161" t="n">
        <v>0</v>
      </c>
      <c r="AC8" s="161" t="n">
        <v>0</v>
      </c>
      <c r="AD8" s="161" t="n">
        <v>0</v>
      </c>
      <c r="AE8" s="161" t="n">
        <v>0</v>
      </c>
      <c r="AF8" s="161" t="n">
        <v>0.1</v>
      </c>
      <c r="AG8" s="161" t="n">
        <v>0.1</v>
      </c>
      <c r="AH8" s="161" t="n">
        <v>0.12</v>
      </c>
      <c r="AI8" s="161" t="n">
        <v>0.14</v>
      </c>
      <c r="AJ8" s="161" t="n">
        <v>0.16</v>
      </c>
      <c r="AK8" s="161" t="n">
        <v>0.18</v>
      </c>
      <c r="AL8" s="161" t="n">
        <v>0.2</v>
      </c>
      <c r="AM8" s="161" t="n">
        <v>0.22</v>
      </c>
      <c r="AN8" s="162" t="n">
        <v>0.24</v>
      </c>
      <c r="AO8" s="161" t="n">
        <v>0.26</v>
      </c>
      <c r="AP8" s="161" t="n">
        <v>0.28</v>
      </c>
      <c r="AQ8" s="161" t="n">
        <v>0.3</v>
      </c>
      <c r="AR8" s="161" t="n">
        <v>0.32</v>
      </c>
      <c r="AS8" s="161" t="n">
        <v>0.34</v>
      </c>
      <c r="AT8" s="161" t="n">
        <v>0.36</v>
      </c>
      <c r="AU8" s="161" t="n">
        <v>0.38</v>
      </c>
      <c r="AV8" s="161" t="n">
        <v>0.4</v>
      </c>
      <c r="AW8" s="161" t="n">
        <v>0.4</v>
      </c>
      <c r="AX8" s="161" t="n">
        <v>0.4</v>
      </c>
      <c r="AY8" s="161" t="n">
        <v>0.4</v>
      </c>
      <c r="AZ8" s="161" t="n">
        <v>0.4</v>
      </c>
      <c r="BA8" s="161" t="n">
        <v>0.4</v>
      </c>
      <c r="BB8" s="161" t="n">
        <v>1</v>
      </c>
      <c r="BC8" s="163"/>
      <c r="BD8" s="160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</row>
    <row r="9" customFormat="false" ht="12.75" hidden="false" customHeight="false" outlineLevel="0" collapsed="false">
      <c r="A9" s="153"/>
      <c r="B9" s="160"/>
      <c r="C9" s="165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3"/>
      <c r="BD9" s="16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2.75" hidden="false" customHeight="false" outlineLevel="0" collapsed="false">
      <c r="A10" s="153"/>
      <c r="B10" s="166" t="s">
        <v>123</v>
      </c>
      <c r="C10" s="167" t="n">
        <v>39.2</v>
      </c>
      <c r="D10" s="168" t="n">
        <f aca="false">+D6*$C10</f>
        <v>0</v>
      </c>
      <c r="E10" s="168" t="n">
        <f aca="false">+E6*$C10</f>
        <v>0</v>
      </c>
      <c r="F10" s="168" t="n">
        <f aca="false">+F6*$C10</f>
        <v>0</v>
      </c>
      <c r="G10" s="168" t="n">
        <f aca="false">+G6*$C10</f>
        <v>0</v>
      </c>
      <c r="H10" s="168" t="n">
        <f aca="false">+H6*$C10</f>
        <v>0</v>
      </c>
      <c r="I10" s="168" t="n">
        <f aca="false">+I6*$C10</f>
        <v>0</v>
      </c>
      <c r="J10" s="168" t="n">
        <f aca="false">+J6*$C10</f>
        <v>0</v>
      </c>
      <c r="K10" s="168" t="n">
        <f aca="false">+K6*$C10</f>
        <v>0</v>
      </c>
      <c r="L10" s="168" t="n">
        <f aca="false">+L6*$C10</f>
        <v>0</v>
      </c>
      <c r="M10" s="168" t="n">
        <f aca="false">+M6*$C10</f>
        <v>0</v>
      </c>
      <c r="N10" s="168" t="n">
        <f aca="false">+N6*$C10</f>
        <v>0</v>
      </c>
      <c r="O10" s="168" t="n">
        <f aca="false">+O6*$C10</f>
        <v>0</v>
      </c>
      <c r="P10" s="168" t="n">
        <f aca="false">+P6*$C10</f>
        <v>0</v>
      </c>
      <c r="Q10" s="168" t="n">
        <f aca="false">+Q6*$C10</f>
        <v>0</v>
      </c>
      <c r="R10" s="168" t="n">
        <f aca="false">+R6*$C10</f>
        <v>0</v>
      </c>
      <c r="S10" s="168" t="n">
        <f aca="false">+S6*$C10</f>
        <v>0</v>
      </c>
      <c r="T10" s="168" t="n">
        <f aca="false">+T6*$C10</f>
        <v>0</v>
      </c>
      <c r="U10" s="168" t="n">
        <f aca="false">+U6*$C10</f>
        <v>0</v>
      </c>
      <c r="V10" s="168" t="n">
        <f aca="false">+V6*$C10</f>
        <v>0</v>
      </c>
      <c r="W10" s="168" t="n">
        <f aca="false">+W6*$C10</f>
        <v>0</v>
      </c>
      <c r="X10" s="168" t="n">
        <f aca="false">+X6*$C10</f>
        <v>0</v>
      </c>
      <c r="Y10" s="168" t="n">
        <f aca="false">+Y6*$C10</f>
        <v>0</v>
      </c>
      <c r="Z10" s="168" t="n">
        <f aca="false">+Z6*$C10</f>
        <v>0</v>
      </c>
      <c r="AA10" s="168" t="n">
        <f aca="false">+AA6*$C10</f>
        <v>0</v>
      </c>
      <c r="AB10" s="168" t="n">
        <f aca="false">+AB6*$C10</f>
        <v>0</v>
      </c>
      <c r="AC10" s="168" t="n">
        <f aca="false">+AC6*$C10</f>
        <v>0</v>
      </c>
      <c r="AD10" s="168" t="n">
        <f aca="false">+AD6*$C10</f>
        <v>0</v>
      </c>
      <c r="AE10" s="168" t="n">
        <f aca="false">+AE6*$C10</f>
        <v>0</v>
      </c>
      <c r="AF10" s="168" t="n">
        <f aca="false">+AF6*$C10</f>
        <v>3.92</v>
      </c>
      <c r="AG10" s="168" t="n">
        <f aca="false">+AG6*$C10</f>
        <v>5.096</v>
      </c>
      <c r="AH10" s="168" t="n">
        <f aca="false">+AH6*$C10</f>
        <v>6.272</v>
      </c>
      <c r="AI10" s="168" t="n">
        <f aca="false">+AI6*$C10</f>
        <v>7.448</v>
      </c>
      <c r="AJ10" s="168" t="n">
        <f aca="false">+AJ6*$C10</f>
        <v>8.624</v>
      </c>
      <c r="AK10" s="168" t="n">
        <f aca="false">+AK6*$C10</f>
        <v>9.8</v>
      </c>
      <c r="AL10" s="168" t="n">
        <f aca="false">+AL6*$C10</f>
        <v>10.976</v>
      </c>
      <c r="AM10" s="168" t="n">
        <f aca="false">+AM6*$C10</f>
        <v>12.152</v>
      </c>
      <c r="AN10" s="169" t="n">
        <f aca="false">+AN6*$C10</f>
        <v>13.328</v>
      </c>
      <c r="AO10" s="168" t="n">
        <f aca="false">+AO6*$C10</f>
        <v>14.504</v>
      </c>
      <c r="AP10" s="168" t="n">
        <f aca="false">+AP6*$C10</f>
        <v>15.68</v>
      </c>
      <c r="AQ10" s="168" t="n">
        <f aca="false">+AQ6*$C10</f>
        <v>16.856</v>
      </c>
      <c r="AR10" s="168" t="n">
        <f aca="false">+AR6*$C10</f>
        <v>18.424</v>
      </c>
      <c r="AS10" s="168" t="n">
        <f aca="false">+AS6*$C10</f>
        <v>19.992</v>
      </c>
      <c r="AT10" s="168" t="n">
        <f aca="false">+AT6*$C10</f>
        <v>21.56</v>
      </c>
      <c r="AU10" s="168" t="n">
        <f aca="false">+AU6*$C10</f>
        <v>23.128</v>
      </c>
      <c r="AV10" s="168" t="n">
        <f aca="false">+AV6*$C10</f>
        <v>24.696</v>
      </c>
      <c r="AW10" s="168" t="n">
        <f aca="false">+AW6*$C10</f>
        <v>26.264</v>
      </c>
      <c r="AX10" s="168" t="n">
        <f aca="false">+AX6*$C10</f>
        <v>27.832</v>
      </c>
      <c r="AY10" s="168" t="n">
        <f aca="false">+AY6*$C10</f>
        <v>29.4</v>
      </c>
      <c r="AZ10" s="168" t="n">
        <f aca="false">+AZ6*$C10</f>
        <v>37.24</v>
      </c>
      <c r="BA10" s="168" t="n">
        <f aca="false">+BA6*$C10</f>
        <v>39.2</v>
      </c>
      <c r="BB10" s="168" t="n">
        <f aca="false">+BB6*$C10</f>
        <v>39.2</v>
      </c>
      <c r="BC10" s="170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3.5" hidden="false" customHeight="false" outlineLevel="0" collapsed="false">
      <c r="A11" s="153"/>
      <c r="B11" s="172" t="s">
        <v>124</v>
      </c>
      <c r="C11" s="173" t="str">
        <f aca="false">+'Detail by Turbine'!B8</f>
        <v>Tentative</v>
      </c>
      <c r="D11" s="174" t="n">
        <f aca="false">+D8*$C10</f>
        <v>0</v>
      </c>
      <c r="E11" s="174" t="n">
        <f aca="false">+E8*$C10</f>
        <v>0</v>
      </c>
      <c r="F11" s="174" t="n">
        <f aca="false">+F8*$C10</f>
        <v>0</v>
      </c>
      <c r="G11" s="174" t="n">
        <f aca="false">+G8*$C10</f>
        <v>0</v>
      </c>
      <c r="H11" s="174" t="n">
        <f aca="false">+H8*$C10</f>
        <v>0</v>
      </c>
      <c r="I11" s="174" t="n">
        <f aca="false">+I8*$C10</f>
        <v>0</v>
      </c>
      <c r="J11" s="174" t="n">
        <f aca="false">+J8*$C10</f>
        <v>0</v>
      </c>
      <c r="K11" s="174" t="n">
        <f aca="false">+K8*$C10</f>
        <v>0</v>
      </c>
      <c r="L11" s="174" t="n">
        <f aca="false">+L8*$C10</f>
        <v>0</v>
      </c>
      <c r="M11" s="174" t="n">
        <f aca="false">+M8*$C10</f>
        <v>0</v>
      </c>
      <c r="N11" s="174" t="n">
        <f aca="false">+N8*$C10</f>
        <v>0</v>
      </c>
      <c r="O11" s="174" t="n">
        <f aca="false">+O8*$C10</f>
        <v>0</v>
      </c>
      <c r="P11" s="174" t="n">
        <f aca="false">+P8*$C10</f>
        <v>0</v>
      </c>
      <c r="Q11" s="174" t="n">
        <f aca="false">+Q8*$C10</f>
        <v>0</v>
      </c>
      <c r="R11" s="174" t="n">
        <f aca="false">+R8*$C10</f>
        <v>0</v>
      </c>
      <c r="S11" s="174" t="n">
        <f aca="false">+S8*$C10</f>
        <v>0</v>
      </c>
      <c r="T11" s="174" t="n">
        <f aca="false">+T8*$C10</f>
        <v>0</v>
      </c>
      <c r="U11" s="174" t="n">
        <f aca="false">+U8*$C10</f>
        <v>0</v>
      </c>
      <c r="V11" s="174" t="n">
        <f aca="false">+V8*$C10</f>
        <v>0</v>
      </c>
      <c r="W11" s="174" t="n">
        <f aca="false">+W8*$C10</f>
        <v>0</v>
      </c>
      <c r="X11" s="174" t="n">
        <f aca="false">+X8*$C10</f>
        <v>0</v>
      </c>
      <c r="Y11" s="174" t="n">
        <f aca="false">+Y8*$C10</f>
        <v>0</v>
      </c>
      <c r="Z11" s="174" t="n">
        <f aca="false">+Z8*$C10</f>
        <v>0</v>
      </c>
      <c r="AA11" s="174" t="n">
        <f aca="false">+AA8*$C10</f>
        <v>0</v>
      </c>
      <c r="AB11" s="174" t="n">
        <f aca="false">+AB8*$C10</f>
        <v>0</v>
      </c>
      <c r="AC11" s="174" t="n">
        <f aca="false">+AC8*$C10</f>
        <v>0</v>
      </c>
      <c r="AD11" s="174" t="n">
        <f aca="false">+AD8*$C10</f>
        <v>0</v>
      </c>
      <c r="AE11" s="174" t="n">
        <f aca="false">+AE8*$C10</f>
        <v>0</v>
      </c>
      <c r="AF11" s="174" t="n">
        <f aca="false">+AF8*$C10</f>
        <v>3.92</v>
      </c>
      <c r="AG11" s="174" t="n">
        <f aca="false">+AG8*$C10</f>
        <v>3.92</v>
      </c>
      <c r="AH11" s="174" t="n">
        <f aca="false">+AH8*$C10</f>
        <v>4.704</v>
      </c>
      <c r="AI11" s="174" t="n">
        <f aca="false">+AI8*$C10</f>
        <v>5.488</v>
      </c>
      <c r="AJ11" s="174" t="n">
        <f aca="false">+AJ8*$C10</f>
        <v>6.272</v>
      </c>
      <c r="AK11" s="174" t="n">
        <f aca="false">+AK8*$C10</f>
        <v>7.056</v>
      </c>
      <c r="AL11" s="174" t="n">
        <f aca="false">+AL8*$C10</f>
        <v>7.84</v>
      </c>
      <c r="AM11" s="174" t="n">
        <f aca="false">+AM8*$C10</f>
        <v>8.624</v>
      </c>
      <c r="AN11" s="175" t="n">
        <f aca="false">+AN8*$C10</f>
        <v>9.408</v>
      </c>
      <c r="AO11" s="174" t="n">
        <f aca="false">+AO8*$C10</f>
        <v>10.192</v>
      </c>
      <c r="AP11" s="174" t="n">
        <f aca="false">+AP8*$C10</f>
        <v>10.976</v>
      </c>
      <c r="AQ11" s="174" t="n">
        <f aca="false">+AQ8*$C10</f>
        <v>11.76</v>
      </c>
      <c r="AR11" s="174" t="n">
        <f aca="false">+AR8*$C10</f>
        <v>12.544</v>
      </c>
      <c r="AS11" s="174" t="n">
        <f aca="false">+AS8*$C10</f>
        <v>13.328</v>
      </c>
      <c r="AT11" s="174" t="n">
        <f aca="false">+AT8*$C10</f>
        <v>14.112</v>
      </c>
      <c r="AU11" s="174" t="n">
        <f aca="false">+AU8*$C10</f>
        <v>14.896</v>
      </c>
      <c r="AV11" s="174" t="n">
        <f aca="false">+AV8*$C10</f>
        <v>15.68</v>
      </c>
      <c r="AW11" s="174" t="n">
        <f aca="false">+AW8*$C10</f>
        <v>15.68</v>
      </c>
      <c r="AX11" s="174" t="n">
        <f aca="false">+AX8*$C10</f>
        <v>15.68</v>
      </c>
      <c r="AY11" s="174" t="n">
        <f aca="false">+AY8*$C10</f>
        <v>15.68</v>
      </c>
      <c r="AZ11" s="174" t="n">
        <f aca="false">+AZ8*$C10</f>
        <v>15.68</v>
      </c>
      <c r="BA11" s="174" t="n">
        <f aca="false">+BA8*$C10</f>
        <v>15.68</v>
      </c>
      <c r="BB11" s="174" t="n">
        <f aca="false">+BB8*$C10</f>
        <v>39.2</v>
      </c>
      <c r="BC11" s="176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Format="false" ht="15" hidden="false" customHeight="true" outlineLevel="0" collapsed="false">
      <c r="A12" s="153" t="n">
        <f aca="false">+A4+1</f>
        <v>2</v>
      </c>
      <c r="B12" s="178" t="str">
        <f aca="false">+'Detail by Turbine'!G18</f>
        <v>MHI 501F Simple Cycle</v>
      </c>
      <c r="C12" s="179" t="str">
        <f aca="false">+'Detail by Turbine'!S18</f>
        <v>Unassigned / Fort Pierce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57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58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</row>
    <row r="13" customFormat="false" ht="12.75" hidden="false" customHeight="false" outlineLevel="0" collapsed="false">
      <c r="A13" s="153"/>
      <c r="B13" s="181" t="s">
        <v>119</v>
      </c>
      <c r="C13" s="179"/>
      <c r="D13" s="182" t="n">
        <v>0</v>
      </c>
      <c r="E13" s="182" t="n">
        <v>0</v>
      </c>
      <c r="F13" s="182" t="n">
        <v>0</v>
      </c>
      <c r="G13" s="182" t="n">
        <v>0</v>
      </c>
      <c r="H13" s="182" t="n">
        <v>0</v>
      </c>
      <c r="I13" s="182" t="n">
        <v>0</v>
      </c>
      <c r="J13" s="182" t="n">
        <v>0</v>
      </c>
      <c r="K13" s="182" t="n">
        <v>0</v>
      </c>
      <c r="L13" s="182" t="n">
        <v>0</v>
      </c>
      <c r="M13" s="182" t="n">
        <v>0</v>
      </c>
      <c r="N13" s="182" t="n">
        <v>0</v>
      </c>
      <c r="O13" s="182" t="n">
        <v>0</v>
      </c>
      <c r="P13" s="182" t="n">
        <v>0</v>
      </c>
      <c r="Q13" s="182" t="n">
        <v>0</v>
      </c>
      <c r="R13" s="182" t="n">
        <v>0</v>
      </c>
      <c r="S13" s="182" t="n">
        <v>0</v>
      </c>
      <c r="T13" s="182" t="n">
        <v>0</v>
      </c>
      <c r="U13" s="182" t="n">
        <v>0</v>
      </c>
      <c r="V13" s="182" t="n">
        <v>0.1</v>
      </c>
      <c r="W13" s="182" t="n">
        <v>0</v>
      </c>
      <c r="X13" s="182" t="n">
        <v>0</v>
      </c>
      <c r="Y13" s="182" t="n">
        <v>0.15</v>
      </c>
      <c r="Z13" s="182" t="n">
        <v>0</v>
      </c>
      <c r="AA13" s="182" t="n">
        <v>0</v>
      </c>
      <c r="AB13" s="182" t="n">
        <v>0</v>
      </c>
      <c r="AC13" s="182" t="n">
        <v>0.15</v>
      </c>
      <c r="AD13" s="182" t="n">
        <v>0</v>
      </c>
      <c r="AE13" s="182" t="n">
        <v>0</v>
      </c>
      <c r="AF13" s="182" t="n">
        <v>0</v>
      </c>
      <c r="AG13" s="182" t="n">
        <v>0</v>
      </c>
      <c r="AH13" s="182" t="n">
        <v>0</v>
      </c>
      <c r="AI13" s="182" t="n">
        <v>0.2</v>
      </c>
      <c r="AJ13" s="182" t="n">
        <v>0</v>
      </c>
      <c r="AK13" s="182" t="n">
        <v>0</v>
      </c>
      <c r="AL13" s="182" t="n">
        <v>0</v>
      </c>
      <c r="AM13" s="182" t="n">
        <v>0.2</v>
      </c>
      <c r="AN13" s="162" t="n">
        <v>0</v>
      </c>
      <c r="AO13" s="182" t="n">
        <v>0.2</v>
      </c>
      <c r="AP13" s="182" t="n">
        <v>0</v>
      </c>
      <c r="AQ13" s="182" t="n">
        <v>0</v>
      </c>
      <c r="AR13" s="182" t="n">
        <v>0</v>
      </c>
      <c r="AS13" s="182" t="n">
        <v>0</v>
      </c>
      <c r="AT13" s="182" t="n">
        <v>0</v>
      </c>
      <c r="AU13" s="182" t="n">
        <v>0</v>
      </c>
      <c r="AV13" s="182" t="n">
        <v>0</v>
      </c>
      <c r="AW13" s="182" t="n">
        <v>0</v>
      </c>
      <c r="AX13" s="182" t="n">
        <v>0</v>
      </c>
      <c r="AY13" s="182" t="n">
        <v>0</v>
      </c>
      <c r="AZ13" s="182" t="n">
        <v>0</v>
      </c>
      <c r="BA13" s="182" t="n">
        <v>0</v>
      </c>
      <c r="BB13" s="182" t="n">
        <v>0</v>
      </c>
      <c r="BC13" s="163" t="n">
        <f aca="false">SUM(D13:BB13)</f>
        <v>1</v>
      </c>
      <c r="BD13" s="16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2.75" hidden="false" customHeight="false" outlineLevel="0" collapsed="false">
      <c r="A14" s="153"/>
      <c r="B14" s="181" t="s">
        <v>120</v>
      </c>
      <c r="C14" s="179"/>
      <c r="D14" s="182" t="n">
        <f aca="false">D13</f>
        <v>0</v>
      </c>
      <c r="E14" s="182" t="n">
        <f aca="false">+D14+E13</f>
        <v>0</v>
      </c>
      <c r="F14" s="182" t="n">
        <f aca="false">+E14+F13</f>
        <v>0</v>
      </c>
      <c r="G14" s="182" t="n">
        <f aca="false">+F14+G13</f>
        <v>0</v>
      </c>
      <c r="H14" s="182" t="n">
        <f aca="false">+G14+H13</f>
        <v>0</v>
      </c>
      <c r="I14" s="182" t="n">
        <f aca="false">+H14+I13</f>
        <v>0</v>
      </c>
      <c r="J14" s="182" t="n">
        <f aca="false">+I14+J13</f>
        <v>0</v>
      </c>
      <c r="K14" s="182" t="n">
        <f aca="false">+J14+K13</f>
        <v>0</v>
      </c>
      <c r="L14" s="182" t="n">
        <f aca="false">+K14+L13</f>
        <v>0</v>
      </c>
      <c r="M14" s="182" t="n">
        <f aca="false">+L14+M13</f>
        <v>0</v>
      </c>
      <c r="N14" s="182" t="n">
        <f aca="false">+M14+N13</f>
        <v>0</v>
      </c>
      <c r="O14" s="182" t="n">
        <f aca="false">+N14+O13</f>
        <v>0</v>
      </c>
      <c r="P14" s="182" t="n">
        <f aca="false">+O14+P13</f>
        <v>0</v>
      </c>
      <c r="Q14" s="182" t="n">
        <f aca="false">+P14+Q13</f>
        <v>0</v>
      </c>
      <c r="R14" s="182" t="n">
        <f aca="false">+Q14+R13</f>
        <v>0</v>
      </c>
      <c r="S14" s="182" t="n">
        <f aca="false">+R14+S13</f>
        <v>0</v>
      </c>
      <c r="T14" s="182" t="n">
        <f aca="false">+S14+T13</f>
        <v>0</v>
      </c>
      <c r="U14" s="182" t="n">
        <f aca="false">+T14+U13</f>
        <v>0</v>
      </c>
      <c r="V14" s="182" t="n">
        <f aca="false">+U14+V13</f>
        <v>0.1</v>
      </c>
      <c r="W14" s="182" t="n">
        <f aca="false">+V14+W13</f>
        <v>0.1</v>
      </c>
      <c r="X14" s="182" t="n">
        <f aca="false">+W14+X13</f>
        <v>0.1</v>
      </c>
      <c r="Y14" s="182" t="n">
        <f aca="false">+X14+Y13</f>
        <v>0.25</v>
      </c>
      <c r="Z14" s="182" t="n">
        <f aca="false">+Y14+Z13</f>
        <v>0.25</v>
      </c>
      <c r="AA14" s="182" t="n">
        <f aca="false">+Z14+AA13</f>
        <v>0.25</v>
      </c>
      <c r="AB14" s="182" t="n">
        <f aca="false">+AA14+AB13</f>
        <v>0.25</v>
      </c>
      <c r="AC14" s="182" t="n">
        <f aca="false">+AB14+AC13</f>
        <v>0.4</v>
      </c>
      <c r="AD14" s="182" t="n">
        <f aca="false">+AC14+AD13</f>
        <v>0.4</v>
      </c>
      <c r="AE14" s="182" t="n">
        <f aca="false">+AD14+AE13</f>
        <v>0.4</v>
      </c>
      <c r="AF14" s="182" t="n">
        <f aca="false">+AE14+AF13</f>
        <v>0.4</v>
      </c>
      <c r="AG14" s="182" t="n">
        <f aca="false">+AF14+AG13</f>
        <v>0.4</v>
      </c>
      <c r="AH14" s="182" t="n">
        <f aca="false">+AG14+AH13</f>
        <v>0.4</v>
      </c>
      <c r="AI14" s="182" t="n">
        <f aca="false">+AH14+AI13</f>
        <v>0.6</v>
      </c>
      <c r="AJ14" s="182" t="n">
        <f aca="false">+AI14+AJ13</f>
        <v>0.6</v>
      </c>
      <c r="AK14" s="182" t="n">
        <f aca="false">+AJ14+AK13</f>
        <v>0.6</v>
      </c>
      <c r="AL14" s="182" t="n">
        <f aca="false">+AK14+AL13</f>
        <v>0.6</v>
      </c>
      <c r="AM14" s="182" t="n">
        <f aca="false">+AL14+AM13</f>
        <v>0.8</v>
      </c>
      <c r="AN14" s="162" t="n">
        <f aca="false">+AM14+AN13</f>
        <v>0.8</v>
      </c>
      <c r="AO14" s="182" t="n">
        <f aca="false">+AN14+AO13</f>
        <v>1</v>
      </c>
      <c r="AP14" s="182" t="n">
        <f aca="false">+AO14+AP13</f>
        <v>1</v>
      </c>
      <c r="AQ14" s="182" t="n">
        <f aca="false">+AP14+AQ13</f>
        <v>1</v>
      </c>
      <c r="AR14" s="182" t="n">
        <f aca="false">+AQ14+AR13</f>
        <v>1</v>
      </c>
      <c r="AS14" s="182" t="n">
        <f aca="false">+AR14+AS13</f>
        <v>1</v>
      </c>
      <c r="AT14" s="182" t="n">
        <f aca="false">+AS14+AT13</f>
        <v>1</v>
      </c>
      <c r="AU14" s="182" t="n">
        <f aca="false">+AT14+AU13</f>
        <v>1</v>
      </c>
      <c r="AV14" s="182" t="n">
        <f aca="false">+AU14+AV13</f>
        <v>1</v>
      </c>
      <c r="AW14" s="182" t="n">
        <f aca="false">+AV14+AW13</f>
        <v>1</v>
      </c>
      <c r="AX14" s="182" t="n">
        <f aca="false">+AW14+AX13</f>
        <v>1</v>
      </c>
      <c r="AY14" s="182" t="n">
        <f aca="false">+AX14+AY13</f>
        <v>1</v>
      </c>
      <c r="AZ14" s="182" t="n">
        <f aca="false">+AY14+AZ13</f>
        <v>1</v>
      </c>
      <c r="BA14" s="182" t="n">
        <f aca="false">+AZ14+BA13</f>
        <v>1</v>
      </c>
      <c r="BB14" s="182" t="n">
        <f aca="false">+BA14+BB13</f>
        <v>1</v>
      </c>
      <c r="BC14" s="163"/>
      <c r="BD14" s="16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</row>
    <row r="15" customFormat="false" ht="12.75" hidden="false" customHeight="false" outlineLevel="0" collapsed="false">
      <c r="A15" s="153"/>
      <c r="B15" s="181" t="s">
        <v>121</v>
      </c>
      <c r="C15" s="179"/>
      <c r="D15" s="182" t="n">
        <v>0</v>
      </c>
      <c r="E15" s="182" t="n">
        <v>0</v>
      </c>
      <c r="F15" s="182" t="n">
        <v>0</v>
      </c>
      <c r="G15" s="182" t="n">
        <v>0</v>
      </c>
      <c r="H15" s="182" t="n">
        <v>0</v>
      </c>
      <c r="I15" s="182" t="n">
        <v>0</v>
      </c>
      <c r="J15" s="182" t="n">
        <v>0</v>
      </c>
      <c r="K15" s="182" t="n">
        <v>0</v>
      </c>
      <c r="L15" s="182" t="n">
        <v>0</v>
      </c>
      <c r="M15" s="182" t="n">
        <v>0</v>
      </c>
      <c r="N15" s="182" t="n">
        <v>0</v>
      </c>
      <c r="O15" s="182" t="n">
        <v>0</v>
      </c>
      <c r="P15" s="182" t="n">
        <v>0</v>
      </c>
      <c r="Q15" s="182" t="n">
        <v>0</v>
      </c>
      <c r="R15" s="182" t="n">
        <v>0</v>
      </c>
      <c r="S15" s="182" t="n">
        <v>0</v>
      </c>
      <c r="T15" s="182" t="n">
        <v>0</v>
      </c>
      <c r="U15" s="182" t="n">
        <v>1</v>
      </c>
      <c r="V15" s="182" t="n">
        <v>0</v>
      </c>
      <c r="W15" s="182" t="n">
        <v>0</v>
      </c>
      <c r="X15" s="182" t="n">
        <v>0</v>
      </c>
      <c r="Y15" s="182" t="n">
        <v>0</v>
      </c>
      <c r="Z15" s="182" t="n">
        <v>0</v>
      </c>
      <c r="AA15" s="182" t="n">
        <v>0</v>
      </c>
      <c r="AB15" s="182" t="n">
        <v>0</v>
      </c>
      <c r="AC15" s="182" t="n">
        <v>0</v>
      </c>
      <c r="AD15" s="182" t="n">
        <v>0</v>
      </c>
      <c r="AE15" s="182" t="n">
        <v>0</v>
      </c>
      <c r="AF15" s="182" t="n">
        <v>0</v>
      </c>
      <c r="AG15" s="182" t="n">
        <v>0</v>
      </c>
      <c r="AH15" s="182" t="n">
        <v>0</v>
      </c>
      <c r="AI15" s="182" t="n">
        <v>0</v>
      </c>
      <c r="AJ15" s="182" t="n">
        <v>0</v>
      </c>
      <c r="AK15" s="182" t="n">
        <v>0</v>
      </c>
      <c r="AL15" s="182" t="n">
        <v>0</v>
      </c>
      <c r="AM15" s="182" t="n">
        <v>0</v>
      </c>
      <c r="AN15" s="162" t="n">
        <v>0</v>
      </c>
      <c r="AO15" s="182" t="n">
        <v>0</v>
      </c>
      <c r="AP15" s="182" t="n">
        <v>0</v>
      </c>
      <c r="AQ15" s="182" t="n">
        <v>0</v>
      </c>
      <c r="AR15" s="182" t="n">
        <v>0</v>
      </c>
      <c r="AS15" s="182" t="n">
        <v>0</v>
      </c>
      <c r="AT15" s="182" t="n">
        <v>0</v>
      </c>
      <c r="AU15" s="182" t="n">
        <v>0</v>
      </c>
      <c r="AV15" s="182" t="n">
        <v>0</v>
      </c>
      <c r="AW15" s="182" t="n">
        <v>0</v>
      </c>
      <c r="AX15" s="182" t="n">
        <v>0</v>
      </c>
      <c r="AY15" s="182" t="n">
        <v>0</v>
      </c>
      <c r="AZ15" s="182" t="n">
        <v>0</v>
      </c>
      <c r="BA15" s="182" t="n">
        <v>0</v>
      </c>
      <c r="BB15" s="182" t="n">
        <v>0</v>
      </c>
      <c r="BC15" s="163" t="n">
        <f aca="false">SUM(D15:BB15)</f>
        <v>1</v>
      </c>
      <c r="BD15" s="160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  <c r="IW15" s="164"/>
    </row>
    <row r="16" customFormat="false" ht="12.75" hidden="false" customHeight="false" outlineLevel="0" collapsed="false">
      <c r="A16" s="153"/>
      <c r="B16" s="181" t="s">
        <v>122</v>
      </c>
      <c r="C16" s="179"/>
      <c r="D16" s="182" t="n">
        <f aca="false">D15</f>
        <v>0</v>
      </c>
      <c r="E16" s="182" t="n">
        <f aca="false">+D16+E15</f>
        <v>0</v>
      </c>
      <c r="F16" s="182" t="n">
        <f aca="false">+E16+F15</f>
        <v>0</v>
      </c>
      <c r="G16" s="182" t="n">
        <f aca="false">+F16+G15</f>
        <v>0</v>
      </c>
      <c r="H16" s="182" t="n">
        <f aca="false">+G16+H15</f>
        <v>0</v>
      </c>
      <c r="I16" s="182" t="n">
        <f aca="false">+H16+I15</f>
        <v>0</v>
      </c>
      <c r="J16" s="182" t="n">
        <f aca="false">+I16+J15</f>
        <v>0</v>
      </c>
      <c r="K16" s="182" t="n">
        <f aca="false">+J16+K15</f>
        <v>0</v>
      </c>
      <c r="L16" s="182" t="n">
        <f aca="false">+K16+L15</f>
        <v>0</v>
      </c>
      <c r="M16" s="182" t="n">
        <f aca="false">+L16+M15</f>
        <v>0</v>
      </c>
      <c r="N16" s="182" t="n">
        <f aca="false">+M16+N15</f>
        <v>0</v>
      </c>
      <c r="O16" s="182" t="n">
        <f aca="false">+N16+O15</f>
        <v>0</v>
      </c>
      <c r="P16" s="182" t="n">
        <f aca="false">+O16+P15</f>
        <v>0</v>
      </c>
      <c r="Q16" s="182" t="n">
        <f aca="false">+P16+Q15</f>
        <v>0</v>
      </c>
      <c r="R16" s="182" t="n">
        <f aca="false">+Q16+R15</f>
        <v>0</v>
      </c>
      <c r="S16" s="182" t="n">
        <f aca="false">+R16+S15</f>
        <v>0</v>
      </c>
      <c r="T16" s="182" t="n">
        <f aca="false">+S16+T15</f>
        <v>0</v>
      </c>
      <c r="U16" s="182" t="n">
        <f aca="false">+T16+U15</f>
        <v>1</v>
      </c>
      <c r="V16" s="182" t="n">
        <f aca="false">+U16+V15</f>
        <v>1</v>
      </c>
      <c r="W16" s="182" t="n">
        <f aca="false">+V16+W15</f>
        <v>1</v>
      </c>
      <c r="X16" s="182" t="n">
        <f aca="false">+W16+X15</f>
        <v>1</v>
      </c>
      <c r="Y16" s="182" t="n">
        <f aca="false">+X16+Y15</f>
        <v>1</v>
      </c>
      <c r="Z16" s="182" t="n">
        <f aca="false">+Y16+Z15</f>
        <v>1</v>
      </c>
      <c r="AA16" s="182" t="n">
        <f aca="false">+Z16+AA15</f>
        <v>1</v>
      </c>
      <c r="AB16" s="182" t="n">
        <f aca="false">+AA16+AB15</f>
        <v>1</v>
      </c>
      <c r="AC16" s="182" t="n">
        <f aca="false">+AB16+AC15</f>
        <v>1</v>
      </c>
      <c r="AD16" s="182" t="n">
        <f aca="false">+AC16+AD15</f>
        <v>1</v>
      </c>
      <c r="AE16" s="182" t="n">
        <f aca="false">+AD16+AE15</f>
        <v>1</v>
      </c>
      <c r="AF16" s="182" t="n">
        <f aca="false">+AE16+AF15</f>
        <v>1</v>
      </c>
      <c r="AG16" s="182" t="n">
        <f aca="false">+AF16+AG15</f>
        <v>1</v>
      </c>
      <c r="AH16" s="182" t="n">
        <f aca="false">+AG16+AH15</f>
        <v>1</v>
      </c>
      <c r="AI16" s="182" t="n">
        <f aca="false">+AH16+AI15</f>
        <v>1</v>
      </c>
      <c r="AJ16" s="182" t="n">
        <f aca="false">+AI16+AJ15</f>
        <v>1</v>
      </c>
      <c r="AK16" s="182" t="n">
        <f aca="false">+AJ16+AK15</f>
        <v>1</v>
      </c>
      <c r="AL16" s="182" t="n">
        <f aca="false">+AK16+AL15</f>
        <v>1</v>
      </c>
      <c r="AM16" s="182" t="n">
        <f aca="false">+AL16+AM15</f>
        <v>1</v>
      </c>
      <c r="AN16" s="162" t="n">
        <f aca="false">+AM16+AN15</f>
        <v>1</v>
      </c>
      <c r="AO16" s="182" t="n">
        <f aca="false">+AN16+AO15</f>
        <v>1</v>
      </c>
      <c r="AP16" s="182" t="n">
        <f aca="false">+AO16+AP15</f>
        <v>1</v>
      </c>
      <c r="AQ16" s="182" t="n">
        <f aca="false">+AP16+AQ15</f>
        <v>1</v>
      </c>
      <c r="AR16" s="182" t="n">
        <f aca="false">+AQ16+AR15</f>
        <v>1</v>
      </c>
      <c r="AS16" s="182" t="n">
        <f aca="false">+AR16+AS15</f>
        <v>1</v>
      </c>
      <c r="AT16" s="182" t="n">
        <f aca="false">+AS16+AT15</f>
        <v>1</v>
      </c>
      <c r="AU16" s="182" t="n">
        <f aca="false">+AT16+AU15</f>
        <v>1</v>
      </c>
      <c r="AV16" s="182" t="n">
        <f aca="false">+AU16+AV15</f>
        <v>1</v>
      </c>
      <c r="AW16" s="182" t="n">
        <f aca="false">+AV16+AW15</f>
        <v>1</v>
      </c>
      <c r="AX16" s="182" t="n">
        <f aca="false">+AW16+AX15</f>
        <v>1</v>
      </c>
      <c r="AY16" s="182" t="n">
        <f aca="false">+AX16+AY15</f>
        <v>1</v>
      </c>
      <c r="AZ16" s="182" t="n">
        <f aca="false">+AY16+AZ15</f>
        <v>1</v>
      </c>
      <c r="BA16" s="182" t="n">
        <f aca="false">+AZ16+BA15</f>
        <v>1</v>
      </c>
      <c r="BB16" s="182" t="n">
        <f aca="false">+BA16+BB15</f>
        <v>1</v>
      </c>
      <c r="BC16" s="163"/>
      <c r="BD16" s="160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2.75" hidden="false" customHeight="false" outlineLevel="0" collapsed="false">
      <c r="A17" s="153"/>
      <c r="B17" s="183"/>
      <c r="C17" s="179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5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  <c r="IW17" s="188"/>
    </row>
    <row r="18" customFormat="false" ht="12.75" hidden="false" customHeight="false" outlineLevel="0" collapsed="false">
      <c r="A18" s="153"/>
      <c r="B18" s="189" t="s">
        <v>123</v>
      </c>
      <c r="C18" s="190" t="n">
        <f aca="false">33.9089+3.26128</f>
        <v>37.17018</v>
      </c>
      <c r="D18" s="191" t="n">
        <f aca="false">+D14*$C18</f>
        <v>0</v>
      </c>
      <c r="E18" s="191" t="n">
        <f aca="false">+E14*$C18</f>
        <v>0</v>
      </c>
      <c r="F18" s="191" t="n">
        <f aca="false">+F14*$C18</f>
        <v>0</v>
      </c>
      <c r="G18" s="191" t="n">
        <f aca="false">+G14*$C18</f>
        <v>0</v>
      </c>
      <c r="H18" s="191" t="n">
        <f aca="false">+H14*$C18</f>
        <v>0</v>
      </c>
      <c r="I18" s="191" t="n">
        <f aca="false">+I14*$C18</f>
        <v>0</v>
      </c>
      <c r="J18" s="191" t="n">
        <f aca="false">+J14*$C18</f>
        <v>0</v>
      </c>
      <c r="K18" s="191" t="n">
        <f aca="false">+K14*$C18</f>
        <v>0</v>
      </c>
      <c r="L18" s="191" t="n">
        <f aca="false">+L14*$C18</f>
        <v>0</v>
      </c>
      <c r="M18" s="191" t="n">
        <f aca="false">+M14*$C18</f>
        <v>0</v>
      </c>
      <c r="N18" s="191" t="n">
        <f aca="false">+N14*$C18</f>
        <v>0</v>
      </c>
      <c r="O18" s="191" t="n">
        <f aca="false">+O14*$C18</f>
        <v>0</v>
      </c>
      <c r="P18" s="191" t="n">
        <f aca="false">+P14*$C18</f>
        <v>0</v>
      </c>
      <c r="Q18" s="191" t="n">
        <f aca="false">+Q14*$C18</f>
        <v>0</v>
      </c>
      <c r="R18" s="191" t="n">
        <f aca="false">+R14*$C18</f>
        <v>0</v>
      </c>
      <c r="S18" s="191" t="n">
        <f aca="false">+S14*$C18</f>
        <v>0</v>
      </c>
      <c r="T18" s="191" t="n">
        <f aca="false">+T14*$C18</f>
        <v>0</v>
      </c>
      <c r="U18" s="191" t="n">
        <f aca="false">+U14*$C18</f>
        <v>0</v>
      </c>
      <c r="V18" s="191" t="n">
        <f aca="false">+V14*$C18</f>
        <v>3.717018</v>
      </c>
      <c r="W18" s="191" t="n">
        <f aca="false">+W14*$C18</f>
        <v>3.717018</v>
      </c>
      <c r="X18" s="191" t="n">
        <f aca="false">+X14*$C18</f>
        <v>3.717018</v>
      </c>
      <c r="Y18" s="191" t="n">
        <f aca="false">+Y14*$C18</f>
        <v>9.292545</v>
      </c>
      <c r="Z18" s="191" t="n">
        <f aca="false">+Z14*$C18</f>
        <v>9.292545</v>
      </c>
      <c r="AA18" s="191" t="n">
        <f aca="false">+AA14*$C18</f>
        <v>9.292545</v>
      </c>
      <c r="AB18" s="191" t="n">
        <f aca="false">+AB14*$C18</f>
        <v>9.292545</v>
      </c>
      <c r="AC18" s="191" t="n">
        <f aca="false">+AC14*$C18</f>
        <v>14.868072</v>
      </c>
      <c r="AD18" s="191" t="n">
        <f aca="false">+AD14*$C18</f>
        <v>14.868072</v>
      </c>
      <c r="AE18" s="191" t="n">
        <f aca="false">+AE14*$C18</f>
        <v>14.868072</v>
      </c>
      <c r="AF18" s="191" t="n">
        <f aca="false">+AF14*$C18</f>
        <v>14.868072</v>
      </c>
      <c r="AG18" s="191" t="n">
        <f aca="false">+AG14*$C18</f>
        <v>14.868072</v>
      </c>
      <c r="AH18" s="191" t="n">
        <f aca="false">+AH14*$C18</f>
        <v>14.868072</v>
      </c>
      <c r="AI18" s="191" t="n">
        <f aca="false">+AI14*$C18</f>
        <v>22.302108</v>
      </c>
      <c r="AJ18" s="191" t="n">
        <f aca="false">+AJ14*$C18</f>
        <v>22.302108</v>
      </c>
      <c r="AK18" s="191" t="n">
        <f aca="false">+AK14*$C18</f>
        <v>22.302108</v>
      </c>
      <c r="AL18" s="191" t="n">
        <f aca="false">+AL14*$C18</f>
        <v>22.302108</v>
      </c>
      <c r="AM18" s="191" t="n">
        <f aca="false">+AM14*$C18</f>
        <v>29.736144</v>
      </c>
      <c r="AN18" s="169" t="n">
        <f aca="false">+AN14*$C18</f>
        <v>29.736144</v>
      </c>
      <c r="AO18" s="191" t="n">
        <f aca="false">+AO14*$C18</f>
        <v>37.17018</v>
      </c>
      <c r="AP18" s="191" t="n">
        <f aca="false">+AP14*$C18</f>
        <v>37.17018</v>
      </c>
      <c r="AQ18" s="191" t="n">
        <f aca="false">+AQ14*$C18</f>
        <v>37.17018</v>
      </c>
      <c r="AR18" s="191" t="n">
        <f aca="false">+AR14*$C18</f>
        <v>37.17018</v>
      </c>
      <c r="AS18" s="191" t="n">
        <f aca="false">+AS14*$C18</f>
        <v>37.17018</v>
      </c>
      <c r="AT18" s="191" t="n">
        <f aca="false">+AT14*$C18</f>
        <v>37.17018</v>
      </c>
      <c r="AU18" s="191" t="n">
        <f aca="false">+AU14*$C18</f>
        <v>37.17018</v>
      </c>
      <c r="AV18" s="191" t="n">
        <f aca="false">+AV14*$C18</f>
        <v>37.17018</v>
      </c>
      <c r="AW18" s="191" t="n">
        <f aca="false">+AW14*$C18</f>
        <v>37.17018</v>
      </c>
      <c r="AX18" s="191" t="n">
        <f aca="false">+AX14*$C18</f>
        <v>37.17018</v>
      </c>
      <c r="AY18" s="191" t="n">
        <f aca="false">+AY14*$C18</f>
        <v>37.17018</v>
      </c>
      <c r="AZ18" s="191" t="n">
        <f aca="false">+AZ14*$C18</f>
        <v>37.17018</v>
      </c>
      <c r="BA18" s="191" t="n">
        <f aca="false">+BA14*$C18</f>
        <v>37.17018</v>
      </c>
      <c r="BB18" s="191" t="n">
        <f aca="false">+BB14*$C18</f>
        <v>37.17018</v>
      </c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13.5" hidden="false" customHeight="false" outlineLevel="0" collapsed="false">
      <c r="A19" s="153"/>
      <c r="B19" s="192" t="s">
        <v>124</v>
      </c>
      <c r="C19" s="193" t="str">
        <f aca="false">+'Detail by Turbine'!B18</f>
        <v>Available</v>
      </c>
      <c r="D19" s="194" t="n">
        <f aca="false">+D16*$C18</f>
        <v>0</v>
      </c>
      <c r="E19" s="194" t="n">
        <f aca="false">+E16*$C18</f>
        <v>0</v>
      </c>
      <c r="F19" s="194" t="n">
        <f aca="false">+F16*$C18</f>
        <v>0</v>
      </c>
      <c r="G19" s="194" t="n">
        <f aca="false">+G16*$C18</f>
        <v>0</v>
      </c>
      <c r="H19" s="194" t="n">
        <f aca="false">+H16*$C18</f>
        <v>0</v>
      </c>
      <c r="I19" s="194" t="n">
        <f aca="false">+I16*$C18</f>
        <v>0</v>
      </c>
      <c r="J19" s="194" t="n">
        <f aca="false">+J16*$C18</f>
        <v>0</v>
      </c>
      <c r="K19" s="194" t="n">
        <f aca="false">+K16*$C18</f>
        <v>0</v>
      </c>
      <c r="L19" s="194" t="n">
        <f aca="false">+L16*$C18</f>
        <v>0</v>
      </c>
      <c r="M19" s="194" t="n">
        <f aca="false">+M16*$C18</f>
        <v>0</v>
      </c>
      <c r="N19" s="194" t="n">
        <f aca="false">+N16*$C18</f>
        <v>0</v>
      </c>
      <c r="O19" s="194" t="n">
        <f aca="false">+O16*$C18</f>
        <v>0</v>
      </c>
      <c r="P19" s="194" t="n">
        <f aca="false">+P16*$C18</f>
        <v>0</v>
      </c>
      <c r="Q19" s="194" t="n">
        <f aca="false">+Q16*$C18</f>
        <v>0</v>
      </c>
      <c r="R19" s="194" t="n">
        <f aca="false">+R16*$C18</f>
        <v>0</v>
      </c>
      <c r="S19" s="194" t="n">
        <f aca="false">+S16*$C18</f>
        <v>0</v>
      </c>
      <c r="T19" s="194" t="n">
        <f aca="false">+T16*$C18</f>
        <v>0</v>
      </c>
      <c r="U19" s="194" t="n">
        <f aca="false">+U16*$C18</f>
        <v>37.17018</v>
      </c>
      <c r="V19" s="194" t="n">
        <f aca="false">+V16*$C18</f>
        <v>37.17018</v>
      </c>
      <c r="W19" s="194" t="n">
        <f aca="false">+W16*$C18</f>
        <v>37.17018</v>
      </c>
      <c r="X19" s="194" t="n">
        <f aca="false">+X16*$C18</f>
        <v>37.17018</v>
      </c>
      <c r="Y19" s="194" t="n">
        <f aca="false">+Y16*$C18</f>
        <v>37.17018</v>
      </c>
      <c r="Z19" s="194" t="n">
        <f aca="false">+Z16*$C18</f>
        <v>37.17018</v>
      </c>
      <c r="AA19" s="194" t="n">
        <f aca="false">+AA16*$C18</f>
        <v>37.17018</v>
      </c>
      <c r="AB19" s="194" t="n">
        <f aca="false">+AB16*$C18</f>
        <v>37.17018</v>
      </c>
      <c r="AC19" s="194" t="n">
        <f aca="false">+AC16*$C18</f>
        <v>37.17018</v>
      </c>
      <c r="AD19" s="194" t="n">
        <f aca="false">+AD16*$C18</f>
        <v>37.17018</v>
      </c>
      <c r="AE19" s="194" t="n">
        <f aca="false">+AE16*$C18</f>
        <v>37.17018</v>
      </c>
      <c r="AF19" s="194" t="n">
        <f aca="false">+AF16*$C18</f>
        <v>37.17018</v>
      </c>
      <c r="AG19" s="194" t="n">
        <f aca="false">+AG16*$C18</f>
        <v>37.17018</v>
      </c>
      <c r="AH19" s="194" t="n">
        <f aca="false">+AH16*$C18</f>
        <v>37.17018</v>
      </c>
      <c r="AI19" s="194" t="n">
        <f aca="false">+AI16*$C18</f>
        <v>37.17018</v>
      </c>
      <c r="AJ19" s="194" t="n">
        <f aca="false">+AJ16*$C18</f>
        <v>37.17018</v>
      </c>
      <c r="AK19" s="194" t="n">
        <f aca="false">+AK16*$C18</f>
        <v>37.17018</v>
      </c>
      <c r="AL19" s="194" t="n">
        <f aca="false">+AL16*$C18</f>
        <v>37.17018</v>
      </c>
      <c r="AM19" s="194" t="n">
        <f aca="false">+AM16*$C18</f>
        <v>37.17018</v>
      </c>
      <c r="AN19" s="175" t="n">
        <f aca="false">+AN16*$C18</f>
        <v>37.17018</v>
      </c>
      <c r="AO19" s="194" t="n">
        <f aca="false">+AO16*$C18</f>
        <v>37.17018</v>
      </c>
      <c r="AP19" s="194" t="n">
        <f aca="false">+AP16*$C18</f>
        <v>37.17018</v>
      </c>
      <c r="AQ19" s="194" t="n">
        <f aca="false">+AQ16*$C18</f>
        <v>37.17018</v>
      </c>
      <c r="AR19" s="194" t="n">
        <f aca="false">+AR16*$C18</f>
        <v>37.17018</v>
      </c>
      <c r="AS19" s="194" t="n">
        <f aca="false">+AS16*$C18</f>
        <v>37.17018</v>
      </c>
      <c r="AT19" s="194" t="n">
        <f aca="false">+AT16*$C18</f>
        <v>37.17018</v>
      </c>
      <c r="AU19" s="194" t="n">
        <f aca="false">+AU16*$C18</f>
        <v>37.17018</v>
      </c>
      <c r="AV19" s="194" t="n">
        <f aca="false">+AV16*$C18</f>
        <v>37.17018</v>
      </c>
      <c r="AW19" s="194" t="n">
        <f aca="false">+AW16*$C18</f>
        <v>37.17018</v>
      </c>
      <c r="AX19" s="194" t="n">
        <f aca="false">+AX16*$C18</f>
        <v>37.17018</v>
      </c>
      <c r="AY19" s="194" t="n">
        <f aca="false">+AY16*$C18</f>
        <v>37.17018</v>
      </c>
      <c r="AZ19" s="194" t="n">
        <f aca="false">+AZ16*$C18</f>
        <v>37.17018</v>
      </c>
      <c r="BA19" s="194" t="n">
        <f aca="false">+BA16*$C18</f>
        <v>37.17018</v>
      </c>
      <c r="BB19" s="194" t="n">
        <f aca="false">+BB16*$C18</f>
        <v>37.17018</v>
      </c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Format="false" ht="15" hidden="false" customHeight="true" outlineLevel="0" collapsed="false">
      <c r="A20" s="153" t="n">
        <f aca="false">+A12+1</f>
        <v>3</v>
      </c>
      <c r="B20" s="178" t="str">
        <f aca="false">+'Detail by Turbine'!G19</f>
        <v>MHI 501F Simple Cycle</v>
      </c>
      <c r="C20" s="179" t="str">
        <f aca="false">+'Detail by Turbine'!S19</f>
        <v>Unassigned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57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58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</row>
    <row r="21" customFormat="false" ht="12.75" hidden="false" customHeight="false" outlineLevel="0" collapsed="false">
      <c r="A21" s="153"/>
      <c r="B21" s="181" t="s">
        <v>119</v>
      </c>
      <c r="C21" s="179"/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I21" s="182" t="n">
        <v>0</v>
      </c>
      <c r="J21" s="182" t="n">
        <v>0</v>
      </c>
      <c r="K21" s="182" t="n">
        <v>0</v>
      </c>
      <c r="L21" s="182" t="n">
        <v>0</v>
      </c>
      <c r="M21" s="182" t="n">
        <v>0</v>
      </c>
      <c r="N21" s="182" t="n">
        <v>0</v>
      </c>
      <c r="O21" s="182" t="n">
        <v>0</v>
      </c>
      <c r="P21" s="182" t="n">
        <v>0</v>
      </c>
      <c r="Q21" s="182" t="n">
        <v>0</v>
      </c>
      <c r="R21" s="182" t="n">
        <v>0</v>
      </c>
      <c r="S21" s="182" t="n">
        <v>0</v>
      </c>
      <c r="T21" s="182" t="n">
        <v>0</v>
      </c>
      <c r="U21" s="182" t="n">
        <v>0</v>
      </c>
      <c r="V21" s="182" t="n">
        <v>0</v>
      </c>
      <c r="W21" s="182" t="n">
        <v>0</v>
      </c>
      <c r="X21" s="182" t="n">
        <v>0</v>
      </c>
      <c r="Y21" s="182" t="n">
        <v>0</v>
      </c>
      <c r="Z21" s="182" t="n">
        <v>0.1</v>
      </c>
      <c r="AA21" s="182" t="n">
        <v>0</v>
      </c>
      <c r="AB21" s="182" t="n">
        <v>0</v>
      </c>
      <c r="AC21" s="182" t="n">
        <v>0</v>
      </c>
      <c r="AD21" s="182" t="n">
        <v>0</v>
      </c>
      <c r="AE21" s="182" t="n">
        <v>0</v>
      </c>
      <c r="AF21" s="182" t="n">
        <v>0</v>
      </c>
      <c r="AG21" s="182" t="n">
        <v>0.15</v>
      </c>
      <c r="AH21" s="182" t="n">
        <v>0</v>
      </c>
      <c r="AI21" s="182" t="n">
        <v>0</v>
      </c>
      <c r="AJ21" s="182" t="n">
        <v>0</v>
      </c>
      <c r="AK21" s="182" t="n">
        <v>0</v>
      </c>
      <c r="AL21" s="182" t="n">
        <v>0.15</v>
      </c>
      <c r="AM21" s="182" t="n">
        <v>0</v>
      </c>
      <c r="AN21" s="162" t="n">
        <v>0</v>
      </c>
      <c r="AO21" s="182" t="n">
        <v>0</v>
      </c>
      <c r="AP21" s="182" t="n">
        <v>0</v>
      </c>
      <c r="AQ21" s="182" t="n">
        <v>0</v>
      </c>
      <c r="AR21" s="182" t="n">
        <v>0</v>
      </c>
      <c r="AS21" s="182" t="n">
        <v>0.2</v>
      </c>
      <c r="AT21" s="182" t="n">
        <v>0</v>
      </c>
      <c r="AU21" s="182" t="n">
        <v>0</v>
      </c>
      <c r="AV21" s="182" t="n">
        <v>0.2</v>
      </c>
      <c r="AW21" s="182" t="n">
        <v>0</v>
      </c>
      <c r="AX21" s="182" t="n">
        <v>0.2</v>
      </c>
      <c r="AY21" s="182" t="n">
        <v>0</v>
      </c>
      <c r="AZ21" s="182" t="n">
        <v>0</v>
      </c>
      <c r="BA21" s="182" t="n">
        <v>0</v>
      </c>
      <c r="BB21" s="182" t="n">
        <v>0</v>
      </c>
      <c r="BC21" s="163" t="n">
        <f aca="false">SUM(D21:BB21)</f>
        <v>1</v>
      </c>
      <c r="BD21" s="160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2.75" hidden="false" customHeight="false" outlineLevel="0" collapsed="false">
      <c r="A22" s="153"/>
      <c r="B22" s="181" t="s">
        <v>120</v>
      </c>
      <c r="C22" s="179"/>
      <c r="D22" s="182" t="n">
        <f aca="false">D21</f>
        <v>0</v>
      </c>
      <c r="E22" s="182" t="n">
        <f aca="false">+D22+E21</f>
        <v>0</v>
      </c>
      <c r="F22" s="182" t="n">
        <f aca="false">+E22+F21</f>
        <v>0</v>
      </c>
      <c r="G22" s="182" t="n">
        <f aca="false">+F22+G21</f>
        <v>0</v>
      </c>
      <c r="H22" s="182" t="n">
        <f aca="false">+G22+H21</f>
        <v>0</v>
      </c>
      <c r="I22" s="182" t="n">
        <f aca="false">+H22+I21</f>
        <v>0</v>
      </c>
      <c r="J22" s="182" t="n">
        <f aca="false">+I22+J21</f>
        <v>0</v>
      </c>
      <c r="K22" s="182" t="n">
        <f aca="false">+J22+K21</f>
        <v>0</v>
      </c>
      <c r="L22" s="182" t="n">
        <f aca="false">+K22+L21</f>
        <v>0</v>
      </c>
      <c r="M22" s="182" t="n">
        <f aca="false">+L22+M21</f>
        <v>0</v>
      </c>
      <c r="N22" s="182" t="n">
        <f aca="false">+M22+N21</f>
        <v>0</v>
      </c>
      <c r="O22" s="182" t="n">
        <f aca="false">+N22+O21</f>
        <v>0</v>
      </c>
      <c r="P22" s="182" t="n">
        <f aca="false">+O22+P21</f>
        <v>0</v>
      </c>
      <c r="Q22" s="182" t="n">
        <f aca="false">+P22+Q21</f>
        <v>0</v>
      </c>
      <c r="R22" s="182" t="n">
        <f aca="false">+Q22+R21</f>
        <v>0</v>
      </c>
      <c r="S22" s="182" t="n">
        <f aca="false">+R22+S21</f>
        <v>0</v>
      </c>
      <c r="T22" s="182" t="n">
        <f aca="false">+S22+T21</f>
        <v>0</v>
      </c>
      <c r="U22" s="182" t="n">
        <f aca="false">+T22+U21</f>
        <v>0</v>
      </c>
      <c r="V22" s="182" t="n">
        <f aca="false">+U22+V21</f>
        <v>0</v>
      </c>
      <c r="W22" s="182" t="n">
        <f aca="false">+V22+W21</f>
        <v>0</v>
      </c>
      <c r="X22" s="182" t="n">
        <f aca="false">+W22+X21</f>
        <v>0</v>
      </c>
      <c r="Y22" s="182" t="n">
        <f aca="false">+X22+Y21</f>
        <v>0</v>
      </c>
      <c r="Z22" s="182" t="n">
        <f aca="false">+Y22+Z21</f>
        <v>0.1</v>
      </c>
      <c r="AA22" s="182" t="n">
        <f aca="false">+Z22+AA21</f>
        <v>0.1</v>
      </c>
      <c r="AB22" s="182" t="n">
        <f aca="false">+AA22+AB21</f>
        <v>0.1</v>
      </c>
      <c r="AC22" s="182" t="n">
        <f aca="false">+AB22+AC21</f>
        <v>0.1</v>
      </c>
      <c r="AD22" s="182" t="n">
        <f aca="false">+AC22+AD21</f>
        <v>0.1</v>
      </c>
      <c r="AE22" s="182" t="n">
        <f aca="false">+AD22+AE21</f>
        <v>0.1</v>
      </c>
      <c r="AF22" s="182" t="n">
        <f aca="false">+AE22+AF21</f>
        <v>0.1</v>
      </c>
      <c r="AG22" s="182" t="n">
        <f aca="false">+AF22+AG21</f>
        <v>0.25</v>
      </c>
      <c r="AH22" s="182" t="n">
        <f aca="false">+AG22+AH21</f>
        <v>0.25</v>
      </c>
      <c r="AI22" s="182" t="n">
        <f aca="false">+AH22+AI21</f>
        <v>0.25</v>
      </c>
      <c r="AJ22" s="182" t="n">
        <f aca="false">+AI22+AJ21</f>
        <v>0.25</v>
      </c>
      <c r="AK22" s="182" t="n">
        <f aca="false">+AJ22+AK21</f>
        <v>0.25</v>
      </c>
      <c r="AL22" s="182" t="n">
        <f aca="false">+AK22+AL21</f>
        <v>0.4</v>
      </c>
      <c r="AM22" s="182" t="n">
        <f aca="false">+AL22+AM21</f>
        <v>0.4</v>
      </c>
      <c r="AN22" s="162" t="n">
        <f aca="false">+AM22+AN21</f>
        <v>0.4</v>
      </c>
      <c r="AO22" s="182" t="n">
        <f aca="false">+AN22+AO21</f>
        <v>0.4</v>
      </c>
      <c r="AP22" s="182" t="n">
        <f aca="false">+AO22+AP21</f>
        <v>0.4</v>
      </c>
      <c r="AQ22" s="182" t="n">
        <f aca="false">+AP22+AQ21</f>
        <v>0.4</v>
      </c>
      <c r="AR22" s="182" t="n">
        <f aca="false">+AQ22+AR21</f>
        <v>0.4</v>
      </c>
      <c r="AS22" s="182" t="n">
        <f aca="false">+AR22+AS21</f>
        <v>0.6</v>
      </c>
      <c r="AT22" s="182" t="n">
        <f aca="false">+AS22+AT21</f>
        <v>0.6</v>
      </c>
      <c r="AU22" s="182" t="n">
        <f aca="false">+AT22+AU21</f>
        <v>0.6</v>
      </c>
      <c r="AV22" s="182" t="n">
        <f aca="false">+AU22+AV21</f>
        <v>0.8</v>
      </c>
      <c r="AW22" s="182" t="n">
        <f aca="false">+AV22+AW21</f>
        <v>0.8</v>
      </c>
      <c r="AX22" s="182" t="n">
        <f aca="false">+AW22+AX21</f>
        <v>1</v>
      </c>
      <c r="AY22" s="182" t="n">
        <f aca="false">+AX22+AY21</f>
        <v>1</v>
      </c>
      <c r="AZ22" s="182" t="n">
        <f aca="false">+AY22+AZ21</f>
        <v>1</v>
      </c>
      <c r="BA22" s="182" t="n">
        <f aca="false">+AZ22+BA21</f>
        <v>1</v>
      </c>
      <c r="BB22" s="182" t="n">
        <f aca="false">+BA22+BB21</f>
        <v>1</v>
      </c>
      <c r="BC22" s="163"/>
      <c r="BD22" s="160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  <c r="IW22" s="164"/>
    </row>
    <row r="23" customFormat="false" ht="12.75" hidden="false" customHeight="false" outlineLevel="0" collapsed="false">
      <c r="A23" s="153"/>
      <c r="B23" s="181" t="s">
        <v>121</v>
      </c>
      <c r="C23" s="179"/>
      <c r="D23" s="182" t="n">
        <v>0</v>
      </c>
      <c r="E23" s="182" t="n">
        <v>0</v>
      </c>
      <c r="F23" s="182" t="n">
        <v>0</v>
      </c>
      <c r="G23" s="182" t="n">
        <v>0</v>
      </c>
      <c r="H23" s="182" t="n">
        <v>0</v>
      </c>
      <c r="I23" s="182" t="n">
        <v>0</v>
      </c>
      <c r="J23" s="182" t="n">
        <v>0</v>
      </c>
      <c r="K23" s="182" t="n">
        <v>0</v>
      </c>
      <c r="L23" s="182" t="n">
        <v>0</v>
      </c>
      <c r="M23" s="182" t="n">
        <v>0</v>
      </c>
      <c r="N23" s="182" t="n">
        <v>0</v>
      </c>
      <c r="O23" s="182" t="n">
        <v>0</v>
      </c>
      <c r="P23" s="182" t="n">
        <v>0</v>
      </c>
      <c r="Q23" s="182" t="n">
        <v>0</v>
      </c>
      <c r="R23" s="182" t="n">
        <v>0</v>
      </c>
      <c r="S23" s="182" t="n">
        <v>0</v>
      </c>
      <c r="T23" s="182" t="n">
        <v>0</v>
      </c>
      <c r="U23" s="182" t="n">
        <v>0</v>
      </c>
      <c r="V23" s="182" t="n">
        <v>0</v>
      </c>
      <c r="W23" s="182" t="n">
        <v>0</v>
      </c>
      <c r="X23" s="182" t="n">
        <v>0</v>
      </c>
      <c r="Y23" s="182" t="n">
        <v>1</v>
      </c>
      <c r="Z23" s="182" t="n">
        <v>0</v>
      </c>
      <c r="AA23" s="182" t="n">
        <v>0</v>
      </c>
      <c r="AB23" s="182" t="n">
        <v>0</v>
      </c>
      <c r="AC23" s="182" t="n">
        <v>0</v>
      </c>
      <c r="AD23" s="182" t="n">
        <v>0</v>
      </c>
      <c r="AE23" s="182" t="n">
        <v>0</v>
      </c>
      <c r="AF23" s="182" t="n">
        <v>0</v>
      </c>
      <c r="AG23" s="182" t="n">
        <v>0</v>
      </c>
      <c r="AH23" s="182" t="n">
        <v>0</v>
      </c>
      <c r="AI23" s="182" t="n">
        <v>0</v>
      </c>
      <c r="AJ23" s="182" t="n">
        <v>0</v>
      </c>
      <c r="AK23" s="182" t="n">
        <v>0</v>
      </c>
      <c r="AL23" s="182" t="n">
        <v>0</v>
      </c>
      <c r="AM23" s="182" t="n">
        <v>0</v>
      </c>
      <c r="AN23" s="162" t="n">
        <v>0</v>
      </c>
      <c r="AO23" s="182" t="n">
        <v>0</v>
      </c>
      <c r="AP23" s="182" t="n">
        <v>0</v>
      </c>
      <c r="AQ23" s="182" t="n">
        <v>0</v>
      </c>
      <c r="AR23" s="182" t="n">
        <v>0</v>
      </c>
      <c r="AS23" s="182" t="n">
        <v>0</v>
      </c>
      <c r="AT23" s="182" t="n">
        <v>0</v>
      </c>
      <c r="AU23" s="182" t="n">
        <v>0</v>
      </c>
      <c r="AV23" s="182" t="n">
        <v>0</v>
      </c>
      <c r="AW23" s="182" t="n">
        <v>0</v>
      </c>
      <c r="AX23" s="182" t="n">
        <v>0</v>
      </c>
      <c r="AY23" s="182" t="n">
        <v>0</v>
      </c>
      <c r="AZ23" s="182" t="n">
        <v>0</v>
      </c>
      <c r="BA23" s="182" t="n">
        <v>0</v>
      </c>
      <c r="BB23" s="182" t="n">
        <v>0</v>
      </c>
      <c r="BC23" s="163" t="n">
        <f aca="false">SUM(D23:BB23)</f>
        <v>1</v>
      </c>
      <c r="BD23" s="160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2.75" hidden="false" customHeight="false" outlineLevel="0" collapsed="false">
      <c r="A24" s="153"/>
      <c r="B24" s="181" t="s">
        <v>122</v>
      </c>
      <c r="C24" s="179"/>
      <c r="D24" s="182" t="n">
        <f aca="false">D23</f>
        <v>0</v>
      </c>
      <c r="E24" s="182" t="n">
        <f aca="false">+D24+E23</f>
        <v>0</v>
      </c>
      <c r="F24" s="182" t="n">
        <f aca="false">+E24+F23</f>
        <v>0</v>
      </c>
      <c r="G24" s="182" t="n">
        <f aca="false">+F24+G23</f>
        <v>0</v>
      </c>
      <c r="H24" s="182" t="n">
        <f aca="false">+G24+H23</f>
        <v>0</v>
      </c>
      <c r="I24" s="182" t="n">
        <f aca="false">+H24+I23</f>
        <v>0</v>
      </c>
      <c r="J24" s="182" t="n">
        <f aca="false">+I24+J23</f>
        <v>0</v>
      </c>
      <c r="K24" s="182" t="n">
        <f aca="false">+J24+K23</f>
        <v>0</v>
      </c>
      <c r="L24" s="182" t="n">
        <f aca="false">+K24+L23</f>
        <v>0</v>
      </c>
      <c r="M24" s="182" t="n">
        <f aca="false">+L24+M23</f>
        <v>0</v>
      </c>
      <c r="N24" s="182" t="n">
        <f aca="false">+M24+N23</f>
        <v>0</v>
      </c>
      <c r="O24" s="182" t="n">
        <f aca="false">+N24+O23</f>
        <v>0</v>
      </c>
      <c r="P24" s="182" t="n">
        <f aca="false">+O24+P23</f>
        <v>0</v>
      </c>
      <c r="Q24" s="182" t="n">
        <f aca="false">+P24+Q23</f>
        <v>0</v>
      </c>
      <c r="R24" s="182" t="n">
        <f aca="false">+Q24+R23</f>
        <v>0</v>
      </c>
      <c r="S24" s="182" t="n">
        <f aca="false">+R24+S23</f>
        <v>0</v>
      </c>
      <c r="T24" s="182" t="n">
        <f aca="false">+S24+T23</f>
        <v>0</v>
      </c>
      <c r="U24" s="182" t="n">
        <f aca="false">+T24+U23</f>
        <v>0</v>
      </c>
      <c r="V24" s="182" t="n">
        <f aca="false">+U24+V23</f>
        <v>0</v>
      </c>
      <c r="W24" s="182" t="n">
        <f aca="false">+V24+W23</f>
        <v>0</v>
      </c>
      <c r="X24" s="182" t="n">
        <f aca="false">+W24+X23</f>
        <v>0</v>
      </c>
      <c r="Y24" s="182" t="n">
        <f aca="false">+X24+Y23</f>
        <v>1</v>
      </c>
      <c r="Z24" s="182" t="n">
        <f aca="false">+Y24+Z23</f>
        <v>1</v>
      </c>
      <c r="AA24" s="182" t="n">
        <f aca="false">+Z24+AA23</f>
        <v>1</v>
      </c>
      <c r="AB24" s="182" t="n">
        <f aca="false">+AA24+AB23</f>
        <v>1</v>
      </c>
      <c r="AC24" s="182" t="n">
        <f aca="false">+AB24+AC23</f>
        <v>1</v>
      </c>
      <c r="AD24" s="182" t="n">
        <f aca="false">+AC24+AD23</f>
        <v>1</v>
      </c>
      <c r="AE24" s="182" t="n">
        <f aca="false">+AD24+AE23</f>
        <v>1</v>
      </c>
      <c r="AF24" s="182" t="n">
        <f aca="false">+AE24+AF23</f>
        <v>1</v>
      </c>
      <c r="AG24" s="182" t="n">
        <f aca="false">+AF24+AG23</f>
        <v>1</v>
      </c>
      <c r="AH24" s="182" t="n">
        <f aca="false">+AG24+AH23</f>
        <v>1</v>
      </c>
      <c r="AI24" s="182" t="n">
        <f aca="false">+AH24+AI23</f>
        <v>1</v>
      </c>
      <c r="AJ24" s="182" t="n">
        <f aca="false">+AI24+AJ23</f>
        <v>1</v>
      </c>
      <c r="AK24" s="182" t="n">
        <f aca="false">+AJ24+AK23</f>
        <v>1</v>
      </c>
      <c r="AL24" s="182" t="n">
        <f aca="false">+AK24+AL23</f>
        <v>1</v>
      </c>
      <c r="AM24" s="182" t="n">
        <f aca="false">+AL24+AM23</f>
        <v>1</v>
      </c>
      <c r="AN24" s="162" t="n">
        <f aca="false">+AM24+AN23</f>
        <v>1</v>
      </c>
      <c r="AO24" s="182" t="n">
        <f aca="false">+AN24+AO23</f>
        <v>1</v>
      </c>
      <c r="AP24" s="182" t="n">
        <f aca="false">+AO24+AP23</f>
        <v>1</v>
      </c>
      <c r="AQ24" s="182" t="n">
        <f aca="false">+AP24+AQ23</f>
        <v>1</v>
      </c>
      <c r="AR24" s="182" t="n">
        <f aca="false">+AQ24+AR23</f>
        <v>1</v>
      </c>
      <c r="AS24" s="182" t="n">
        <f aca="false">+AR24+AS23</f>
        <v>1</v>
      </c>
      <c r="AT24" s="182" t="n">
        <f aca="false">+AS24+AT23</f>
        <v>1</v>
      </c>
      <c r="AU24" s="182" t="n">
        <f aca="false">+AT24+AU23</f>
        <v>1</v>
      </c>
      <c r="AV24" s="182" t="n">
        <f aca="false">+AU24+AV23</f>
        <v>1</v>
      </c>
      <c r="AW24" s="182" t="n">
        <f aca="false">+AV24+AW23</f>
        <v>1</v>
      </c>
      <c r="AX24" s="182" t="n">
        <f aca="false">+AW24+AX23</f>
        <v>1</v>
      </c>
      <c r="AY24" s="182" t="n">
        <f aca="false">+AX24+AY23</f>
        <v>1</v>
      </c>
      <c r="AZ24" s="182" t="n">
        <f aca="false">+AY24+AZ23</f>
        <v>1</v>
      </c>
      <c r="BA24" s="182" t="n">
        <f aca="false">+AZ24+BA23</f>
        <v>1</v>
      </c>
      <c r="BB24" s="182" t="n">
        <f aca="false">+BA24+BB23</f>
        <v>1</v>
      </c>
      <c r="BC24" s="163"/>
      <c r="BD24" s="160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12.75" hidden="false" customHeight="false" outlineLevel="0" collapsed="false">
      <c r="A25" s="153"/>
      <c r="B25" s="183"/>
      <c r="C25" s="17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5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6"/>
      <c r="BD25" s="187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</row>
    <row r="26" customFormat="false" ht="12.75" hidden="false" customHeight="false" outlineLevel="0" collapsed="false">
      <c r="A26" s="153"/>
      <c r="B26" s="189" t="s">
        <v>123</v>
      </c>
      <c r="C26" s="190" t="n">
        <f aca="false">33.5789+0.2315</f>
        <v>33.8104</v>
      </c>
      <c r="D26" s="191" t="n">
        <f aca="false">+D22*$C26</f>
        <v>0</v>
      </c>
      <c r="E26" s="191" t="n">
        <f aca="false">+E22*$C26</f>
        <v>0</v>
      </c>
      <c r="F26" s="191" t="n">
        <f aca="false">+F22*$C26</f>
        <v>0</v>
      </c>
      <c r="G26" s="191" t="n">
        <f aca="false">+G22*$C26</f>
        <v>0</v>
      </c>
      <c r="H26" s="191" t="n">
        <f aca="false">+H22*$C26</f>
        <v>0</v>
      </c>
      <c r="I26" s="191" t="n">
        <f aca="false">+I22*$C26</f>
        <v>0</v>
      </c>
      <c r="J26" s="191" t="n">
        <f aca="false">+J22*$C26</f>
        <v>0</v>
      </c>
      <c r="K26" s="191" t="n">
        <f aca="false">+K22*$C26</f>
        <v>0</v>
      </c>
      <c r="L26" s="191" t="n">
        <f aca="false">+L22*$C26</f>
        <v>0</v>
      </c>
      <c r="M26" s="191" t="n">
        <f aca="false">+M22*$C26</f>
        <v>0</v>
      </c>
      <c r="N26" s="191" t="n">
        <f aca="false">+N22*$C26</f>
        <v>0</v>
      </c>
      <c r="O26" s="191" t="n">
        <f aca="false">+O22*$C26</f>
        <v>0</v>
      </c>
      <c r="P26" s="191" t="n">
        <f aca="false">+P22*$C26</f>
        <v>0</v>
      </c>
      <c r="Q26" s="191" t="n">
        <f aca="false">+Q22*$C26</f>
        <v>0</v>
      </c>
      <c r="R26" s="191" t="n">
        <f aca="false">+R22*$C26</f>
        <v>0</v>
      </c>
      <c r="S26" s="191" t="n">
        <f aca="false">+S22*$C26</f>
        <v>0</v>
      </c>
      <c r="T26" s="191" t="n">
        <f aca="false">+T22*$C26</f>
        <v>0</v>
      </c>
      <c r="U26" s="191" t="n">
        <f aca="false">+U22*$C26</f>
        <v>0</v>
      </c>
      <c r="V26" s="191" t="n">
        <f aca="false">+V22*$C26</f>
        <v>0</v>
      </c>
      <c r="W26" s="191" t="n">
        <f aca="false">+W22*$C26</f>
        <v>0</v>
      </c>
      <c r="X26" s="191" t="n">
        <f aca="false">+X22*$C26</f>
        <v>0</v>
      </c>
      <c r="Y26" s="191" t="n">
        <f aca="false">+Y22*$C26</f>
        <v>0</v>
      </c>
      <c r="Z26" s="191" t="n">
        <f aca="false">+Z22*$C26</f>
        <v>3.38104</v>
      </c>
      <c r="AA26" s="191" t="n">
        <f aca="false">+AA22*$C26</f>
        <v>3.38104</v>
      </c>
      <c r="AB26" s="191" t="n">
        <f aca="false">+AB22*$C26</f>
        <v>3.38104</v>
      </c>
      <c r="AC26" s="191" t="n">
        <f aca="false">+AC22*$C26</f>
        <v>3.38104</v>
      </c>
      <c r="AD26" s="191" t="n">
        <f aca="false">+AD22*$C26</f>
        <v>3.38104</v>
      </c>
      <c r="AE26" s="191" t="n">
        <f aca="false">+AE22*$C26</f>
        <v>3.38104</v>
      </c>
      <c r="AF26" s="191" t="n">
        <f aca="false">+AF22*$C26</f>
        <v>3.38104</v>
      </c>
      <c r="AG26" s="191" t="n">
        <f aca="false">+AG22*$C26</f>
        <v>8.4526</v>
      </c>
      <c r="AH26" s="191" t="n">
        <f aca="false">+AH22*$C26</f>
        <v>8.4526</v>
      </c>
      <c r="AI26" s="191" t="n">
        <f aca="false">+AI22*$C26</f>
        <v>8.4526</v>
      </c>
      <c r="AJ26" s="191" t="n">
        <f aca="false">+AJ22*$C26</f>
        <v>8.4526</v>
      </c>
      <c r="AK26" s="191" t="n">
        <f aca="false">+AK22*$C26</f>
        <v>8.4526</v>
      </c>
      <c r="AL26" s="191" t="n">
        <f aca="false">+AL22*$C26</f>
        <v>13.52416</v>
      </c>
      <c r="AM26" s="191" t="n">
        <f aca="false">+AM22*$C26</f>
        <v>13.52416</v>
      </c>
      <c r="AN26" s="169" t="n">
        <f aca="false">+AN22*$C26</f>
        <v>13.52416</v>
      </c>
      <c r="AO26" s="191" t="n">
        <f aca="false">+AO22*$C26</f>
        <v>13.52416</v>
      </c>
      <c r="AP26" s="191" t="n">
        <f aca="false">+AP22*$C26</f>
        <v>13.52416</v>
      </c>
      <c r="AQ26" s="191" t="n">
        <f aca="false">+AQ22*$C26</f>
        <v>13.52416</v>
      </c>
      <c r="AR26" s="191" t="n">
        <f aca="false">+AR22*$C26</f>
        <v>13.52416</v>
      </c>
      <c r="AS26" s="191" t="n">
        <f aca="false">+AS22*$C26</f>
        <v>20.28624</v>
      </c>
      <c r="AT26" s="191" t="n">
        <f aca="false">+AT22*$C26</f>
        <v>20.28624</v>
      </c>
      <c r="AU26" s="191" t="n">
        <f aca="false">+AU22*$C26</f>
        <v>20.28624</v>
      </c>
      <c r="AV26" s="191" t="n">
        <f aca="false">+AV22*$C26</f>
        <v>27.04832</v>
      </c>
      <c r="AW26" s="191" t="n">
        <f aca="false">+AW22*$C26</f>
        <v>27.04832</v>
      </c>
      <c r="AX26" s="191" t="n">
        <f aca="false">+AX22*$C26</f>
        <v>33.8104</v>
      </c>
      <c r="AY26" s="191" t="n">
        <f aca="false">+AY22*$C26</f>
        <v>33.8104</v>
      </c>
      <c r="AZ26" s="191" t="n">
        <f aca="false">+AZ22*$C26</f>
        <v>33.8104</v>
      </c>
      <c r="BA26" s="191" t="n">
        <f aca="false">+BA22*$C26</f>
        <v>33.8104</v>
      </c>
      <c r="BB26" s="191" t="n">
        <f aca="false">+BB22*$C26</f>
        <v>33.8104</v>
      </c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</row>
    <row r="27" customFormat="false" ht="13.5" hidden="false" customHeight="false" outlineLevel="0" collapsed="false">
      <c r="A27" s="153"/>
      <c r="B27" s="192" t="s">
        <v>124</v>
      </c>
      <c r="C27" s="193" t="str">
        <f aca="false">+'Detail by Turbine'!B19</f>
        <v>Available</v>
      </c>
      <c r="D27" s="194" t="n">
        <f aca="false">+D24*$C26</f>
        <v>0</v>
      </c>
      <c r="E27" s="194" t="n">
        <f aca="false">+E24*$C26</f>
        <v>0</v>
      </c>
      <c r="F27" s="194" t="n">
        <f aca="false">+F24*$C26</f>
        <v>0</v>
      </c>
      <c r="G27" s="194" t="n">
        <f aca="false">+G24*$C26</f>
        <v>0</v>
      </c>
      <c r="H27" s="194" t="n">
        <f aca="false">+H24*$C26</f>
        <v>0</v>
      </c>
      <c r="I27" s="194" t="n">
        <f aca="false">+I24*$C26</f>
        <v>0</v>
      </c>
      <c r="J27" s="194" t="n">
        <f aca="false">+J24*$C26</f>
        <v>0</v>
      </c>
      <c r="K27" s="194" t="n">
        <f aca="false">+K24*$C26</f>
        <v>0</v>
      </c>
      <c r="L27" s="194" t="n">
        <f aca="false">+L24*$C26</f>
        <v>0</v>
      </c>
      <c r="M27" s="194" t="n">
        <f aca="false">+M24*$C26</f>
        <v>0</v>
      </c>
      <c r="N27" s="194" t="n">
        <f aca="false">+N24*$C26</f>
        <v>0</v>
      </c>
      <c r="O27" s="194" t="n">
        <f aca="false">+O24*$C26</f>
        <v>0</v>
      </c>
      <c r="P27" s="194" t="n">
        <f aca="false">+P24*$C26</f>
        <v>0</v>
      </c>
      <c r="Q27" s="194" t="n">
        <f aca="false">+Q24*$C26</f>
        <v>0</v>
      </c>
      <c r="R27" s="194" t="n">
        <f aca="false">+R24*$C26</f>
        <v>0</v>
      </c>
      <c r="S27" s="194" t="n">
        <f aca="false">+S24*$C26</f>
        <v>0</v>
      </c>
      <c r="T27" s="194" t="n">
        <f aca="false">+T24*$C26</f>
        <v>0</v>
      </c>
      <c r="U27" s="194" t="n">
        <f aca="false">+U24*$C26</f>
        <v>0</v>
      </c>
      <c r="V27" s="194" t="n">
        <f aca="false">+V24*$C26</f>
        <v>0</v>
      </c>
      <c r="W27" s="194" t="n">
        <f aca="false">+W24*$C26</f>
        <v>0</v>
      </c>
      <c r="X27" s="194" t="n">
        <f aca="false">+X24*$C26</f>
        <v>0</v>
      </c>
      <c r="Y27" s="194" t="n">
        <f aca="false">+Y24*$C26</f>
        <v>33.8104</v>
      </c>
      <c r="Z27" s="194" t="n">
        <f aca="false">+Z24*$C26</f>
        <v>33.8104</v>
      </c>
      <c r="AA27" s="194" t="n">
        <f aca="false">+AA24*$C26</f>
        <v>33.8104</v>
      </c>
      <c r="AB27" s="194" t="n">
        <f aca="false">+AB24*$C26</f>
        <v>33.8104</v>
      </c>
      <c r="AC27" s="194" t="n">
        <f aca="false">+AC24*$C26</f>
        <v>33.8104</v>
      </c>
      <c r="AD27" s="194" t="n">
        <f aca="false">+AD24*$C26</f>
        <v>33.8104</v>
      </c>
      <c r="AE27" s="194" t="n">
        <f aca="false">+AE24*$C26</f>
        <v>33.8104</v>
      </c>
      <c r="AF27" s="194" t="n">
        <f aca="false">+AF24*$C26</f>
        <v>33.8104</v>
      </c>
      <c r="AG27" s="194" t="n">
        <f aca="false">+AG24*$C26</f>
        <v>33.8104</v>
      </c>
      <c r="AH27" s="194" t="n">
        <f aca="false">+AH24*$C26</f>
        <v>33.8104</v>
      </c>
      <c r="AI27" s="194" t="n">
        <f aca="false">+AI24*$C26</f>
        <v>33.8104</v>
      </c>
      <c r="AJ27" s="194" t="n">
        <f aca="false">+AJ24*$C26</f>
        <v>33.8104</v>
      </c>
      <c r="AK27" s="194" t="n">
        <f aca="false">+AK24*$C26</f>
        <v>33.8104</v>
      </c>
      <c r="AL27" s="194" t="n">
        <f aca="false">+AL24*$C26</f>
        <v>33.8104</v>
      </c>
      <c r="AM27" s="194" t="n">
        <f aca="false">+AM24*$C26</f>
        <v>33.8104</v>
      </c>
      <c r="AN27" s="175" t="n">
        <f aca="false">+AN24*$C26</f>
        <v>33.8104</v>
      </c>
      <c r="AO27" s="194" t="n">
        <f aca="false">+AO24*$C26</f>
        <v>33.8104</v>
      </c>
      <c r="AP27" s="194" t="n">
        <f aca="false">+AP24*$C26</f>
        <v>33.8104</v>
      </c>
      <c r="AQ27" s="194" t="n">
        <f aca="false">+AQ24*$C26</f>
        <v>33.8104</v>
      </c>
      <c r="AR27" s="194" t="n">
        <f aca="false">+AR24*$C26</f>
        <v>33.8104</v>
      </c>
      <c r="AS27" s="194" t="n">
        <f aca="false">+AS24*$C26</f>
        <v>33.8104</v>
      </c>
      <c r="AT27" s="194" t="n">
        <f aca="false">+AT24*$C26</f>
        <v>33.8104</v>
      </c>
      <c r="AU27" s="194" t="n">
        <f aca="false">+AU24*$C26</f>
        <v>33.8104</v>
      </c>
      <c r="AV27" s="194" t="n">
        <f aca="false">+AV24*$C26</f>
        <v>33.8104</v>
      </c>
      <c r="AW27" s="194" t="n">
        <f aca="false">+AW24*$C26</f>
        <v>33.8104</v>
      </c>
      <c r="AX27" s="194" t="n">
        <f aca="false">+AX24*$C26</f>
        <v>33.8104</v>
      </c>
      <c r="AY27" s="194" t="n">
        <f aca="false">+AY24*$C26</f>
        <v>33.8104</v>
      </c>
      <c r="AZ27" s="194" t="n">
        <f aca="false">+AZ24*$C26</f>
        <v>33.8104</v>
      </c>
      <c r="BA27" s="194" t="n">
        <f aca="false">+BA24*$C26</f>
        <v>33.8104</v>
      </c>
      <c r="BB27" s="194" t="n">
        <f aca="false">+BB24*$C26</f>
        <v>33.8104</v>
      </c>
      <c r="BC27" s="176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customFormat="false" ht="15" hidden="false" customHeight="true" outlineLevel="0" collapsed="false">
      <c r="A28" s="153" t="n">
        <f aca="false">+A20+1</f>
        <v>4</v>
      </c>
      <c r="B28" s="178" t="str">
        <f aca="false">+'Detail by Turbine'!G20</f>
        <v>MHI 501F Simple Cycle</v>
      </c>
      <c r="C28" s="179" t="str">
        <f aca="false">+'Detail by Turbine'!S20</f>
        <v>Unassigned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57"/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2.75" hidden="false" customHeight="false" outlineLevel="0" collapsed="false">
      <c r="A29" s="153"/>
      <c r="B29" s="181" t="s">
        <v>119</v>
      </c>
      <c r="C29" s="179"/>
      <c r="D29" s="182" t="n">
        <v>0</v>
      </c>
      <c r="E29" s="182" t="n">
        <v>0</v>
      </c>
      <c r="F29" s="182" t="n">
        <v>0</v>
      </c>
      <c r="G29" s="182" t="n">
        <v>0</v>
      </c>
      <c r="H29" s="182" t="n">
        <v>0</v>
      </c>
      <c r="I29" s="182" t="n">
        <v>0</v>
      </c>
      <c r="J29" s="182" t="n">
        <v>0</v>
      </c>
      <c r="K29" s="182" t="n">
        <v>0</v>
      </c>
      <c r="L29" s="182" t="n">
        <v>0</v>
      </c>
      <c r="M29" s="182" t="n">
        <v>0</v>
      </c>
      <c r="N29" s="182" t="n">
        <v>0</v>
      </c>
      <c r="O29" s="182" t="n">
        <v>0</v>
      </c>
      <c r="P29" s="182" t="n">
        <v>0</v>
      </c>
      <c r="Q29" s="182" t="n">
        <v>0</v>
      </c>
      <c r="R29" s="182" t="n">
        <v>0</v>
      </c>
      <c r="S29" s="182" t="n">
        <v>0</v>
      </c>
      <c r="T29" s="182" t="n">
        <v>0</v>
      </c>
      <c r="U29" s="182" t="n">
        <v>0</v>
      </c>
      <c r="V29" s="182" t="n">
        <v>0</v>
      </c>
      <c r="W29" s="182" t="n">
        <v>0</v>
      </c>
      <c r="X29" s="182" t="n">
        <v>0</v>
      </c>
      <c r="Y29" s="182" t="n">
        <v>0</v>
      </c>
      <c r="Z29" s="182" t="n">
        <v>0.1</v>
      </c>
      <c r="AA29" s="182" t="n">
        <v>0</v>
      </c>
      <c r="AB29" s="182" t="n">
        <v>0</v>
      </c>
      <c r="AC29" s="182" t="n">
        <v>0</v>
      </c>
      <c r="AD29" s="182" t="n">
        <v>0</v>
      </c>
      <c r="AE29" s="182" t="n">
        <v>0</v>
      </c>
      <c r="AF29" s="182" t="n">
        <v>0</v>
      </c>
      <c r="AG29" s="182" t="n">
        <v>0.15</v>
      </c>
      <c r="AH29" s="182" t="n">
        <v>0</v>
      </c>
      <c r="AI29" s="182" t="n">
        <v>0</v>
      </c>
      <c r="AJ29" s="182" t="n">
        <v>0</v>
      </c>
      <c r="AK29" s="182" t="n">
        <v>0</v>
      </c>
      <c r="AL29" s="182" t="n">
        <v>0</v>
      </c>
      <c r="AM29" s="182" t="n">
        <v>0.15</v>
      </c>
      <c r="AN29" s="162" t="n">
        <v>0</v>
      </c>
      <c r="AO29" s="182" t="n">
        <v>0</v>
      </c>
      <c r="AP29" s="182" t="n">
        <v>0</v>
      </c>
      <c r="AQ29" s="182" t="n">
        <v>0</v>
      </c>
      <c r="AR29" s="182" t="n">
        <v>0</v>
      </c>
      <c r="AS29" s="182" t="n">
        <v>0.2</v>
      </c>
      <c r="AT29" s="182" t="n">
        <v>0</v>
      </c>
      <c r="AU29" s="182" t="n">
        <v>0</v>
      </c>
      <c r="AV29" s="182" t="n">
        <v>0</v>
      </c>
      <c r="AW29" s="182" t="n">
        <v>0</v>
      </c>
      <c r="AX29" s="182" t="n">
        <v>0.2</v>
      </c>
      <c r="AY29" s="182" t="n">
        <v>0.2</v>
      </c>
      <c r="AZ29" s="182" t="n">
        <v>0</v>
      </c>
      <c r="BA29" s="182" t="n">
        <v>0</v>
      </c>
      <c r="BB29" s="182" t="n">
        <v>0</v>
      </c>
      <c r="BC29" s="163" t="n">
        <f aca="false">SUM(D29:BB29)</f>
        <v>1</v>
      </c>
      <c r="BD29" s="160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  <c r="IW29" s="164"/>
    </row>
    <row r="30" customFormat="false" ht="12.75" hidden="false" customHeight="false" outlineLevel="0" collapsed="false">
      <c r="A30" s="153"/>
      <c r="B30" s="181" t="s">
        <v>120</v>
      </c>
      <c r="C30" s="179"/>
      <c r="D30" s="182" t="n">
        <f aca="false">D29</f>
        <v>0</v>
      </c>
      <c r="E30" s="182" t="n">
        <f aca="false">+D30+E29</f>
        <v>0</v>
      </c>
      <c r="F30" s="182" t="n">
        <f aca="false">+E30+F29</f>
        <v>0</v>
      </c>
      <c r="G30" s="182" t="n">
        <f aca="false">+F30+G29</f>
        <v>0</v>
      </c>
      <c r="H30" s="182" t="n">
        <f aca="false">+G30+H29</f>
        <v>0</v>
      </c>
      <c r="I30" s="182" t="n">
        <f aca="false">+H30+I29</f>
        <v>0</v>
      </c>
      <c r="J30" s="182" t="n">
        <f aca="false">+I30+J29</f>
        <v>0</v>
      </c>
      <c r="K30" s="182" t="n">
        <f aca="false">+J30+K29</f>
        <v>0</v>
      </c>
      <c r="L30" s="182" t="n">
        <f aca="false">+K30+L29</f>
        <v>0</v>
      </c>
      <c r="M30" s="182" t="n">
        <f aca="false">+L30+M29</f>
        <v>0</v>
      </c>
      <c r="N30" s="182" t="n">
        <f aca="false">+M30+N29</f>
        <v>0</v>
      </c>
      <c r="O30" s="182" t="n">
        <f aca="false">+N30+O29</f>
        <v>0</v>
      </c>
      <c r="P30" s="182" t="n">
        <f aca="false">+O30+P29</f>
        <v>0</v>
      </c>
      <c r="Q30" s="182" t="n">
        <f aca="false">+P30+Q29</f>
        <v>0</v>
      </c>
      <c r="R30" s="182" t="n">
        <f aca="false">+Q30+R29</f>
        <v>0</v>
      </c>
      <c r="S30" s="182" t="n">
        <f aca="false">+R30+S29</f>
        <v>0</v>
      </c>
      <c r="T30" s="182" t="n">
        <f aca="false">+S30+T29</f>
        <v>0</v>
      </c>
      <c r="U30" s="182" t="n">
        <f aca="false">+T30+U29</f>
        <v>0</v>
      </c>
      <c r="V30" s="182" t="n">
        <f aca="false">+U30+V29</f>
        <v>0</v>
      </c>
      <c r="W30" s="182" t="n">
        <f aca="false">+V30+W29</f>
        <v>0</v>
      </c>
      <c r="X30" s="182" t="n">
        <f aca="false">+W30+X29</f>
        <v>0</v>
      </c>
      <c r="Y30" s="182" t="n">
        <f aca="false">+X30+Y29</f>
        <v>0</v>
      </c>
      <c r="Z30" s="182" t="n">
        <f aca="false">+Y30+Z29</f>
        <v>0.1</v>
      </c>
      <c r="AA30" s="182" t="n">
        <f aca="false">+Z30+AA29</f>
        <v>0.1</v>
      </c>
      <c r="AB30" s="182" t="n">
        <f aca="false">+AA30+AB29</f>
        <v>0.1</v>
      </c>
      <c r="AC30" s="182" t="n">
        <f aca="false">+AB30+AC29</f>
        <v>0.1</v>
      </c>
      <c r="AD30" s="182" t="n">
        <f aca="false">+AC30+AD29</f>
        <v>0.1</v>
      </c>
      <c r="AE30" s="182" t="n">
        <f aca="false">+AD30+AE29</f>
        <v>0.1</v>
      </c>
      <c r="AF30" s="182" t="n">
        <f aca="false">+AE30+AF29</f>
        <v>0.1</v>
      </c>
      <c r="AG30" s="182" t="n">
        <f aca="false">+AF30+AG29</f>
        <v>0.25</v>
      </c>
      <c r="AH30" s="182" t="n">
        <f aca="false">+AG30+AH29</f>
        <v>0.25</v>
      </c>
      <c r="AI30" s="182" t="n">
        <f aca="false">+AH30+AI29</f>
        <v>0.25</v>
      </c>
      <c r="AJ30" s="182" t="n">
        <f aca="false">+AI30+AJ29</f>
        <v>0.25</v>
      </c>
      <c r="AK30" s="182" t="n">
        <f aca="false">+AJ30+AK29</f>
        <v>0.25</v>
      </c>
      <c r="AL30" s="182" t="n">
        <f aca="false">+AK30+AL29</f>
        <v>0.25</v>
      </c>
      <c r="AM30" s="182" t="n">
        <f aca="false">+AL30+AM29</f>
        <v>0.4</v>
      </c>
      <c r="AN30" s="162" t="n">
        <f aca="false">+AM30+AN29</f>
        <v>0.4</v>
      </c>
      <c r="AO30" s="182" t="n">
        <f aca="false">+AN30+AO29</f>
        <v>0.4</v>
      </c>
      <c r="AP30" s="182" t="n">
        <f aca="false">+AO30+AP29</f>
        <v>0.4</v>
      </c>
      <c r="AQ30" s="182" t="n">
        <f aca="false">+AP30+AQ29</f>
        <v>0.4</v>
      </c>
      <c r="AR30" s="182" t="n">
        <f aca="false">+AQ30+AR29</f>
        <v>0.4</v>
      </c>
      <c r="AS30" s="182" t="n">
        <f aca="false">+AR30+AS29</f>
        <v>0.6</v>
      </c>
      <c r="AT30" s="182" t="n">
        <f aca="false">+AS30+AT29</f>
        <v>0.6</v>
      </c>
      <c r="AU30" s="182" t="n">
        <f aca="false">+AT30+AU29</f>
        <v>0.6</v>
      </c>
      <c r="AV30" s="182" t="n">
        <f aca="false">+AU30+AV29</f>
        <v>0.6</v>
      </c>
      <c r="AW30" s="182" t="n">
        <f aca="false">+AV30+AW29</f>
        <v>0.6</v>
      </c>
      <c r="AX30" s="182" t="n">
        <f aca="false">+AW30+AX29</f>
        <v>0.8</v>
      </c>
      <c r="AY30" s="182" t="n">
        <f aca="false">+AX30+AY29</f>
        <v>1</v>
      </c>
      <c r="AZ30" s="182" t="n">
        <f aca="false">+AY30+AZ29</f>
        <v>1</v>
      </c>
      <c r="BA30" s="182" t="n">
        <f aca="false">+AZ30+BA29</f>
        <v>1</v>
      </c>
      <c r="BB30" s="182" t="n">
        <f aca="false">+BA30+BB29</f>
        <v>1</v>
      </c>
      <c r="BC30" s="163"/>
      <c r="BD30" s="160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  <c r="IW30" s="164"/>
    </row>
    <row r="31" customFormat="false" ht="12.75" hidden="false" customHeight="false" outlineLevel="0" collapsed="false">
      <c r="A31" s="153"/>
      <c r="B31" s="181" t="s">
        <v>121</v>
      </c>
      <c r="C31" s="179"/>
      <c r="D31" s="182" t="n">
        <v>0</v>
      </c>
      <c r="E31" s="182" t="n">
        <v>0</v>
      </c>
      <c r="F31" s="182" t="n">
        <v>0</v>
      </c>
      <c r="G31" s="182" t="n">
        <v>0</v>
      </c>
      <c r="H31" s="182" t="n">
        <v>0</v>
      </c>
      <c r="I31" s="182" t="n">
        <v>0</v>
      </c>
      <c r="J31" s="182" t="n">
        <v>0</v>
      </c>
      <c r="K31" s="182" t="n">
        <v>0</v>
      </c>
      <c r="L31" s="182" t="n">
        <v>0</v>
      </c>
      <c r="M31" s="182" t="n">
        <v>0</v>
      </c>
      <c r="N31" s="182" t="n">
        <v>0</v>
      </c>
      <c r="O31" s="182" t="n">
        <v>0</v>
      </c>
      <c r="P31" s="182" t="n">
        <v>0</v>
      </c>
      <c r="Q31" s="182" t="n">
        <v>0</v>
      </c>
      <c r="R31" s="182" t="n">
        <v>0</v>
      </c>
      <c r="S31" s="182" t="n">
        <v>0</v>
      </c>
      <c r="T31" s="182" t="n">
        <v>0</v>
      </c>
      <c r="U31" s="182" t="n">
        <v>0</v>
      </c>
      <c r="V31" s="182" t="n">
        <v>0</v>
      </c>
      <c r="W31" s="182" t="n">
        <v>0</v>
      </c>
      <c r="X31" s="182" t="n">
        <v>0</v>
      </c>
      <c r="Y31" s="182" t="n">
        <v>1</v>
      </c>
      <c r="Z31" s="182" t="n">
        <v>0</v>
      </c>
      <c r="AA31" s="182" t="n">
        <v>0</v>
      </c>
      <c r="AB31" s="182" t="n">
        <v>0</v>
      </c>
      <c r="AC31" s="182" t="n">
        <v>0</v>
      </c>
      <c r="AD31" s="182" t="n">
        <v>0</v>
      </c>
      <c r="AE31" s="182" t="n">
        <v>0</v>
      </c>
      <c r="AF31" s="182" t="n">
        <v>0</v>
      </c>
      <c r="AG31" s="182" t="n">
        <v>0</v>
      </c>
      <c r="AH31" s="182" t="n">
        <v>0</v>
      </c>
      <c r="AI31" s="182" t="n">
        <v>0</v>
      </c>
      <c r="AJ31" s="182" t="n">
        <v>0</v>
      </c>
      <c r="AK31" s="182" t="n">
        <v>0</v>
      </c>
      <c r="AL31" s="182" t="n">
        <v>0</v>
      </c>
      <c r="AM31" s="182" t="n">
        <v>0</v>
      </c>
      <c r="AN31" s="162" t="n">
        <v>0</v>
      </c>
      <c r="AO31" s="182" t="n">
        <v>0</v>
      </c>
      <c r="AP31" s="182" t="n">
        <v>0</v>
      </c>
      <c r="AQ31" s="182" t="n">
        <v>0</v>
      </c>
      <c r="AR31" s="182" t="n">
        <v>0</v>
      </c>
      <c r="AS31" s="182" t="n">
        <v>0</v>
      </c>
      <c r="AT31" s="182" t="n">
        <v>0</v>
      </c>
      <c r="AU31" s="182" t="n">
        <v>0</v>
      </c>
      <c r="AV31" s="182" t="n">
        <v>0</v>
      </c>
      <c r="AW31" s="182" t="n">
        <v>0</v>
      </c>
      <c r="AX31" s="182" t="n">
        <v>0</v>
      </c>
      <c r="AY31" s="182" t="n">
        <v>0</v>
      </c>
      <c r="AZ31" s="182" t="n">
        <v>0</v>
      </c>
      <c r="BA31" s="182" t="n">
        <v>0</v>
      </c>
      <c r="BB31" s="182" t="n">
        <v>0</v>
      </c>
      <c r="BC31" s="163" t="n">
        <f aca="false">SUM(D31:BB31)</f>
        <v>1</v>
      </c>
      <c r="BD31" s="160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</row>
    <row r="32" customFormat="false" ht="12.75" hidden="false" customHeight="false" outlineLevel="0" collapsed="false">
      <c r="A32" s="153"/>
      <c r="B32" s="181" t="s">
        <v>122</v>
      </c>
      <c r="C32" s="179"/>
      <c r="D32" s="182" t="n">
        <f aca="false">D31</f>
        <v>0</v>
      </c>
      <c r="E32" s="182" t="n">
        <f aca="false">+D32+E31</f>
        <v>0</v>
      </c>
      <c r="F32" s="182" t="n">
        <f aca="false">+E32+F31</f>
        <v>0</v>
      </c>
      <c r="G32" s="182" t="n">
        <f aca="false">+F32+G31</f>
        <v>0</v>
      </c>
      <c r="H32" s="182" t="n">
        <f aca="false">+G32+H31</f>
        <v>0</v>
      </c>
      <c r="I32" s="182" t="n">
        <f aca="false">+H32+I31</f>
        <v>0</v>
      </c>
      <c r="J32" s="182" t="n">
        <f aca="false">+I32+J31</f>
        <v>0</v>
      </c>
      <c r="K32" s="182" t="n">
        <f aca="false">+J32+K31</f>
        <v>0</v>
      </c>
      <c r="L32" s="182" t="n">
        <f aca="false">+K32+L31</f>
        <v>0</v>
      </c>
      <c r="M32" s="182" t="n">
        <f aca="false">+L32+M31</f>
        <v>0</v>
      </c>
      <c r="N32" s="182" t="n">
        <f aca="false">+M32+N31</f>
        <v>0</v>
      </c>
      <c r="O32" s="182" t="n">
        <f aca="false">+N32+O31</f>
        <v>0</v>
      </c>
      <c r="P32" s="182" t="n">
        <f aca="false">+O32+P31</f>
        <v>0</v>
      </c>
      <c r="Q32" s="182" t="n">
        <f aca="false">+P32+Q31</f>
        <v>0</v>
      </c>
      <c r="R32" s="182" t="n">
        <f aca="false">+Q32+R31</f>
        <v>0</v>
      </c>
      <c r="S32" s="182" t="n">
        <f aca="false">+R32+S31</f>
        <v>0</v>
      </c>
      <c r="T32" s="182" t="n">
        <f aca="false">+S32+T31</f>
        <v>0</v>
      </c>
      <c r="U32" s="182" t="n">
        <f aca="false">+T32+U31</f>
        <v>0</v>
      </c>
      <c r="V32" s="182" t="n">
        <f aca="false">+U32+V31</f>
        <v>0</v>
      </c>
      <c r="W32" s="182" t="n">
        <f aca="false">+V32+W31</f>
        <v>0</v>
      </c>
      <c r="X32" s="182" t="n">
        <f aca="false">+W32+X31</f>
        <v>0</v>
      </c>
      <c r="Y32" s="182" t="n">
        <f aca="false">+X32+Y31</f>
        <v>1</v>
      </c>
      <c r="Z32" s="182" t="n">
        <f aca="false">+Y32+Z31</f>
        <v>1</v>
      </c>
      <c r="AA32" s="182" t="n">
        <f aca="false">+Z32+AA31</f>
        <v>1</v>
      </c>
      <c r="AB32" s="182" t="n">
        <f aca="false">+AA32+AB31</f>
        <v>1</v>
      </c>
      <c r="AC32" s="182" t="n">
        <f aca="false">+AB32+AC31</f>
        <v>1</v>
      </c>
      <c r="AD32" s="182" t="n">
        <f aca="false">+AC32+AD31</f>
        <v>1</v>
      </c>
      <c r="AE32" s="182" t="n">
        <f aca="false">+AD32+AE31</f>
        <v>1</v>
      </c>
      <c r="AF32" s="182" t="n">
        <f aca="false">+AE32+AF31</f>
        <v>1</v>
      </c>
      <c r="AG32" s="182" t="n">
        <f aca="false">+AF32+AG31</f>
        <v>1</v>
      </c>
      <c r="AH32" s="182" t="n">
        <f aca="false">+AG32+AH31</f>
        <v>1</v>
      </c>
      <c r="AI32" s="182" t="n">
        <f aca="false">+AH32+AI31</f>
        <v>1</v>
      </c>
      <c r="AJ32" s="182" t="n">
        <f aca="false">+AI32+AJ31</f>
        <v>1</v>
      </c>
      <c r="AK32" s="182" t="n">
        <f aca="false">+AJ32+AK31</f>
        <v>1</v>
      </c>
      <c r="AL32" s="182" t="n">
        <f aca="false">+AK32+AL31</f>
        <v>1</v>
      </c>
      <c r="AM32" s="182" t="n">
        <f aca="false">+AL32+AM31</f>
        <v>1</v>
      </c>
      <c r="AN32" s="162" t="n">
        <f aca="false">+AM32+AN31</f>
        <v>1</v>
      </c>
      <c r="AO32" s="182" t="n">
        <f aca="false">+AN32+AO31</f>
        <v>1</v>
      </c>
      <c r="AP32" s="182" t="n">
        <f aca="false">+AO32+AP31</f>
        <v>1</v>
      </c>
      <c r="AQ32" s="182" t="n">
        <f aca="false">+AP32+AQ31</f>
        <v>1</v>
      </c>
      <c r="AR32" s="182" t="n">
        <f aca="false">+AQ32+AR31</f>
        <v>1</v>
      </c>
      <c r="AS32" s="182" t="n">
        <f aca="false">+AR32+AS31</f>
        <v>1</v>
      </c>
      <c r="AT32" s="182" t="n">
        <f aca="false">+AS32+AT31</f>
        <v>1</v>
      </c>
      <c r="AU32" s="182" t="n">
        <f aca="false">+AT32+AU31</f>
        <v>1</v>
      </c>
      <c r="AV32" s="182" t="n">
        <f aca="false">+AU32+AV31</f>
        <v>1</v>
      </c>
      <c r="AW32" s="182" t="n">
        <f aca="false">+AV32+AW31</f>
        <v>1</v>
      </c>
      <c r="AX32" s="182" t="n">
        <f aca="false">+AW32+AX31</f>
        <v>1</v>
      </c>
      <c r="AY32" s="182" t="n">
        <f aca="false">+AX32+AY31</f>
        <v>1</v>
      </c>
      <c r="AZ32" s="182" t="n">
        <f aca="false">+AY32+AZ31</f>
        <v>1</v>
      </c>
      <c r="BA32" s="182" t="n">
        <f aca="false">+AZ32+BA31</f>
        <v>1</v>
      </c>
      <c r="BB32" s="182" t="n">
        <f aca="false">+BA32+BB31</f>
        <v>1</v>
      </c>
      <c r="BC32" s="163"/>
      <c r="BD32" s="160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  <c r="IW32" s="164"/>
    </row>
    <row r="33" customFormat="false" ht="12.75" hidden="false" customHeight="false" outlineLevel="0" collapsed="false">
      <c r="A33" s="153"/>
      <c r="B33" s="183"/>
      <c r="C33" s="17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5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7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  <c r="IV33" s="188"/>
      <c r="IW33" s="188"/>
    </row>
    <row r="34" customFormat="false" ht="12.75" hidden="false" customHeight="false" outlineLevel="0" collapsed="false">
      <c r="A34" s="153"/>
      <c r="B34" s="189" t="s">
        <v>123</v>
      </c>
      <c r="C34" s="190" t="n">
        <f aca="false">33.5789+0.2315</f>
        <v>33.8104</v>
      </c>
      <c r="D34" s="191" t="n">
        <f aca="false">+D30*$C34</f>
        <v>0</v>
      </c>
      <c r="E34" s="191" t="n">
        <f aca="false">+E30*$C34</f>
        <v>0</v>
      </c>
      <c r="F34" s="191" t="n">
        <f aca="false">+F30*$C34</f>
        <v>0</v>
      </c>
      <c r="G34" s="191" t="n">
        <f aca="false">+G30*$C34</f>
        <v>0</v>
      </c>
      <c r="H34" s="191" t="n">
        <f aca="false">+H30*$C34</f>
        <v>0</v>
      </c>
      <c r="I34" s="191" t="n">
        <f aca="false">+I30*$C34</f>
        <v>0</v>
      </c>
      <c r="J34" s="191" t="n">
        <f aca="false">+J30*$C34</f>
        <v>0</v>
      </c>
      <c r="K34" s="191" t="n">
        <f aca="false">+K30*$C34</f>
        <v>0</v>
      </c>
      <c r="L34" s="191" t="n">
        <f aca="false">+L30*$C34</f>
        <v>0</v>
      </c>
      <c r="M34" s="191" t="n">
        <f aca="false">+M30*$C34</f>
        <v>0</v>
      </c>
      <c r="N34" s="191" t="n">
        <f aca="false">+N30*$C34</f>
        <v>0</v>
      </c>
      <c r="O34" s="191" t="n">
        <f aca="false">+O30*$C34</f>
        <v>0</v>
      </c>
      <c r="P34" s="191" t="n">
        <f aca="false">+P30*$C34</f>
        <v>0</v>
      </c>
      <c r="Q34" s="191" t="n">
        <f aca="false">+Q30*$C34</f>
        <v>0</v>
      </c>
      <c r="R34" s="191" t="n">
        <f aca="false">+R30*$C34</f>
        <v>0</v>
      </c>
      <c r="S34" s="191" t="n">
        <f aca="false">+S30*$C34</f>
        <v>0</v>
      </c>
      <c r="T34" s="191" t="n">
        <f aca="false">+T30*$C34</f>
        <v>0</v>
      </c>
      <c r="U34" s="191" t="n">
        <f aca="false">+U30*$C34</f>
        <v>0</v>
      </c>
      <c r="V34" s="191" t="n">
        <f aca="false">+V30*$C34</f>
        <v>0</v>
      </c>
      <c r="W34" s="191" t="n">
        <f aca="false">+W30*$C34</f>
        <v>0</v>
      </c>
      <c r="X34" s="191" t="n">
        <f aca="false">+X30*$C34</f>
        <v>0</v>
      </c>
      <c r="Y34" s="191" t="n">
        <f aca="false">+Y30*$C34</f>
        <v>0</v>
      </c>
      <c r="Z34" s="191" t="n">
        <f aca="false">+Z30*$C34</f>
        <v>3.38104</v>
      </c>
      <c r="AA34" s="191" t="n">
        <f aca="false">+AA30*$C34</f>
        <v>3.38104</v>
      </c>
      <c r="AB34" s="191" t="n">
        <f aca="false">+AB30*$C34</f>
        <v>3.38104</v>
      </c>
      <c r="AC34" s="191" t="n">
        <f aca="false">+AC30*$C34</f>
        <v>3.38104</v>
      </c>
      <c r="AD34" s="191" t="n">
        <f aca="false">+AD30*$C34</f>
        <v>3.38104</v>
      </c>
      <c r="AE34" s="191" t="n">
        <f aca="false">+AE30*$C34</f>
        <v>3.38104</v>
      </c>
      <c r="AF34" s="191" t="n">
        <f aca="false">+AF30*$C34</f>
        <v>3.38104</v>
      </c>
      <c r="AG34" s="191" t="n">
        <f aca="false">+AG30*$C34</f>
        <v>8.4526</v>
      </c>
      <c r="AH34" s="191" t="n">
        <f aca="false">+AH30*$C34</f>
        <v>8.4526</v>
      </c>
      <c r="AI34" s="191" t="n">
        <f aca="false">+AI30*$C34</f>
        <v>8.4526</v>
      </c>
      <c r="AJ34" s="191" t="n">
        <f aca="false">+AJ30*$C34</f>
        <v>8.4526</v>
      </c>
      <c r="AK34" s="191" t="n">
        <f aca="false">+AK30*$C34</f>
        <v>8.4526</v>
      </c>
      <c r="AL34" s="191" t="n">
        <f aca="false">+AL30*$C34</f>
        <v>8.4526</v>
      </c>
      <c r="AM34" s="191" t="n">
        <f aca="false">+AM30*$C34</f>
        <v>13.52416</v>
      </c>
      <c r="AN34" s="169" t="n">
        <f aca="false">+AN30*$C34</f>
        <v>13.52416</v>
      </c>
      <c r="AO34" s="191" t="n">
        <f aca="false">+AO30*$C34</f>
        <v>13.52416</v>
      </c>
      <c r="AP34" s="191" t="n">
        <f aca="false">+AP30*$C34</f>
        <v>13.52416</v>
      </c>
      <c r="AQ34" s="191" t="n">
        <f aca="false">+AQ30*$C34</f>
        <v>13.52416</v>
      </c>
      <c r="AR34" s="191" t="n">
        <f aca="false">+AR30*$C34</f>
        <v>13.52416</v>
      </c>
      <c r="AS34" s="191" t="n">
        <f aca="false">+AS30*$C34</f>
        <v>20.28624</v>
      </c>
      <c r="AT34" s="191" t="n">
        <f aca="false">+AT30*$C34</f>
        <v>20.28624</v>
      </c>
      <c r="AU34" s="191" t="n">
        <f aca="false">+AU30*$C34</f>
        <v>20.28624</v>
      </c>
      <c r="AV34" s="191" t="n">
        <f aca="false">+AV30*$C34</f>
        <v>20.28624</v>
      </c>
      <c r="AW34" s="191" t="n">
        <f aca="false">+AW30*$C34</f>
        <v>20.28624</v>
      </c>
      <c r="AX34" s="191" t="n">
        <f aca="false">+AX30*$C34</f>
        <v>27.04832</v>
      </c>
      <c r="AY34" s="191" t="n">
        <f aca="false">+AY30*$C34</f>
        <v>33.8104</v>
      </c>
      <c r="AZ34" s="191" t="n">
        <f aca="false">+AZ30*$C34</f>
        <v>33.8104</v>
      </c>
      <c r="BA34" s="191" t="n">
        <f aca="false">+BA30*$C34</f>
        <v>33.8104</v>
      </c>
      <c r="BB34" s="191" t="n">
        <f aca="false">+BB30*$C34</f>
        <v>33.8104</v>
      </c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6"/>
      <c r="IL34" s="166"/>
      <c r="IM34" s="166"/>
      <c r="IN34" s="166"/>
      <c r="IO34" s="166"/>
      <c r="IP34" s="166"/>
      <c r="IQ34" s="166"/>
      <c r="IR34" s="166"/>
      <c r="IS34" s="166"/>
      <c r="IT34" s="166"/>
      <c r="IU34" s="166"/>
      <c r="IV34" s="166"/>
      <c r="IW34" s="166"/>
    </row>
    <row r="35" customFormat="false" ht="13.5" hidden="false" customHeight="false" outlineLevel="0" collapsed="false">
      <c r="A35" s="153"/>
      <c r="B35" s="192" t="s">
        <v>124</v>
      </c>
      <c r="C35" s="193" t="str">
        <f aca="false">+'Detail by Turbine'!B20</f>
        <v>Available</v>
      </c>
      <c r="D35" s="194" t="n">
        <f aca="false">+D32*$C34</f>
        <v>0</v>
      </c>
      <c r="E35" s="194" t="n">
        <f aca="false">+E32*$C34</f>
        <v>0</v>
      </c>
      <c r="F35" s="194" t="n">
        <f aca="false">+F32*$C34</f>
        <v>0</v>
      </c>
      <c r="G35" s="194" t="n">
        <f aca="false">+G32*$C34</f>
        <v>0</v>
      </c>
      <c r="H35" s="194" t="n">
        <f aca="false">+H32*$C34</f>
        <v>0</v>
      </c>
      <c r="I35" s="194" t="n">
        <f aca="false">+I32*$C34</f>
        <v>0</v>
      </c>
      <c r="J35" s="194" t="n">
        <f aca="false">+J32*$C34</f>
        <v>0</v>
      </c>
      <c r="K35" s="194" t="n">
        <f aca="false">+K32*$C34</f>
        <v>0</v>
      </c>
      <c r="L35" s="194" t="n">
        <f aca="false">+L32*$C34</f>
        <v>0</v>
      </c>
      <c r="M35" s="194" t="n">
        <f aca="false">+M32*$C34</f>
        <v>0</v>
      </c>
      <c r="N35" s="194" t="n">
        <f aca="false">+N32*$C34</f>
        <v>0</v>
      </c>
      <c r="O35" s="194" t="n">
        <f aca="false">+O32*$C34</f>
        <v>0</v>
      </c>
      <c r="P35" s="194" t="n">
        <f aca="false">+P32*$C34</f>
        <v>0</v>
      </c>
      <c r="Q35" s="194" t="n">
        <f aca="false">+Q32*$C34</f>
        <v>0</v>
      </c>
      <c r="R35" s="194" t="n">
        <f aca="false">+R32*$C34</f>
        <v>0</v>
      </c>
      <c r="S35" s="194" t="n">
        <f aca="false">+S32*$C34</f>
        <v>0</v>
      </c>
      <c r="T35" s="194" t="n">
        <f aca="false">+T32*$C34</f>
        <v>0</v>
      </c>
      <c r="U35" s="194" t="n">
        <f aca="false">+U32*$C34</f>
        <v>0</v>
      </c>
      <c r="V35" s="194" t="n">
        <f aca="false">+V32*$C34</f>
        <v>0</v>
      </c>
      <c r="W35" s="194" t="n">
        <f aca="false">+W32*$C34</f>
        <v>0</v>
      </c>
      <c r="X35" s="194" t="n">
        <f aca="false">+X32*$C34</f>
        <v>0</v>
      </c>
      <c r="Y35" s="194" t="n">
        <f aca="false">+Y32*$C34</f>
        <v>33.8104</v>
      </c>
      <c r="Z35" s="194" t="n">
        <f aca="false">+Z32*$C34</f>
        <v>33.8104</v>
      </c>
      <c r="AA35" s="194" t="n">
        <f aca="false">+AA32*$C34</f>
        <v>33.8104</v>
      </c>
      <c r="AB35" s="194" t="n">
        <f aca="false">+AB32*$C34</f>
        <v>33.8104</v>
      </c>
      <c r="AC35" s="194" t="n">
        <f aca="false">+AC32*$C34</f>
        <v>33.8104</v>
      </c>
      <c r="AD35" s="194" t="n">
        <f aca="false">+AD32*$C34</f>
        <v>33.8104</v>
      </c>
      <c r="AE35" s="194" t="n">
        <f aca="false">+AE32*$C34</f>
        <v>33.8104</v>
      </c>
      <c r="AF35" s="194" t="n">
        <f aca="false">+AF32*$C34</f>
        <v>33.8104</v>
      </c>
      <c r="AG35" s="194" t="n">
        <f aca="false">+AG32*$C34</f>
        <v>33.8104</v>
      </c>
      <c r="AH35" s="194" t="n">
        <f aca="false">+AH32*$C34</f>
        <v>33.8104</v>
      </c>
      <c r="AI35" s="194" t="n">
        <f aca="false">+AI32*$C34</f>
        <v>33.8104</v>
      </c>
      <c r="AJ35" s="194" t="n">
        <f aca="false">+AJ32*$C34</f>
        <v>33.8104</v>
      </c>
      <c r="AK35" s="194" t="n">
        <f aca="false">+AK32*$C34</f>
        <v>33.8104</v>
      </c>
      <c r="AL35" s="194" t="n">
        <f aca="false">+AL32*$C34</f>
        <v>33.8104</v>
      </c>
      <c r="AM35" s="194" t="n">
        <f aca="false">+AM32*$C34</f>
        <v>33.8104</v>
      </c>
      <c r="AN35" s="175" t="n">
        <f aca="false">+AN32*$C34</f>
        <v>33.8104</v>
      </c>
      <c r="AO35" s="194" t="n">
        <f aca="false">+AO32*$C34</f>
        <v>33.8104</v>
      </c>
      <c r="AP35" s="194" t="n">
        <f aca="false">+AP32*$C34</f>
        <v>33.8104</v>
      </c>
      <c r="AQ35" s="194" t="n">
        <f aca="false">+AQ32*$C34</f>
        <v>33.8104</v>
      </c>
      <c r="AR35" s="194" t="n">
        <f aca="false">+AR32*$C34</f>
        <v>33.8104</v>
      </c>
      <c r="AS35" s="194" t="n">
        <f aca="false">+AS32*$C34</f>
        <v>33.8104</v>
      </c>
      <c r="AT35" s="194" t="n">
        <f aca="false">+AT32*$C34</f>
        <v>33.8104</v>
      </c>
      <c r="AU35" s="194" t="n">
        <f aca="false">+AU32*$C34</f>
        <v>33.8104</v>
      </c>
      <c r="AV35" s="194" t="n">
        <f aca="false">+AV32*$C34</f>
        <v>33.8104</v>
      </c>
      <c r="AW35" s="194" t="n">
        <f aca="false">+AW32*$C34</f>
        <v>33.8104</v>
      </c>
      <c r="AX35" s="194" t="n">
        <f aca="false">+AX32*$C34</f>
        <v>33.8104</v>
      </c>
      <c r="AY35" s="194" t="n">
        <f aca="false">+AY32*$C34</f>
        <v>33.8104</v>
      </c>
      <c r="AZ35" s="194" t="n">
        <f aca="false">+AZ32*$C34</f>
        <v>33.8104</v>
      </c>
      <c r="BA35" s="194" t="n">
        <f aca="false">+BA32*$C34</f>
        <v>33.8104</v>
      </c>
      <c r="BB35" s="194" t="n">
        <f aca="false">+BB32*$C34</f>
        <v>33.8104</v>
      </c>
      <c r="BC35" s="176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  <row r="36" customFormat="false" ht="15" hidden="false" customHeight="true" outlineLevel="0" collapsed="false">
      <c r="A36" s="153" t="n">
        <f aca="false">+A28+1</f>
        <v>5</v>
      </c>
      <c r="B36" s="178" t="str">
        <f aca="false">+'Detail by Turbine'!G9</f>
        <v>MHI 501F Simple Cycle</v>
      </c>
      <c r="C36" s="179" t="str">
        <f aca="false">+'Detail by Turbine'!S9</f>
        <v>Unassigned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57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58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2.75" hidden="false" customHeight="false" outlineLevel="0" collapsed="false">
      <c r="A37" s="153"/>
      <c r="B37" s="181" t="s">
        <v>119</v>
      </c>
      <c r="C37" s="179"/>
      <c r="D37" s="182" t="n">
        <v>0</v>
      </c>
      <c r="E37" s="182" t="n">
        <v>0</v>
      </c>
      <c r="F37" s="182" t="n">
        <v>0</v>
      </c>
      <c r="G37" s="182" t="n">
        <v>0</v>
      </c>
      <c r="H37" s="182" t="n">
        <v>0</v>
      </c>
      <c r="I37" s="182" t="n">
        <v>0</v>
      </c>
      <c r="J37" s="182" t="n">
        <v>0</v>
      </c>
      <c r="K37" s="182" t="n">
        <v>0</v>
      </c>
      <c r="L37" s="182" t="n">
        <v>0</v>
      </c>
      <c r="M37" s="182" t="n">
        <v>0</v>
      </c>
      <c r="N37" s="182" t="n">
        <v>0</v>
      </c>
      <c r="O37" s="182" t="n">
        <v>0</v>
      </c>
      <c r="P37" s="182" t="n">
        <v>0</v>
      </c>
      <c r="Q37" s="182" t="n">
        <v>0</v>
      </c>
      <c r="R37" s="182" t="n">
        <v>0</v>
      </c>
      <c r="S37" s="182" t="n">
        <v>0</v>
      </c>
      <c r="T37" s="182" t="n">
        <v>0</v>
      </c>
      <c r="U37" s="182" t="n">
        <v>0</v>
      </c>
      <c r="V37" s="182" t="n">
        <v>0.1</v>
      </c>
      <c r="W37" s="182" t="n">
        <v>0</v>
      </c>
      <c r="X37" s="182" t="n">
        <v>0</v>
      </c>
      <c r="Y37" s="182" t="n">
        <v>0</v>
      </c>
      <c r="Z37" s="182" t="n">
        <v>0.15</v>
      </c>
      <c r="AA37" s="182" t="n">
        <v>0</v>
      </c>
      <c r="AB37" s="182" t="n">
        <v>0</v>
      </c>
      <c r="AC37" s="182" t="n">
        <v>0</v>
      </c>
      <c r="AD37" s="182" t="n">
        <v>0</v>
      </c>
      <c r="AE37" s="182" t="n">
        <v>0</v>
      </c>
      <c r="AF37" s="182" t="n">
        <v>0.15</v>
      </c>
      <c r="AG37" s="182" t="n">
        <v>0</v>
      </c>
      <c r="AH37" s="182" t="n">
        <v>0</v>
      </c>
      <c r="AI37" s="182" t="n">
        <v>0</v>
      </c>
      <c r="AJ37" s="182" t="n">
        <v>0</v>
      </c>
      <c r="AK37" s="182" t="n">
        <v>0</v>
      </c>
      <c r="AL37" s="182" t="n">
        <v>0.2</v>
      </c>
      <c r="AM37" s="182" t="n">
        <v>0</v>
      </c>
      <c r="AN37" s="162" t="n">
        <v>0</v>
      </c>
      <c r="AO37" s="182" t="n">
        <v>0.2</v>
      </c>
      <c r="AP37" s="182" t="n">
        <v>0.2</v>
      </c>
      <c r="AQ37" s="182" t="n">
        <v>0</v>
      </c>
      <c r="AR37" s="182" t="n">
        <v>0</v>
      </c>
      <c r="AS37" s="182" t="n">
        <v>0</v>
      </c>
      <c r="AT37" s="182" t="n">
        <v>0</v>
      </c>
      <c r="AU37" s="182" t="n">
        <v>0</v>
      </c>
      <c r="AV37" s="182" t="n">
        <v>0</v>
      </c>
      <c r="AW37" s="182" t="n">
        <v>0</v>
      </c>
      <c r="AX37" s="182" t="n">
        <v>0</v>
      </c>
      <c r="AY37" s="182" t="n">
        <v>0</v>
      </c>
      <c r="AZ37" s="182" t="n">
        <v>0</v>
      </c>
      <c r="BA37" s="182" t="n">
        <v>0</v>
      </c>
      <c r="BB37" s="182" t="n">
        <v>0</v>
      </c>
      <c r="BC37" s="163" t="n">
        <f aca="false">SUM(D37:BB37)</f>
        <v>1</v>
      </c>
      <c r="BD37" s="160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12.75" hidden="false" customHeight="false" outlineLevel="0" collapsed="false">
      <c r="A38" s="153"/>
      <c r="B38" s="181" t="s">
        <v>120</v>
      </c>
      <c r="C38" s="179"/>
      <c r="D38" s="182" t="n">
        <f aca="false">D37</f>
        <v>0</v>
      </c>
      <c r="E38" s="182" t="n">
        <f aca="false">+D38+E37</f>
        <v>0</v>
      </c>
      <c r="F38" s="182" t="n">
        <f aca="false">+E38+F37</f>
        <v>0</v>
      </c>
      <c r="G38" s="182" t="n">
        <f aca="false">+F38+G37</f>
        <v>0</v>
      </c>
      <c r="H38" s="182" t="n">
        <f aca="false">+G38+H37</f>
        <v>0</v>
      </c>
      <c r="I38" s="182" t="n">
        <f aca="false">+H38+I37</f>
        <v>0</v>
      </c>
      <c r="J38" s="182" t="n">
        <f aca="false">+I38+J37</f>
        <v>0</v>
      </c>
      <c r="K38" s="182" t="n">
        <f aca="false">+J38+K37</f>
        <v>0</v>
      </c>
      <c r="L38" s="182" t="n">
        <f aca="false">+K38+L37</f>
        <v>0</v>
      </c>
      <c r="M38" s="182" t="n">
        <f aca="false">+L38+M37</f>
        <v>0</v>
      </c>
      <c r="N38" s="182" t="n">
        <f aca="false">+M38+N37</f>
        <v>0</v>
      </c>
      <c r="O38" s="182" t="n">
        <f aca="false">+N38+O37</f>
        <v>0</v>
      </c>
      <c r="P38" s="182" t="n">
        <f aca="false">+O38+P37</f>
        <v>0</v>
      </c>
      <c r="Q38" s="182" t="n">
        <f aca="false">+P38+Q37</f>
        <v>0</v>
      </c>
      <c r="R38" s="182" t="n">
        <f aca="false">+Q38+R37</f>
        <v>0</v>
      </c>
      <c r="S38" s="182" t="n">
        <f aca="false">+R38+S37</f>
        <v>0</v>
      </c>
      <c r="T38" s="182" t="n">
        <f aca="false">+S38+T37</f>
        <v>0</v>
      </c>
      <c r="U38" s="182" t="n">
        <f aca="false">+T38+U37</f>
        <v>0</v>
      </c>
      <c r="V38" s="182" t="n">
        <f aca="false">+U38+V37</f>
        <v>0.1</v>
      </c>
      <c r="W38" s="182" t="n">
        <f aca="false">+V38+W37</f>
        <v>0.1</v>
      </c>
      <c r="X38" s="182" t="n">
        <f aca="false">+W38+X37</f>
        <v>0.1</v>
      </c>
      <c r="Y38" s="182" t="n">
        <f aca="false">+X38+Y37</f>
        <v>0.1</v>
      </c>
      <c r="Z38" s="182" t="n">
        <f aca="false">+Y38+Z37</f>
        <v>0.25</v>
      </c>
      <c r="AA38" s="182" t="n">
        <f aca="false">+Z38+AA37</f>
        <v>0.25</v>
      </c>
      <c r="AB38" s="182" t="n">
        <f aca="false">+AA38+AB37</f>
        <v>0.25</v>
      </c>
      <c r="AC38" s="182" t="n">
        <f aca="false">+AB38+AC37</f>
        <v>0.25</v>
      </c>
      <c r="AD38" s="182" t="n">
        <f aca="false">+AC38+AD37</f>
        <v>0.25</v>
      </c>
      <c r="AE38" s="182" t="n">
        <f aca="false">+AD38+AE37</f>
        <v>0.25</v>
      </c>
      <c r="AF38" s="182" t="n">
        <f aca="false">+AE38+AF37</f>
        <v>0.4</v>
      </c>
      <c r="AG38" s="182" t="n">
        <f aca="false">+AF38+AG37</f>
        <v>0.4</v>
      </c>
      <c r="AH38" s="182" t="n">
        <f aca="false">+AG38+AH37</f>
        <v>0.4</v>
      </c>
      <c r="AI38" s="182" t="n">
        <f aca="false">+AH38+AI37</f>
        <v>0.4</v>
      </c>
      <c r="AJ38" s="182" t="n">
        <f aca="false">+AI38+AJ37</f>
        <v>0.4</v>
      </c>
      <c r="AK38" s="182" t="n">
        <f aca="false">+AJ38+AK37</f>
        <v>0.4</v>
      </c>
      <c r="AL38" s="182" t="n">
        <f aca="false">+AK38+AL37</f>
        <v>0.6</v>
      </c>
      <c r="AM38" s="182" t="n">
        <f aca="false">+AL38+AM37</f>
        <v>0.6</v>
      </c>
      <c r="AN38" s="162" t="n">
        <f aca="false">+AM38+AN37</f>
        <v>0.6</v>
      </c>
      <c r="AO38" s="182" t="n">
        <f aca="false">+AN38+AO37</f>
        <v>0.8</v>
      </c>
      <c r="AP38" s="182" t="n">
        <f aca="false">+AO38+AP37</f>
        <v>1</v>
      </c>
      <c r="AQ38" s="182" t="n">
        <f aca="false">+AP38+AQ37</f>
        <v>1</v>
      </c>
      <c r="AR38" s="182" t="n">
        <f aca="false">+AQ38+AR37</f>
        <v>1</v>
      </c>
      <c r="AS38" s="182" t="n">
        <f aca="false">+AR38+AS37</f>
        <v>1</v>
      </c>
      <c r="AT38" s="182" t="n">
        <f aca="false">+AS38+AT37</f>
        <v>1</v>
      </c>
      <c r="AU38" s="182" t="n">
        <f aca="false">+AT38+AU37</f>
        <v>1</v>
      </c>
      <c r="AV38" s="182" t="n">
        <f aca="false">+AU38+AV37</f>
        <v>1</v>
      </c>
      <c r="AW38" s="182" t="n">
        <f aca="false">+AV38+AW37</f>
        <v>1</v>
      </c>
      <c r="AX38" s="182" t="n">
        <f aca="false">+AW38+AX37</f>
        <v>1</v>
      </c>
      <c r="AY38" s="182" t="n">
        <f aca="false">+AX38+AY37</f>
        <v>1</v>
      </c>
      <c r="AZ38" s="182" t="n">
        <f aca="false">+AY38+AZ37</f>
        <v>1</v>
      </c>
      <c r="BA38" s="182" t="n">
        <f aca="false">+AZ38+BA37</f>
        <v>1</v>
      </c>
      <c r="BB38" s="182" t="n">
        <f aca="false">+BA38+BB37</f>
        <v>1</v>
      </c>
      <c r="BC38" s="163"/>
      <c r="BD38" s="160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12.75" hidden="false" customHeight="false" outlineLevel="0" collapsed="false">
      <c r="A39" s="153"/>
      <c r="B39" s="181" t="s">
        <v>121</v>
      </c>
      <c r="C39" s="179"/>
      <c r="D39" s="182" t="n">
        <v>0</v>
      </c>
      <c r="E39" s="182" t="n">
        <v>0</v>
      </c>
      <c r="F39" s="182" t="n">
        <v>0</v>
      </c>
      <c r="G39" s="182" t="n">
        <v>0</v>
      </c>
      <c r="H39" s="182" t="n">
        <v>0</v>
      </c>
      <c r="I39" s="182" t="n">
        <v>0</v>
      </c>
      <c r="J39" s="182" t="n">
        <v>0</v>
      </c>
      <c r="K39" s="182" t="n">
        <v>0</v>
      </c>
      <c r="L39" s="182" t="n">
        <v>0</v>
      </c>
      <c r="M39" s="182" t="n">
        <v>0</v>
      </c>
      <c r="N39" s="182" t="n">
        <v>0</v>
      </c>
      <c r="O39" s="182" t="n">
        <v>0</v>
      </c>
      <c r="P39" s="182" t="n">
        <v>0</v>
      </c>
      <c r="Q39" s="182" t="n">
        <v>0</v>
      </c>
      <c r="R39" s="182" t="n">
        <v>0</v>
      </c>
      <c r="S39" s="182" t="n">
        <v>0</v>
      </c>
      <c r="T39" s="182" t="n">
        <v>0</v>
      </c>
      <c r="U39" s="182" t="n">
        <v>1</v>
      </c>
      <c r="V39" s="182" t="n">
        <v>0</v>
      </c>
      <c r="W39" s="182" t="n">
        <v>0</v>
      </c>
      <c r="X39" s="182" t="n">
        <v>0</v>
      </c>
      <c r="Y39" s="182" t="n">
        <v>0</v>
      </c>
      <c r="Z39" s="182" t="n">
        <v>0</v>
      </c>
      <c r="AA39" s="182" t="n">
        <v>0</v>
      </c>
      <c r="AB39" s="182" t="n">
        <v>0</v>
      </c>
      <c r="AC39" s="182" t="n">
        <v>0</v>
      </c>
      <c r="AD39" s="182" t="n">
        <v>0</v>
      </c>
      <c r="AE39" s="182" t="n">
        <v>0</v>
      </c>
      <c r="AF39" s="182" t="n">
        <v>0</v>
      </c>
      <c r="AG39" s="182" t="n">
        <v>0</v>
      </c>
      <c r="AH39" s="182" t="n">
        <v>0</v>
      </c>
      <c r="AI39" s="182" t="n">
        <v>0</v>
      </c>
      <c r="AJ39" s="182" t="n">
        <v>0</v>
      </c>
      <c r="AK39" s="182" t="n">
        <v>0</v>
      </c>
      <c r="AL39" s="182" t="n">
        <v>0</v>
      </c>
      <c r="AM39" s="182" t="n">
        <v>0</v>
      </c>
      <c r="AN39" s="162" t="n">
        <v>0</v>
      </c>
      <c r="AO39" s="182" t="n">
        <v>0</v>
      </c>
      <c r="AP39" s="182" t="n">
        <v>0</v>
      </c>
      <c r="AQ39" s="182" t="n">
        <v>0</v>
      </c>
      <c r="AR39" s="182" t="n">
        <v>0</v>
      </c>
      <c r="AS39" s="182" t="n">
        <v>0</v>
      </c>
      <c r="AT39" s="182" t="n">
        <v>0</v>
      </c>
      <c r="AU39" s="182" t="n">
        <v>0</v>
      </c>
      <c r="AV39" s="182" t="n">
        <v>0</v>
      </c>
      <c r="AW39" s="182" t="n">
        <v>0</v>
      </c>
      <c r="AX39" s="182" t="n">
        <v>0</v>
      </c>
      <c r="AY39" s="182" t="n">
        <v>0</v>
      </c>
      <c r="AZ39" s="182" t="n">
        <v>0</v>
      </c>
      <c r="BA39" s="182" t="n">
        <v>0</v>
      </c>
      <c r="BB39" s="182" t="n">
        <v>0</v>
      </c>
      <c r="BC39" s="163" t="n">
        <f aca="false">SUM(D39:BB39)</f>
        <v>1</v>
      </c>
      <c r="BD39" s="160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12.75" hidden="false" customHeight="false" outlineLevel="0" collapsed="false">
      <c r="A40" s="153"/>
      <c r="B40" s="181" t="s">
        <v>122</v>
      </c>
      <c r="C40" s="179"/>
      <c r="D40" s="182" t="n">
        <f aca="false">D39</f>
        <v>0</v>
      </c>
      <c r="E40" s="182" t="n">
        <f aca="false">+D40+E39</f>
        <v>0</v>
      </c>
      <c r="F40" s="182" t="n">
        <f aca="false">+E40+F39</f>
        <v>0</v>
      </c>
      <c r="G40" s="182" t="n">
        <f aca="false">+F40+G39</f>
        <v>0</v>
      </c>
      <c r="H40" s="182" t="n">
        <f aca="false">+G40+H39</f>
        <v>0</v>
      </c>
      <c r="I40" s="182" t="n">
        <f aca="false">+H40+I39</f>
        <v>0</v>
      </c>
      <c r="J40" s="182" t="n">
        <f aca="false">+I40+J39</f>
        <v>0</v>
      </c>
      <c r="K40" s="182" t="n">
        <f aca="false">+J40+K39</f>
        <v>0</v>
      </c>
      <c r="L40" s="182" t="n">
        <f aca="false">+K40+L39</f>
        <v>0</v>
      </c>
      <c r="M40" s="182" t="n">
        <f aca="false">+L40+M39</f>
        <v>0</v>
      </c>
      <c r="N40" s="182" t="n">
        <f aca="false">+M40+N39</f>
        <v>0</v>
      </c>
      <c r="O40" s="182" t="n">
        <f aca="false">+N40+O39</f>
        <v>0</v>
      </c>
      <c r="P40" s="182" t="n">
        <f aca="false">+O40+P39</f>
        <v>0</v>
      </c>
      <c r="Q40" s="182" t="n">
        <f aca="false">+P40+Q39</f>
        <v>0</v>
      </c>
      <c r="R40" s="182" t="n">
        <f aca="false">+Q40+R39</f>
        <v>0</v>
      </c>
      <c r="S40" s="182" t="n">
        <f aca="false">+R40+S39</f>
        <v>0</v>
      </c>
      <c r="T40" s="182" t="n">
        <f aca="false">+S40+T39</f>
        <v>0</v>
      </c>
      <c r="U40" s="182" t="n">
        <f aca="false">+T40+U39</f>
        <v>1</v>
      </c>
      <c r="V40" s="182" t="n">
        <f aca="false">+U40+V39</f>
        <v>1</v>
      </c>
      <c r="W40" s="182" t="n">
        <f aca="false">+V40+W39</f>
        <v>1</v>
      </c>
      <c r="X40" s="182" t="n">
        <f aca="false">+W40+X39</f>
        <v>1</v>
      </c>
      <c r="Y40" s="182" t="n">
        <f aca="false">+X40+Y39</f>
        <v>1</v>
      </c>
      <c r="Z40" s="182" t="n">
        <f aca="false">+Y40+Z39</f>
        <v>1</v>
      </c>
      <c r="AA40" s="182" t="n">
        <f aca="false">+Z40+AA39</f>
        <v>1</v>
      </c>
      <c r="AB40" s="182" t="n">
        <f aca="false">+AA40+AB39</f>
        <v>1</v>
      </c>
      <c r="AC40" s="182" t="n">
        <f aca="false">+AB40+AC39</f>
        <v>1</v>
      </c>
      <c r="AD40" s="182" t="n">
        <f aca="false">+AC40+AD39</f>
        <v>1</v>
      </c>
      <c r="AE40" s="182" t="n">
        <f aca="false">+AD40+AE39</f>
        <v>1</v>
      </c>
      <c r="AF40" s="182" t="n">
        <f aca="false">+AE40+AF39</f>
        <v>1</v>
      </c>
      <c r="AG40" s="182" t="n">
        <f aca="false">+AF40+AG39</f>
        <v>1</v>
      </c>
      <c r="AH40" s="182" t="n">
        <f aca="false">+AG40+AH39</f>
        <v>1</v>
      </c>
      <c r="AI40" s="182" t="n">
        <f aca="false">+AH40+AI39</f>
        <v>1</v>
      </c>
      <c r="AJ40" s="182" t="n">
        <f aca="false">+AI40+AJ39</f>
        <v>1</v>
      </c>
      <c r="AK40" s="182" t="n">
        <f aca="false">+AJ40+AK39</f>
        <v>1</v>
      </c>
      <c r="AL40" s="182" t="n">
        <f aca="false">+AK40+AL39</f>
        <v>1</v>
      </c>
      <c r="AM40" s="182" t="n">
        <f aca="false">+AL40+AM39</f>
        <v>1</v>
      </c>
      <c r="AN40" s="162" t="n">
        <f aca="false">+AM40+AN39</f>
        <v>1</v>
      </c>
      <c r="AO40" s="182" t="n">
        <f aca="false">+AN40+AO39</f>
        <v>1</v>
      </c>
      <c r="AP40" s="182" t="n">
        <f aca="false">+AO40+AP39</f>
        <v>1</v>
      </c>
      <c r="AQ40" s="182" t="n">
        <f aca="false">+AP40+AQ39</f>
        <v>1</v>
      </c>
      <c r="AR40" s="182" t="n">
        <f aca="false">+AQ40+AR39</f>
        <v>1</v>
      </c>
      <c r="AS40" s="182" t="n">
        <f aca="false">+AR40+AS39</f>
        <v>1</v>
      </c>
      <c r="AT40" s="182" t="n">
        <f aca="false">+AS40+AT39</f>
        <v>1</v>
      </c>
      <c r="AU40" s="182" t="n">
        <f aca="false">+AT40+AU39</f>
        <v>1</v>
      </c>
      <c r="AV40" s="182" t="n">
        <f aca="false">+AU40+AV39</f>
        <v>1</v>
      </c>
      <c r="AW40" s="182" t="n">
        <f aca="false">+AV40+AW39</f>
        <v>1</v>
      </c>
      <c r="AX40" s="182" t="n">
        <f aca="false">+AW40+AX39</f>
        <v>1</v>
      </c>
      <c r="AY40" s="182" t="n">
        <f aca="false">+AX40+AY39</f>
        <v>1</v>
      </c>
      <c r="AZ40" s="182" t="n">
        <f aca="false">+AY40+AZ39</f>
        <v>1</v>
      </c>
      <c r="BA40" s="182" t="n">
        <f aca="false">+AZ40+BA39</f>
        <v>1</v>
      </c>
      <c r="BB40" s="182" t="n">
        <f aca="false">+BA40+BB39</f>
        <v>1</v>
      </c>
      <c r="BC40" s="163"/>
      <c r="BD40" s="160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12.75" hidden="false" customHeight="false" outlineLevel="0" collapsed="false">
      <c r="A41" s="153"/>
      <c r="B41" s="183"/>
      <c r="C41" s="179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5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6"/>
      <c r="BD41" s="187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</row>
    <row r="42" customFormat="false" ht="12.75" hidden="false" customHeight="false" outlineLevel="0" collapsed="false">
      <c r="A42" s="153"/>
      <c r="B42" s="189" t="s">
        <v>123</v>
      </c>
      <c r="C42" s="190" t="n">
        <f aca="false">33.9089+3.26128</f>
        <v>37.17018</v>
      </c>
      <c r="D42" s="191" t="n">
        <f aca="false">+D38*$C42</f>
        <v>0</v>
      </c>
      <c r="E42" s="191" t="n">
        <f aca="false">+E38*$C42</f>
        <v>0</v>
      </c>
      <c r="F42" s="191" t="n">
        <f aca="false">+F38*$C42</f>
        <v>0</v>
      </c>
      <c r="G42" s="191" t="n">
        <f aca="false">+G38*$C42</f>
        <v>0</v>
      </c>
      <c r="H42" s="191" t="n">
        <f aca="false">+H38*$C42</f>
        <v>0</v>
      </c>
      <c r="I42" s="191" t="n">
        <f aca="false">+I38*$C42</f>
        <v>0</v>
      </c>
      <c r="J42" s="191" t="n">
        <f aca="false">+J38*$C42</f>
        <v>0</v>
      </c>
      <c r="K42" s="191" t="n">
        <f aca="false">+K38*$C42</f>
        <v>0</v>
      </c>
      <c r="L42" s="191" t="n">
        <f aca="false">+L38*$C42</f>
        <v>0</v>
      </c>
      <c r="M42" s="191" t="n">
        <f aca="false">+M38*$C42</f>
        <v>0</v>
      </c>
      <c r="N42" s="191" t="n">
        <f aca="false">+N38*$C42</f>
        <v>0</v>
      </c>
      <c r="O42" s="191" t="n">
        <f aca="false">+O38*$C42</f>
        <v>0</v>
      </c>
      <c r="P42" s="191" t="n">
        <f aca="false">+P38*$C42</f>
        <v>0</v>
      </c>
      <c r="Q42" s="191" t="n">
        <f aca="false">+Q38*$C42</f>
        <v>0</v>
      </c>
      <c r="R42" s="191" t="n">
        <f aca="false">+R38*$C42</f>
        <v>0</v>
      </c>
      <c r="S42" s="191" t="n">
        <f aca="false">+S38*$C42</f>
        <v>0</v>
      </c>
      <c r="T42" s="191" t="n">
        <f aca="false">+T38*$C42</f>
        <v>0</v>
      </c>
      <c r="U42" s="191" t="n">
        <f aca="false">+U38*$C42</f>
        <v>0</v>
      </c>
      <c r="V42" s="191" t="n">
        <f aca="false">+V38*$C42</f>
        <v>3.717018</v>
      </c>
      <c r="W42" s="191" t="n">
        <f aca="false">+W38*$C42</f>
        <v>3.717018</v>
      </c>
      <c r="X42" s="191" t="n">
        <f aca="false">+X38*$C42</f>
        <v>3.717018</v>
      </c>
      <c r="Y42" s="191" t="n">
        <f aca="false">+Y38*$C42</f>
        <v>3.717018</v>
      </c>
      <c r="Z42" s="191" t="n">
        <f aca="false">+Z38*$C42</f>
        <v>9.292545</v>
      </c>
      <c r="AA42" s="191" t="n">
        <f aca="false">+AA38*$C42</f>
        <v>9.292545</v>
      </c>
      <c r="AB42" s="191" t="n">
        <f aca="false">+AB38*$C42</f>
        <v>9.292545</v>
      </c>
      <c r="AC42" s="191" t="n">
        <f aca="false">+AC38*$C42</f>
        <v>9.292545</v>
      </c>
      <c r="AD42" s="191" t="n">
        <f aca="false">+AD38*$C42</f>
        <v>9.292545</v>
      </c>
      <c r="AE42" s="191" t="n">
        <f aca="false">+AE38*$C42</f>
        <v>9.292545</v>
      </c>
      <c r="AF42" s="191" t="n">
        <f aca="false">+AF38*$C42</f>
        <v>14.868072</v>
      </c>
      <c r="AG42" s="191" t="n">
        <f aca="false">+AG38*$C42</f>
        <v>14.868072</v>
      </c>
      <c r="AH42" s="191" t="n">
        <f aca="false">+AH38*$C42</f>
        <v>14.868072</v>
      </c>
      <c r="AI42" s="191" t="n">
        <f aca="false">+AI38*$C42</f>
        <v>14.868072</v>
      </c>
      <c r="AJ42" s="191" t="n">
        <f aca="false">+AJ38*$C42</f>
        <v>14.868072</v>
      </c>
      <c r="AK42" s="191" t="n">
        <f aca="false">+AK38*$C42</f>
        <v>14.868072</v>
      </c>
      <c r="AL42" s="191" t="n">
        <f aca="false">+AL38*$C42</f>
        <v>22.302108</v>
      </c>
      <c r="AM42" s="191" t="n">
        <f aca="false">+AM38*$C42</f>
        <v>22.302108</v>
      </c>
      <c r="AN42" s="169" t="n">
        <f aca="false">+AN38*$C42</f>
        <v>22.302108</v>
      </c>
      <c r="AO42" s="191" t="n">
        <f aca="false">+AO38*$C42</f>
        <v>29.736144</v>
      </c>
      <c r="AP42" s="191" t="n">
        <f aca="false">+AP38*$C42</f>
        <v>37.17018</v>
      </c>
      <c r="AQ42" s="191" t="n">
        <f aca="false">+AQ38*$C42</f>
        <v>37.17018</v>
      </c>
      <c r="AR42" s="191" t="n">
        <f aca="false">+AR38*$C42</f>
        <v>37.17018</v>
      </c>
      <c r="AS42" s="191" t="n">
        <f aca="false">+AS38*$C42</f>
        <v>37.17018</v>
      </c>
      <c r="AT42" s="191" t="n">
        <f aca="false">+AT38*$C42</f>
        <v>37.17018</v>
      </c>
      <c r="AU42" s="191" t="n">
        <f aca="false">+AU38*$C42</f>
        <v>37.17018</v>
      </c>
      <c r="AV42" s="191" t="n">
        <f aca="false">+AV38*$C42</f>
        <v>37.17018</v>
      </c>
      <c r="AW42" s="191" t="n">
        <f aca="false">+AW38*$C42</f>
        <v>37.17018</v>
      </c>
      <c r="AX42" s="191" t="n">
        <f aca="false">+AX38*$C42</f>
        <v>37.17018</v>
      </c>
      <c r="AY42" s="191" t="n">
        <f aca="false">+AY38*$C42</f>
        <v>37.17018</v>
      </c>
      <c r="AZ42" s="191" t="n">
        <f aca="false">+AZ38*$C42</f>
        <v>37.17018</v>
      </c>
      <c r="BA42" s="191" t="n">
        <f aca="false">+BA38*$C42</f>
        <v>37.17018</v>
      </c>
      <c r="BB42" s="191" t="n">
        <f aca="false">+BB38*$C42</f>
        <v>37.17018</v>
      </c>
      <c r="BC42" s="170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13.5" hidden="false" customHeight="false" outlineLevel="0" collapsed="false">
      <c r="A43" s="153"/>
      <c r="B43" s="192" t="s">
        <v>124</v>
      </c>
      <c r="C43" s="193" t="str">
        <f aca="false">+'Detail by Turbine'!B9</f>
        <v>Available</v>
      </c>
      <c r="D43" s="194" t="n">
        <f aca="false">+D40*$C42</f>
        <v>0</v>
      </c>
      <c r="E43" s="194" t="n">
        <f aca="false">+E40*$C42</f>
        <v>0</v>
      </c>
      <c r="F43" s="194" t="n">
        <f aca="false">+F40*$C42</f>
        <v>0</v>
      </c>
      <c r="G43" s="194" t="n">
        <f aca="false">+G40*$C42</f>
        <v>0</v>
      </c>
      <c r="H43" s="194" t="n">
        <f aca="false">+H40*$C42</f>
        <v>0</v>
      </c>
      <c r="I43" s="194" t="n">
        <f aca="false">+I40*$C42</f>
        <v>0</v>
      </c>
      <c r="J43" s="194" t="n">
        <f aca="false">+J40*$C42</f>
        <v>0</v>
      </c>
      <c r="K43" s="194" t="n">
        <f aca="false">+K40*$C42</f>
        <v>0</v>
      </c>
      <c r="L43" s="194" t="n">
        <f aca="false">+L40*$C42</f>
        <v>0</v>
      </c>
      <c r="M43" s="194" t="n">
        <f aca="false">+M40*$C42</f>
        <v>0</v>
      </c>
      <c r="N43" s="194" t="n">
        <f aca="false">+N40*$C42</f>
        <v>0</v>
      </c>
      <c r="O43" s="194" t="n">
        <f aca="false">+O40*$C42</f>
        <v>0</v>
      </c>
      <c r="P43" s="194" t="n">
        <f aca="false">+P40*$C42</f>
        <v>0</v>
      </c>
      <c r="Q43" s="194" t="n">
        <f aca="false">+Q40*$C42</f>
        <v>0</v>
      </c>
      <c r="R43" s="194" t="n">
        <f aca="false">+R40*$C42</f>
        <v>0</v>
      </c>
      <c r="S43" s="194" t="n">
        <f aca="false">+S40*$C42</f>
        <v>0</v>
      </c>
      <c r="T43" s="194" t="n">
        <f aca="false">+T40*$C42</f>
        <v>0</v>
      </c>
      <c r="U43" s="194" t="n">
        <f aca="false">+U40*$C42</f>
        <v>37.17018</v>
      </c>
      <c r="V43" s="194" t="n">
        <f aca="false">+V40*$C42</f>
        <v>37.17018</v>
      </c>
      <c r="W43" s="194" t="n">
        <f aca="false">+W40*$C42</f>
        <v>37.17018</v>
      </c>
      <c r="X43" s="194" t="n">
        <f aca="false">+X40*$C42</f>
        <v>37.17018</v>
      </c>
      <c r="Y43" s="194" t="n">
        <f aca="false">+Y40*$C42</f>
        <v>37.17018</v>
      </c>
      <c r="Z43" s="194" t="n">
        <f aca="false">+Z40*$C42</f>
        <v>37.17018</v>
      </c>
      <c r="AA43" s="194" t="n">
        <f aca="false">+AA40*$C42</f>
        <v>37.17018</v>
      </c>
      <c r="AB43" s="194" t="n">
        <f aca="false">+AB40*$C42</f>
        <v>37.17018</v>
      </c>
      <c r="AC43" s="194" t="n">
        <f aca="false">+AC40*$C42</f>
        <v>37.17018</v>
      </c>
      <c r="AD43" s="194" t="n">
        <f aca="false">+AD40*$C42</f>
        <v>37.17018</v>
      </c>
      <c r="AE43" s="194" t="n">
        <f aca="false">+AE40*$C42</f>
        <v>37.17018</v>
      </c>
      <c r="AF43" s="194" t="n">
        <f aca="false">+AF40*$C42</f>
        <v>37.17018</v>
      </c>
      <c r="AG43" s="194" t="n">
        <f aca="false">+AG40*$C42</f>
        <v>37.17018</v>
      </c>
      <c r="AH43" s="194" t="n">
        <f aca="false">+AH40*$C42</f>
        <v>37.17018</v>
      </c>
      <c r="AI43" s="194" t="n">
        <f aca="false">+AI40*$C42</f>
        <v>37.17018</v>
      </c>
      <c r="AJ43" s="194" t="n">
        <f aca="false">+AJ40*$C42</f>
        <v>37.17018</v>
      </c>
      <c r="AK43" s="194" t="n">
        <f aca="false">+AK40*$C42</f>
        <v>37.17018</v>
      </c>
      <c r="AL43" s="194" t="n">
        <f aca="false">+AL40*$C42</f>
        <v>37.17018</v>
      </c>
      <c r="AM43" s="194" t="n">
        <f aca="false">+AM40*$C42</f>
        <v>37.17018</v>
      </c>
      <c r="AN43" s="175" t="n">
        <f aca="false">+AN40*$C42</f>
        <v>37.17018</v>
      </c>
      <c r="AO43" s="194" t="n">
        <f aca="false">+AO40*$C42</f>
        <v>37.17018</v>
      </c>
      <c r="AP43" s="194" t="n">
        <f aca="false">+AP40*$C42</f>
        <v>37.17018</v>
      </c>
      <c r="AQ43" s="194" t="n">
        <f aca="false">+AQ40*$C42</f>
        <v>37.17018</v>
      </c>
      <c r="AR43" s="194" t="n">
        <f aca="false">+AR40*$C42</f>
        <v>37.17018</v>
      </c>
      <c r="AS43" s="194" t="n">
        <f aca="false">+AS40*$C42</f>
        <v>37.17018</v>
      </c>
      <c r="AT43" s="194" t="n">
        <f aca="false">+AT40*$C42</f>
        <v>37.17018</v>
      </c>
      <c r="AU43" s="194" t="n">
        <f aca="false">+AU40*$C42</f>
        <v>37.17018</v>
      </c>
      <c r="AV43" s="194" t="n">
        <f aca="false">+AV40*$C42</f>
        <v>37.17018</v>
      </c>
      <c r="AW43" s="194" t="n">
        <f aca="false">+AW40*$C42</f>
        <v>37.17018</v>
      </c>
      <c r="AX43" s="194" t="n">
        <f aca="false">+AX40*$C42</f>
        <v>37.17018</v>
      </c>
      <c r="AY43" s="194" t="n">
        <f aca="false">+AY40*$C42</f>
        <v>37.17018</v>
      </c>
      <c r="AZ43" s="194" t="n">
        <f aca="false">+AZ40*$C42</f>
        <v>37.17018</v>
      </c>
      <c r="BA43" s="194" t="n">
        <f aca="false">+BA40*$C42</f>
        <v>37.17018</v>
      </c>
      <c r="BB43" s="194" t="n">
        <f aca="false">+BB40*$C42</f>
        <v>37.17018</v>
      </c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  <c r="IW43" s="172"/>
    </row>
    <row r="44" customFormat="false" ht="15" hidden="false" customHeight="true" outlineLevel="0" collapsed="false">
      <c r="A44" s="153" t="n">
        <f aca="false">+A36+1</f>
        <v>6</v>
      </c>
      <c r="B44" s="178" t="str">
        <f aca="false">+'Detail by Turbine'!G10</f>
        <v>501D5A Simple Cycle</v>
      </c>
      <c r="C44" s="179" t="str">
        <f aca="false">+'Detail by Turbine'!S10</f>
        <v>Unassigned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57"/>
      <c r="AO44" s="180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58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2.75" hidden="false" customHeight="false" outlineLevel="0" collapsed="false">
      <c r="A45" s="153"/>
      <c r="B45" s="181" t="s">
        <v>119</v>
      </c>
      <c r="C45" s="179"/>
      <c r="D45" s="182" t="n">
        <v>0</v>
      </c>
      <c r="E45" s="182" t="n">
        <v>0</v>
      </c>
      <c r="F45" s="182" t="n">
        <f aca="false">(1208.9+1.3)/24506</f>
        <v>0.0493838243695422</v>
      </c>
      <c r="G45" s="182" t="n">
        <v>0</v>
      </c>
      <c r="H45" s="182" t="n">
        <v>0</v>
      </c>
      <c r="I45" s="182" t="n">
        <v>0</v>
      </c>
      <c r="J45" s="182" t="n">
        <f aca="false">4826.8/24506</f>
        <v>0.196964008814168</v>
      </c>
      <c r="K45" s="182" t="n">
        <f aca="false">(2408.7+2408.7)/24506</f>
        <v>0.196580429282625</v>
      </c>
      <c r="L45" s="182" t="n">
        <v>0</v>
      </c>
      <c r="M45" s="182" t="n">
        <f aca="false">1806.5/24506</f>
        <v>0.0737166408226557</v>
      </c>
      <c r="N45" s="182" t="n">
        <f aca="false">3010.9/24506</f>
        <v>0.122863788459969</v>
      </c>
      <c r="O45" s="182" t="n">
        <v>0</v>
      </c>
      <c r="P45" s="182" t="n">
        <f aca="false">2408.7/24506</f>
        <v>0.0982902146413123</v>
      </c>
      <c r="Q45" s="182" t="n">
        <f aca="false">602.2/24506</f>
        <v>0.0245735738186567</v>
      </c>
      <c r="R45" s="182" t="n">
        <f aca="false">(602.2+651.9)/24506</f>
        <v>0.0511752223945156</v>
      </c>
      <c r="S45" s="182" t="n">
        <f aca="false">602.2/24506</f>
        <v>0.0245735738186567</v>
      </c>
      <c r="T45" s="182" t="n">
        <v>0</v>
      </c>
      <c r="U45" s="182" t="n">
        <f aca="false">602.2/24506</f>
        <v>0.0245735738186567</v>
      </c>
      <c r="V45" s="182" t="n">
        <f aca="false">602.2/24506</f>
        <v>0.0245735738186567</v>
      </c>
      <c r="W45" s="182" t="n">
        <v>0</v>
      </c>
      <c r="X45" s="182" t="n">
        <f aca="false">1204.4/24506</f>
        <v>0.0491471476373133</v>
      </c>
      <c r="Y45" s="182" t="n">
        <v>0</v>
      </c>
      <c r="Z45" s="182" t="n">
        <v>0</v>
      </c>
      <c r="AA45" s="182" t="n">
        <v>0</v>
      </c>
      <c r="AB45" s="182" t="n">
        <v>0</v>
      </c>
      <c r="AC45" s="182" t="n">
        <v>0</v>
      </c>
      <c r="AD45" s="182" t="n">
        <v>0</v>
      </c>
      <c r="AE45" s="182" t="n">
        <v>0</v>
      </c>
      <c r="AF45" s="182" t="n">
        <v>0</v>
      </c>
      <c r="AG45" s="182" t="n">
        <v>0</v>
      </c>
      <c r="AH45" s="182" t="n">
        <v>0</v>
      </c>
      <c r="AI45" s="182" t="n">
        <v>0</v>
      </c>
      <c r="AJ45" s="182" t="n">
        <v>0</v>
      </c>
      <c r="AK45" s="182" t="n">
        <v>0</v>
      </c>
      <c r="AL45" s="182" t="n">
        <v>0</v>
      </c>
      <c r="AM45" s="182" t="n">
        <v>0</v>
      </c>
      <c r="AN45" s="162" t="n">
        <v>0</v>
      </c>
      <c r="AO45" s="182" t="n">
        <f aca="false">1558.4/24506</f>
        <v>0.0635925895699013</v>
      </c>
      <c r="AP45" s="182" t="n">
        <v>0</v>
      </c>
      <c r="AQ45" s="182" t="n">
        <v>0</v>
      </c>
      <c r="AR45" s="182" t="n">
        <v>0</v>
      </c>
      <c r="AS45" s="182" t="n">
        <v>0</v>
      </c>
      <c r="AT45" s="182" t="n">
        <v>0</v>
      </c>
      <c r="AU45" s="182" t="n">
        <v>0</v>
      </c>
      <c r="AV45" s="182" t="n">
        <v>0</v>
      </c>
      <c r="AW45" s="182" t="n">
        <v>0</v>
      </c>
      <c r="AX45" s="182" t="n">
        <v>0</v>
      </c>
      <c r="AY45" s="182" t="n">
        <v>0</v>
      </c>
      <c r="AZ45" s="182" t="n">
        <v>0</v>
      </c>
      <c r="BA45" s="182" t="n">
        <v>0</v>
      </c>
      <c r="BB45" s="182" t="n">
        <v>0</v>
      </c>
      <c r="BC45" s="163" t="n">
        <f aca="false">SUM(D45:BB45)</f>
        <v>1.00000816126663</v>
      </c>
      <c r="BD45" s="160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  <c r="IE45" s="164"/>
      <c r="IF45" s="164"/>
      <c r="IG45" s="164"/>
      <c r="IH45" s="164"/>
      <c r="II45" s="164"/>
      <c r="IJ45" s="164"/>
      <c r="IK45" s="164"/>
      <c r="IL45" s="164"/>
      <c r="IM45" s="164"/>
      <c r="IN45" s="164"/>
      <c r="IO45" s="164"/>
      <c r="IP45" s="164"/>
      <c r="IQ45" s="164"/>
      <c r="IR45" s="164"/>
      <c r="IS45" s="164"/>
      <c r="IT45" s="164"/>
      <c r="IU45" s="164"/>
      <c r="IV45" s="164"/>
      <c r="IW45" s="164"/>
    </row>
    <row r="46" customFormat="false" ht="12.75" hidden="false" customHeight="false" outlineLevel="0" collapsed="false">
      <c r="A46" s="153"/>
      <c r="B46" s="181" t="s">
        <v>120</v>
      </c>
      <c r="C46" s="179"/>
      <c r="D46" s="182" t="n">
        <f aca="false">D45</f>
        <v>0</v>
      </c>
      <c r="E46" s="182" t="n">
        <f aca="false">+D46+E45</f>
        <v>0</v>
      </c>
      <c r="F46" s="182" t="n">
        <f aca="false">+E46+F45</f>
        <v>0.0493838243695422</v>
      </c>
      <c r="G46" s="182" t="n">
        <f aca="false">+F46+G45</f>
        <v>0.0493838243695422</v>
      </c>
      <c r="H46" s="182" t="n">
        <f aca="false">+G46+H45</f>
        <v>0.0493838243695422</v>
      </c>
      <c r="I46" s="182" t="n">
        <f aca="false">+H46+I45</f>
        <v>0.0493838243695422</v>
      </c>
      <c r="J46" s="182" t="n">
        <f aca="false">+I46+J45</f>
        <v>0.24634783318371</v>
      </c>
      <c r="K46" s="182" t="n">
        <f aca="false">+J46+K45</f>
        <v>0.442928262466335</v>
      </c>
      <c r="L46" s="182" t="n">
        <f aca="false">+K46+L45</f>
        <v>0.442928262466335</v>
      </c>
      <c r="M46" s="182" t="n">
        <f aca="false">+L46+M45</f>
        <v>0.516644903288991</v>
      </c>
      <c r="N46" s="182" t="n">
        <f aca="false">+M46+N45</f>
        <v>0.63950869174896</v>
      </c>
      <c r="O46" s="182" t="n">
        <f aca="false">+N46+O45</f>
        <v>0.63950869174896</v>
      </c>
      <c r="P46" s="182" t="n">
        <f aca="false">+O46+P45</f>
        <v>0.737798906390272</v>
      </c>
      <c r="Q46" s="182" t="n">
        <f aca="false">+P46+Q45</f>
        <v>0.762372480208929</v>
      </c>
      <c r="R46" s="182" t="n">
        <f aca="false">+Q46+R45</f>
        <v>0.813547702603444</v>
      </c>
      <c r="S46" s="182" t="n">
        <f aca="false">+R46+S45</f>
        <v>0.838121276422101</v>
      </c>
      <c r="T46" s="182" t="n">
        <f aca="false">+S46+T45</f>
        <v>0.838121276422101</v>
      </c>
      <c r="U46" s="182" t="n">
        <f aca="false">+T46+U45</f>
        <v>0.862694850240758</v>
      </c>
      <c r="V46" s="182" t="n">
        <f aca="false">+U46+V45</f>
        <v>0.887268424059414</v>
      </c>
      <c r="W46" s="182" t="n">
        <f aca="false">+V46+W45</f>
        <v>0.887268424059414</v>
      </c>
      <c r="X46" s="182" t="n">
        <f aca="false">+W46+X45</f>
        <v>0.936415571696728</v>
      </c>
      <c r="Y46" s="182" t="n">
        <f aca="false">+X46+Y45</f>
        <v>0.936415571696728</v>
      </c>
      <c r="Z46" s="182" t="n">
        <f aca="false">+Y46+Z45</f>
        <v>0.936415571696728</v>
      </c>
      <c r="AA46" s="182" t="n">
        <f aca="false">+Z46+AA45</f>
        <v>0.936415571696728</v>
      </c>
      <c r="AB46" s="182" t="n">
        <f aca="false">+AA46+AB45</f>
        <v>0.936415571696728</v>
      </c>
      <c r="AC46" s="182" t="n">
        <f aca="false">+AB46+AC45</f>
        <v>0.936415571696728</v>
      </c>
      <c r="AD46" s="182" t="n">
        <f aca="false">+AC46+AD45</f>
        <v>0.936415571696728</v>
      </c>
      <c r="AE46" s="182" t="n">
        <f aca="false">+AD46+AE45</f>
        <v>0.936415571696728</v>
      </c>
      <c r="AF46" s="182" t="n">
        <f aca="false">+AE46+AF45</f>
        <v>0.936415571696728</v>
      </c>
      <c r="AG46" s="182" t="n">
        <f aca="false">+AF46+AG45</f>
        <v>0.936415571696728</v>
      </c>
      <c r="AH46" s="182" t="n">
        <f aca="false">+AG46+AH45</f>
        <v>0.936415571696728</v>
      </c>
      <c r="AI46" s="182" t="n">
        <f aca="false">+AH46+AI45</f>
        <v>0.936415571696728</v>
      </c>
      <c r="AJ46" s="182" t="n">
        <f aca="false">+AI46+AJ45</f>
        <v>0.936415571696728</v>
      </c>
      <c r="AK46" s="182" t="n">
        <f aca="false">+AJ46+AK45</f>
        <v>0.936415571696728</v>
      </c>
      <c r="AL46" s="182" t="n">
        <f aca="false">+AK46+AL45</f>
        <v>0.936415571696728</v>
      </c>
      <c r="AM46" s="182" t="n">
        <f aca="false">+AL46+AM45</f>
        <v>0.936415571696728</v>
      </c>
      <c r="AN46" s="162" t="n">
        <f aca="false">+AM46+AN45</f>
        <v>0.936415571696728</v>
      </c>
      <c r="AO46" s="182" t="n">
        <f aca="false">+AN46+AO45</f>
        <v>1.00000816126663</v>
      </c>
      <c r="AP46" s="182" t="n">
        <f aca="false">+AO46+AP45</f>
        <v>1.00000816126663</v>
      </c>
      <c r="AQ46" s="182" t="n">
        <f aca="false">+AP46+AQ45</f>
        <v>1.00000816126663</v>
      </c>
      <c r="AR46" s="182" t="n">
        <f aca="false">+AQ46+AR45</f>
        <v>1.00000816126663</v>
      </c>
      <c r="AS46" s="182" t="n">
        <f aca="false">+AR46+AS45</f>
        <v>1.00000816126663</v>
      </c>
      <c r="AT46" s="182" t="n">
        <f aca="false">+AS46+AT45</f>
        <v>1.00000816126663</v>
      </c>
      <c r="AU46" s="182" t="n">
        <f aca="false">+AT46+AU45</f>
        <v>1.00000816126663</v>
      </c>
      <c r="AV46" s="182" t="n">
        <f aca="false">+AU46+AV45</f>
        <v>1.00000816126663</v>
      </c>
      <c r="AW46" s="182" t="n">
        <f aca="false">+AV46+AW45</f>
        <v>1.00000816126663</v>
      </c>
      <c r="AX46" s="182" t="n">
        <f aca="false">+AW46+AX45</f>
        <v>1.00000816126663</v>
      </c>
      <c r="AY46" s="182" t="n">
        <f aca="false">+AX46+AY45</f>
        <v>1.00000816126663</v>
      </c>
      <c r="AZ46" s="182" t="n">
        <f aca="false">+AY46+AZ45</f>
        <v>1.00000816126663</v>
      </c>
      <c r="BA46" s="182" t="n">
        <f aca="false">+AZ46+BA45</f>
        <v>1.00000816126663</v>
      </c>
      <c r="BB46" s="182" t="n">
        <f aca="false">+BA46+BB45</f>
        <v>1.00000816126663</v>
      </c>
      <c r="BC46" s="163"/>
      <c r="BD46" s="160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  <c r="IE46" s="164"/>
      <c r="IF46" s="164"/>
      <c r="IG46" s="164"/>
      <c r="IH46" s="164"/>
      <c r="II46" s="164"/>
      <c r="IJ46" s="164"/>
      <c r="IK46" s="164"/>
      <c r="IL46" s="164"/>
      <c r="IM46" s="164"/>
      <c r="IN46" s="164"/>
      <c r="IO46" s="164"/>
      <c r="IP46" s="164"/>
      <c r="IQ46" s="164"/>
      <c r="IR46" s="164"/>
      <c r="IS46" s="164"/>
      <c r="IT46" s="164"/>
      <c r="IU46" s="164"/>
      <c r="IV46" s="164"/>
      <c r="IW46" s="164"/>
    </row>
    <row r="47" customFormat="false" ht="12.75" hidden="false" customHeight="false" outlineLevel="0" collapsed="false">
      <c r="A47" s="153"/>
      <c r="B47" s="181" t="s">
        <v>121</v>
      </c>
      <c r="C47" s="179"/>
      <c r="D47" s="182" t="n">
        <v>0.05</v>
      </c>
      <c r="E47" s="182" t="n">
        <v>0</v>
      </c>
      <c r="F47" s="182" t="n">
        <v>0.1</v>
      </c>
      <c r="G47" s="182" t="n">
        <v>0</v>
      </c>
      <c r="H47" s="182" t="n">
        <v>0</v>
      </c>
      <c r="I47" s="182" t="n">
        <v>0</v>
      </c>
      <c r="J47" s="182" t="n">
        <v>0</v>
      </c>
      <c r="K47" s="182" t="n">
        <v>0.05</v>
      </c>
      <c r="L47" s="182" t="n">
        <v>0</v>
      </c>
      <c r="M47" s="182" t="n">
        <v>0</v>
      </c>
      <c r="N47" s="182" t="n">
        <v>0.05</v>
      </c>
      <c r="O47" s="182" t="n">
        <v>0</v>
      </c>
      <c r="P47" s="182" t="n">
        <v>0</v>
      </c>
      <c r="Q47" s="182" t="n">
        <v>0.1</v>
      </c>
      <c r="R47" s="182" t="n">
        <v>0</v>
      </c>
      <c r="S47" s="182" t="n">
        <v>0</v>
      </c>
      <c r="T47" s="182" t="n">
        <v>0</v>
      </c>
      <c r="U47" s="182" t="n">
        <v>0</v>
      </c>
      <c r="V47" s="182" t="n">
        <v>0</v>
      </c>
      <c r="W47" s="182" t="n">
        <v>0</v>
      </c>
      <c r="X47" s="182" t="n">
        <v>0.65</v>
      </c>
      <c r="Y47" s="182" t="n">
        <v>0</v>
      </c>
      <c r="Z47" s="182" t="n">
        <v>0</v>
      </c>
      <c r="AA47" s="182" t="n">
        <v>0</v>
      </c>
      <c r="AB47" s="182" t="n">
        <v>0</v>
      </c>
      <c r="AC47" s="182" t="n">
        <v>0</v>
      </c>
      <c r="AD47" s="182" t="n">
        <v>0</v>
      </c>
      <c r="AE47" s="182" t="n">
        <v>0</v>
      </c>
      <c r="AF47" s="182" t="n">
        <v>0</v>
      </c>
      <c r="AG47" s="182" t="n">
        <v>0</v>
      </c>
      <c r="AH47" s="182" t="n">
        <v>0</v>
      </c>
      <c r="AI47" s="182" t="n">
        <v>0</v>
      </c>
      <c r="AJ47" s="182" t="n">
        <v>0</v>
      </c>
      <c r="AK47" s="182" t="n">
        <v>0</v>
      </c>
      <c r="AL47" s="182" t="n">
        <v>0</v>
      </c>
      <c r="AM47" s="182" t="n">
        <v>0</v>
      </c>
      <c r="AN47" s="162" t="n">
        <v>0</v>
      </c>
      <c r="AO47" s="182" t="n">
        <v>0</v>
      </c>
      <c r="AP47" s="182" t="n">
        <v>0</v>
      </c>
      <c r="AQ47" s="182" t="n">
        <v>0</v>
      </c>
      <c r="AR47" s="182" t="n">
        <v>0</v>
      </c>
      <c r="AS47" s="182" t="n">
        <v>0</v>
      </c>
      <c r="AT47" s="182" t="n">
        <v>0</v>
      </c>
      <c r="AU47" s="182" t="n">
        <v>0</v>
      </c>
      <c r="AV47" s="182" t="n">
        <v>0</v>
      </c>
      <c r="AW47" s="182" t="n">
        <v>0</v>
      </c>
      <c r="AX47" s="182" t="n">
        <v>0</v>
      </c>
      <c r="AY47" s="182" t="n">
        <v>0</v>
      </c>
      <c r="AZ47" s="182" t="n">
        <v>0</v>
      </c>
      <c r="BA47" s="182" t="n">
        <v>0</v>
      </c>
      <c r="BB47" s="182" t="n">
        <v>0</v>
      </c>
      <c r="BC47" s="163" t="n">
        <f aca="false">SUM(D47:BB47)</f>
        <v>1</v>
      </c>
      <c r="BD47" s="160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  <c r="IE47" s="164"/>
      <c r="IF47" s="164"/>
      <c r="IG47" s="164"/>
      <c r="IH47" s="164"/>
      <c r="II47" s="164"/>
      <c r="IJ47" s="164"/>
      <c r="IK47" s="164"/>
      <c r="IL47" s="164"/>
      <c r="IM47" s="164"/>
      <c r="IN47" s="164"/>
      <c r="IO47" s="164"/>
      <c r="IP47" s="164"/>
      <c r="IQ47" s="164"/>
      <c r="IR47" s="164"/>
      <c r="IS47" s="164"/>
      <c r="IT47" s="164"/>
      <c r="IU47" s="164"/>
      <c r="IV47" s="164"/>
      <c r="IW47" s="164"/>
    </row>
    <row r="48" customFormat="false" ht="12.75" hidden="false" customHeight="false" outlineLevel="0" collapsed="false">
      <c r="A48" s="153"/>
      <c r="B48" s="181" t="s">
        <v>122</v>
      </c>
      <c r="C48" s="179"/>
      <c r="D48" s="182" t="n">
        <f aca="false">D47</f>
        <v>0.05</v>
      </c>
      <c r="E48" s="182" t="n">
        <f aca="false">+D48+E47</f>
        <v>0.05</v>
      </c>
      <c r="F48" s="182" t="n">
        <f aca="false">+E48+F47</f>
        <v>0.15</v>
      </c>
      <c r="G48" s="182" t="n">
        <f aca="false">+F48+G47</f>
        <v>0.15</v>
      </c>
      <c r="H48" s="182" t="n">
        <f aca="false">+G48+H47</f>
        <v>0.15</v>
      </c>
      <c r="I48" s="182" t="n">
        <f aca="false">+H48+I47</f>
        <v>0.15</v>
      </c>
      <c r="J48" s="182" t="n">
        <f aca="false">+I48+J47</f>
        <v>0.15</v>
      </c>
      <c r="K48" s="182" t="n">
        <f aca="false">+J48+K47</f>
        <v>0.2</v>
      </c>
      <c r="L48" s="182" t="n">
        <f aca="false">+K48+L47</f>
        <v>0.2</v>
      </c>
      <c r="M48" s="182" t="n">
        <f aca="false">+L48+M47</f>
        <v>0.2</v>
      </c>
      <c r="N48" s="182" t="n">
        <f aca="false">+M48+N47</f>
        <v>0.25</v>
      </c>
      <c r="O48" s="182" t="n">
        <f aca="false">+N48+O47</f>
        <v>0.25</v>
      </c>
      <c r="P48" s="182" t="n">
        <f aca="false">+O48+P47</f>
        <v>0.25</v>
      </c>
      <c r="Q48" s="182" t="n">
        <f aca="false">+P48+Q47</f>
        <v>0.35</v>
      </c>
      <c r="R48" s="182" t="n">
        <f aca="false">+Q48+R47</f>
        <v>0.35</v>
      </c>
      <c r="S48" s="182" t="n">
        <f aca="false">+R48+S47</f>
        <v>0.35</v>
      </c>
      <c r="T48" s="182" t="n">
        <f aca="false">+S48+T47</f>
        <v>0.35</v>
      </c>
      <c r="U48" s="182" t="n">
        <f aca="false">+T48+U47</f>
        <v>0.35</v>
      </c>
      <c r="V48" s="182" t="n">
        <f aca="false">+U48+V47</f>
        <v>0.35</v>
      </c>
      <c r="W48" s="182" t="n">
        <f aca="false">+V48+W47</f>
        <v>0.35</v>
      </c>
      <c r="X48" s="182" t="n">
        <f aca="false">+W48+X47</f>
        <v>1</v>
      </c>
      <c r="Y48" s="182" t="n">
        <f aca="false">+X48+Y47</f>
        <v>1</v>
      </c>
      <c r="Z48" s="182" t="n">
        <f aca="false">+Y48+Z47</f>
        <v>1</v>
      </c>
      <c r="AA48" s="182" t="n">
        <f aca="false">+Z48+AA47</f>
        <v>1</v>
      </c>
      <c r="AB48" s="182" t="n">
        <f aca="false">+AA48+AB47</f>
        <v>1</v>
      </c>
      <c r="AC48" s="182" t="n">
        <f aca="false">+AB48+AC47</f>
        <v>1</v>
      </c>
      <c r="AD48" s="182" t="n">
        <f aca="false">+AC48+AD47</f>
        <v>1</v>
      </c>
      <c r="AE48" s="182" t="n">
        <f aca="false">+AD48+AE47</f>
        <v>1</v>
      </c>
      <c r="AF48" s="182" t="n">
        <f aca="false">+AE48+AF47</f>
        <v>1</v>
      </c>
      <c r="AG48" s="182" t="n">
        <f aca="false">+AF48+AG47</f>
        <v>1</v>
      </c>
      <c r="AH48" s="182" t="n">
        <f aca="false">+AG48+AH47</f>
        <v>1</v>
      </c>
      <c r="AI48" s="182" t="n">
        <f aca="false">+AH48+AI47</f>
        <v>1</v>
      </c>
      <c r="AJ48" s="182" t="n">
        <f aca="false">+AI48+AJ47</f>
        <v>1</v>
      </c>
      <c r="AK48" s="182" t="n">
        <f aca="false">+AJ48+AK47</f>
        <v>1</v>
      </c>
      <c r="AL48" s="182" t="n">
        <f aca="false">+AK48+AL47</f>
        <v>1</v>
      </c>
      <c r="AM48" s="182" t="n">
        <f aca="false">+AL48+AM47</f>
        <v>1</v>
      </c>
      <c r="AN48" s="162" t="n">
        <f aca="false">+AM48+AN47</f>
        <v>1</v>
      </c>
      <c r="AO48" s="182" t="n">
        <f aca="false">+AN48+AO47</f>
        <v>1</v>
      </c>
      <c r="AP48" s="182" t="n">
        <f aca="false">+AO48+AP47</f>
        <v>1</v>
      </c>
      <c r="AQ48" s="182" t="n">
        <f aca="false">+AP48+AQ47</f>
        <v>1</v>
      </c>
      <c r="AR48" s="182" t="n">
        <f aca="false">+AQ48+AR47</f>
        <v>1</v>
      </c>
      <c r="AS48" s="182" t="n">
        <f aca="false">+AR48+AS47</f>
        <v>1</v>
      </c>
      <c r="AT48" s="182" t="n">
        <f aca="false">+AS48+AT47</f>
        <v>1</v>
      </c>
      <c r="AU48" s="182" t="n">
        <f aca="false">+AT48+AU47</f>
        <v>1</v>
      </c>
      <c r="AV48" s="182" t="n">
        <f aca="false">+AU48+AV47</f>
        <v>1</v>
      </c>
      <c r="AW48" s="182" t="n">
        <f aca="false">+AV48+AW47</f>
        <v>1</v>
      </c>
      <c r="AX48" s="182" t="n">
        <f aca="false">+AW48+AX47</f>
        <v>1</v>
      </c>
      <c r="AY48" s="182" t="n">
        <f aca="false">+AX48+AY47</f>
        <v>1</v>
      </c>
      <c r="AZ48" s="182" t="n">
        <f aca="false">+AY48+AZ47</f>
        <v>1</v>
      </c>
      <c r="BA48" s="182" t="n">
        <f aca="false">+AZ48+BA47</f>
        <v>1</v>
      </c>
      <c r="BB48" s="182" t="n">
        <f aca="false">+BA48+BB47</f>
        <v>1</v>
      </c>
      <c r="BC48" s="163"/>
      <c r="BD48" s="160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12.75" hidden="false" customHeight="false" outlineLevel="0" collapsed="false">
      <c r="A49" s="153"/>
      <c r="B49" s="183"/>
      <c r="C49" s="17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5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6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153"/>
      <c r="B50" s="189" t="s">
        <v>123</v>
      </c>
      <c r="C50" s="190" t="n">
        <v>24.506</v>
      </c>
      <c r="D50" s="191" t="n">
        <f aca="false">+D46*$C50</f>
        <v>0</v>
      </c>
      <c r="E50" s="191" t="n">
        <f aca="false">+E46*$C50</f>
        <v>0</v>
      </c>
      <c r="F50" s="191" t="n">
        <f aca="false">+F46*$C50</f>
        <v>1.2102</v>
      </c>
      <c r="G50" s="191" t="n">
        <f aca="false">+G46*$C50</f>
        <v>1.2102</v>
      </c>
      <c r="H50" s="191" t="n">
        <f aca="false">+H46*$C50</f>
        <v>1.2102</v>
      </c>
      <c r="I50" s="191" t="n">
        <f aca="false">+I46*$C50</f>
        <v>1.2102</v>
      </c>
      <c r="J50" s="191" t="n">
        <f aca="false">+J46*$C50</f>
        <v>6.037</v>
      </c>
      <c r="K50" s="191" t="n">
        <f aca="false">+K46*$C50</f>
        <v>10.8544</v>
      </c>
      <c r="L50" s="191" t="n">
        <f aca="false">+L46*$C50</f>
        <v>10.8544</v>
      </c>
      <c r="M50" s="191" t="n">
        <f aca="false">+M46*$C50</f>
        <v>12.6609</v>
      </c>
      <c r="N50" s="191" t="n">
        <f aca="false">+N46*$C50</f>
        <v>15.6718</v>
      </c>
      <c r="O50" s="191" t="n">
        <f aca="false">+O46*$C50</f>
        <v>15.6718</v>
      </c>
      <c r="P50" s="191" t="n">
        <f aca="false">+P46*$C50</f>
        <v>18.0805</v>
      </c>
      <c r="Q50" s="191" t="n">
        <f aca="false">+Q46*$C50</f>
        <v>18.6827</v>
      </c>
      <c r="R50" s="191" t="n">
        <f aca="false">+R46*$C50</f>
        <v>19.9368</v>
      </c>
      <c r="S50" s="191" t="n">
        <f aca="false">+S46*$C50</f>
        <v>20.539</v>
      </c>
      <c r="T50" s="191" t="n">
        <f aca="false">+T46*$C50</f>
        <v>20.539</v>
      </c>
      <c r="U50" s="191" t="n">
        <f aca="false">+U46*$C50</f>
        <v>21.1412</v>
      </c>
      <c r="V50" s="191" t="n">
        <f aca="false">+V46*$C50</f>
        <v>21.7434</v>
      </c>
      <c r="W50" s="191" t="n">
        <f aca="false">+W46*$C50</f>
        <v>21.7434</v>
      </c>
      <c r="X50" s="191" t="n">
        <f aca="false">+X46*$C50</f>
        <v>22.9478</v>
      </c>
      <c r="Y50" s="191" t="n">
        <f aca="false">+Y46*$C50</f>
        <v>22.9478</v>
      </c>
      <c r="Z50" s="191" t="n">
        <f aca="false">+Z46*$C50</f>
        <v>22.9478</v>
      </c>
      <c r="AA50" s="191" t="n">
        <f aca="false">+AA46*$C50</f>
        <v>22.9478</v>
      </c>
      <c r="AB50" s="191" t="n">
        <f aca="false">+AB46*$C50</f>
        <v>22.9478</v>
      </c>
      <c r="AC50" s="191" t="n">
        <f aca="false">+AC46*$C50</f>
        <v>22.9478</v>
      </c>
      <c r="AD50" s="191" t="n">
        <f aca="false">+AD46*$C50</f>
        <v>22.9478</v>
      </c>
      <c r="AE50" s="191" t="n">
        <f aca="false">+AE46*$C50</f>
        <v>22.9478</v>
      </c>
      <c r="AF50" s="191" t="n">
        <f aca="false">+AF46*$C50</f>
        <v>22.9478</v>
      </c>
      <c r="AG50" s="191" t="n">
        <f aca="false">+AG46*$C50</f>
        <v>22.9478</v>
      </c>
      <c r="AH50" s="191" t="n">
        <f aca="false">+AH46*$C50</f>
        <v>22.9478</v>
      </c>
      <c r="AI50" s="191" t="n">
        <f aca="false">+AI46*$C50</f>
        <v>22.9478</v>
      </c>
      <c r="AJ50" s="191" t="n">
        <f aca="false">+AJ46*$C50</f>
        <v>22.9478</v>
      </c>
      <c r="AK50" s="191" t="n">
        <f aca="false">+AK46*$C50</f>
        <v>22.9478</v>
      </c>
      <c r="AL50" s="191" t="n">
        <f aca="false">+AL46*$C50</f>
        <v>22.9478</v>
      </c>
      <c r="AM50" s="191" t="n">
        <f aca="false">+AM46*$C50</f>
        <v>22.9478</v>
      </c>
      <c r="AN50" s="169" t="n">
        <f aca="false">+AN46*$C50</f>
        <v>22.9478</v>
      </c>
      <c r="AO50" s="191" t="n">
        <f aca="false">+AO46*$C50</f>
        <v>24.5062</v>
      </c>
      <c r="AP50" s="191" t="n">
        <f aca="false">+AP46*$C50</f>
        <v>24.5062</v>
      </c>
      <c r="AQ50" s="191" t="n">
        <f aca="false">+AQ46*$C50</f>
        <v>24.5062</v>
      </c>
      <c r="AR50" s="191" t="n">
        <f aca="false">+AR46*$C50</f>
        <v>24.5062</v>
      </c>
      <c r="AS50" s="191" t="n">
        <f aca="false">+AS46*$C50</f>
        <v>24.5062</v>
      </c>
      <c r="AT50" s="191" t="n">
        <f aca="false">+AT46*$C50</f>
        <v>24.5062</v>
      </c>
      <c r="AU50" s="191" t="n">
        <f aca="false">+AU46*$C50</f>
        <v>24.5062</v>
      </c>
      <c r="AV50" s="191" t="n">
        <f aca="false">+AV46*$C50</f>
        <v>24.5062</v>
      </c>
      <c r="AW50" s="191" t="n">
        <f aca="false">+AW46*$C50</f>
        <v>24.5062</v>
      </c>
      <c r="AX50" s="191" t="n">
        <f aca="false">+AX46*$C50</f>
        <v>24.5062</v>
      </c>
      <c r="AY50" s="191" t="n">
        <f aca="false">+AY46*$C50</f>
        <v>24.5062</v>
      </c>
      <c r="AZ50" s="191" t="n">
        <f aca="false">+AZ46*$C50</f>
        <v>24.5062</v>
      </c>
      <c r="BA50" s="191" t="n">
        <f aca="false">+BA46*$C50</f>
        <v>24.5062</v>
      </c>
      <c r="BB50" s="191" t="n">
        <f aca="false">+BB46*$C50</f>
        <v>24.5062</v>
      </c>
      <c r="BC50" s="170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6"/>
      <c r="HO50" s="166"/>
      <c r="HP50" s="166"/>
      <c r="HQ50" s="166"/>
      <c r="HR50" s="166"/>
      <c r="HS50" s="166"/>
      <c r="HT50" s="166"/>
      <c r="HU50" s="166"/>
      <c r="HV50" s="166"/>
      <c r="HW50" s="166"/>
      <c r="HX50" s="166"/>
      <c r="HY50" s="166"/>
      <c r="HZ50" s="166"/>
      <c r="IA50" s="166"/>
      <c r="IB50" s="166"/>
      <c r="IC50" s="166"/>
      <c r="ID50" s="166"/>
      <c r="IE50" s="166"/>
      <c r="IF50" s="166"/>
      <c r="IG50" s="166"/>
      <c r="IH50" s="166"/>
      <c r="II50" s="166"/>
      <c r="IJ50" s="166"/>
      <c r="IK50" s="166"/>
      <c r="IL50" s="166"/>
      <c r="IM50" s="166"/>
      <c r="IN50" s="166"/>
      <c r="IO50" s="166"/>
      <c r="IP50" s="166"/>
      <c r="IQ50" s="166"/>
      <c r="IR50" s="166"/>
      <c r="IS50" s="166"/>
      <c r="IT50" s="166"/>
      <c r="IU50" s="166"/>
      <c r="IV50" s="166"/>
      <c r="IW50" s="166"/>
    </row>
    <row r="51" customFormat="false" ht="13.5" hidden="false" customHeight="false" outlineLevel="0" collapsed="false">
      <c r="A51" s="153"/>
      <c r="B51" s="192" t="s">
        <v>124</v>
      </c>
      <c r="C51" s="193" t="str">
        <f aca="false">+'Detail by Turbine'!B10</f>
        <v>Available</v>
      </c>
      <c r="D51" s="194" t="n">
        <f aca="false">+D48*$C50</f>
        <v>1.2253</v>
      </c>
      <c r="E51" s="194" t="n">
        <f aca="false">+E48*$C50</f>
        <v>1.2253</v>
      </c>
      <c r="F51" s="194" t="n">
        <f aca="false">+F48*$C50</f>
        <v>3.6759</v>
      </c>
      <c r="G51" s="194" t="n">
        <f aca="false">+G48*$C50</f>
        <v>3.6759</v>
      </c>
      <c r="H51" s="194" t="n">
        <f aca="false">+H48*$C50</f>
        <v>3.6759</v>
      </c>
      <c r="I51" s="194" t="n">
        <f aca="false">+I48*$C50</f>
        <v>3.6759</v>
      </c>
      <c r="J51" s="194" t="n">
        <f aca="false">+J48*$C50</f>
        <v>3.6759</v>
      </c>
      <c r="K51" s="194" t="n">
        <f aca="false">+K48*$C50</f>
        <v>4.9012</v>
      </c>
      <c r="L51" s="194" t="n">
        <f aca="false">+L48*$C50</f>
        <v>4.9012</v>
      </c>
      <c r="M51" s="194" t="n">
        <f aca="false">+M48*$C50</f>
        <v>4.9012</v>
      </c>
      <c r="N51" s="194" t="n">
        <f aca="false">+N48*$C50</f>
        <v>6.1265</v>
      </c>
      <c r="O51" s="194" t="n">
        <f aca="false">+O48*$C50</f>
        <v>6.1265</v>
      </c>
      <c r="P51" s="194" t="n">
        <f aca="false">+P48*$C50</f>
        <v>6.1265</v>
      </c>
      <c r="Q51" s="194" t="n">
        <f aca="false">+Q48*$C50</f>
        <v>8.5771</v>
      </c>
      <c r="R51" s="194" t="n">
        <f aca="false">+R48*$C50</f>
        <v>8.5771</v>
      </c>
      <c r="S51" s="194" t="n">
        <f aca="false">+S48*$C50</f>
        <v>8.5771</v>
      </c>
      <c r="T51" s="194" t="n">
        <f aca="false">+T48*$C50</f>
        <v>8.5771</v>
      </c>
      <c r="U51" s="194" t="n">
        <f aca="false">+U48*$C50</f>
        <v>8.5771</v>
      </c>
      <c r="V51" s="194" t="n">
        <f aca="false">+V48*$C50</f>
        <v>8.5771</v>
      </c>
      <c r="W51" s="194" t="n">
        <f aca="false">+W48*$C50</f>
        <v>8.5771</v>
      </c>
      <c r="X51" s="194" t="n">
        <f aca="false">+X48*$C50</f>
        <v>24.506</v>
      </c>
      <c r="Y51" s="194" t="n">
        <f aca="false">+Y48*$C50</f>
        <v>24.506</v>
      </c>
      <c r="Z51" s="194" t="n">
        <f aca="false">+Z48*$C50</f>
        <v>24.506</v>
      </c>
      <c r="AA51" s="194" t="n">
        <f aca="false">+AA48*$C50</f>
        <v>24.506</v>
      </c>
      <c r="AB51" s="194" t="n">
        <f aca="false">+AB48*$C50</f>
        <v>24.506</v>
      </c>
      <c r="AC51" s="194" t="n">
        <f aca="false">+AC48*$C50</f>
        <v>24.506</v>
      </c>
      <c r="AD51" s="194" t="n">
        <f aca="false">+AD48*$C50</f>
        <v>24.506</v>
      </c>
      <c r="AE51" s="194" t="n">
        <f aca="false">+AE48*$C50</f>
        <v>24.506</v>
      </c>
      <c r="AF51" s="194" t="n">
        <f aca="false">+AF48*$C50</f>
        <v>24.506</v>
      </c>
      <c r="AG51" s="194" t="n">
        <f aca="false">+AG48*$C50</f>
        <v>24.506</v>
      </c>
      <c r="AH51" s="194" t="n">
        <f aca="false">+AH48*$C50</f>
        <v>24.506</v>
      </c>
      <c r="AI51" s="194" t="n">
        <f aca="false">+AI48*$C50</f>
        <v>24.506</v>
      </c>
      <c r="AJ51" s="194" t="n">
        <f aca="false">+AJ48*$C50</f>
        <v>24.506</v>
      </c>
      <c r="AK51" s="194" t="n">
        <f aca="false">+AK48*$C50</f>
        <v>24.506</v>
      </c>
      <c r="AL51" s="194" t="n">
        <f aca="false">+AL48*$C50</f>
        <v>24.506</v>
      </c>
      <c r="AM51" s="194" t="n">
        <f aca="false">+AM48*$C50</f>
        <v>24.506</v>
      </c>
      <c r="AN51" s="175" t="n">
        <f aca="false">+AN48*$C50</f>
        <v>24.506</v>
      </c>
      <c r="AO51" s="194" t="n">
        <f aca="false">+AO48*$C50</f>
        <v>24.506</v>
      </c>
      <c r="AP51" s="194" t="n">
        <f aca="false">+AP48*$C50</f>
        <v>24.506</v>
      </c>
      <c r="AQ51" s="194" t="n">
        <f aca="false">+AQ48*$C50</f>
        <v>24.506</v>
      </c>
      <c r="AR51" s="194" t="n">
        <f aca="false">+AR48*$C50</f>
        <v>24.506</v>
      </c>
      <c r="AS51" s="194" t="n">
        <f aca="false">+AS48*$C50</f>
        <v>24.506</v>
      </c>
      <c r="AT51" s="194" t="n">
        <f aca="false">+AT48*$C50</f>
        <v>24.506</v>
      </c>
      <c r="AU51" s="194" t="n">
        <f aca="false">+AU48*$C50</f>
        <v>24.506</v>
      </c>
      <c r="AV51" s="194" t="n">
        <f aca="false">+AV48*$C50</f>
        <v>24.506</v>
      </c>
      <c r="AW51" s="194" t="n">
        <f aca="false">+AW48*$C50</f>
        <v>24.506</v>
      </c>
      <c r="AX51" s="194" t="n">
        <f aca="false">+AX48*$C50</f>
        <v>24.506</v>
      </c>
      <c r="AY51" s="194" t="n">
        <f aca="false">+AY48*$C50</f>
        <v>24.506</v>
      </c>
      <c r="AZ51" s="194" t="n">
        <f aca="false">+AZ48*$C50</f>
        <v>24.506</v>
      </c>
      <c r="BA51" s="194" t="n">
        <f aca="false">+BA48*$C50</f>
        <v>24.506</v>
      </c>
      <c r="BB51" s="194" t="n">
        <f aca="false">+BB48*$C50</f>
        <v>24.506</v>
      </c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  <c r="IA51" s="172"/>
      <c r="IB51" s="172"/>
      <c r="IC51" s="172"/>
      <c r="ID51" s="172"/>
      <c r="IE51" s="172"/>
      <c r="IF51" s="172"/>
      <c r="IG51" s="172"/>
      <c r="IH51" s="172"/>
      <c r="II51" s="172"/>
      <c r="IJ51" s="172"/>
      <c r="IK51" s="172"/>
      <c r="IL51" s="172"/>
      <c r="IM51" s="172"/>
      <c r="IN51" s="172"/>
      <c r="IO51" s="172"/>
      <c r="IP51" s="172"/>
      <c r="IQ51" s="172"/>
      <c r="IR51" s="172"/>
      <c r="IS51" s="172"/>
      <c r="IT51" s="172"/>
      <c r="IU51" s="172"/>
      <c r="IV51" s="172"/>
      <c r="IW51" s="172"/>
    </row>
    <row r="52" customFormat="false" ht="15" hidden="false" customHeight="true" outlineLevel="0" collapsed="false">
      <c r="A52" s="153" t="n">
        <f aca="false">+A44+1</f>
        <v>7</v>
      </c>
      <c r="B52" s="178" t="str">
        <f aca="false">+'Detail by Turbine'!G11</f>
        <v>9FA STAG Power Islands</v>
      </c>
      <c r="C52" s="179" t="str">
        <f aca="false">+'Detail by Turbine'!S11</f>
        <v>Arcos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57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58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2.75" hidden="false" customHeight="false" outlineLevel="0" collapsed="false">
      <c r="A53" s="153"/>
      <c r="B53" s="181" t="s">
        <v>119</v>
      </c>
      <c r="C53" s="179"/>
      <c r="D53" s="182" t="n">
        <v>0</v>
      </c>
      <c r="E53" s="182" t="n">
        <v>0</v>
      </c>
      <c r="F53" s="182" t="n">
        <v>0</v>
      </c>
      <c r="G53" s="182" t="n">
        <v>0</v>
      </c>
      <c r="H53" s="182" t="n">
        <v>0</v>
      </c>
      <c r="I53" s="182" t="n">
        <v>0</v>
      </c>
      <c r="J53" s="182" t="n">
        <v>0</v>
      </c>
      <c r="K53" s="182" t="n">
        <v>0</v>
      </c>
      <c r="L53" s="182" t="n">
        <v>0</v>
      </c>
      <c r="M53" s="182" t="n">
        <v>0</v>
      </c>
      <c r="N53" s="182" t="n">
        <v>0</v>
      </c>
      <c r="O53" s="182" t="n">
        <v>0</v>
      </c>
      <c r="P53" s="182" t="n">
        <v>0</v>
      </c>
      <c r="Q53" s="182" t="n">
        <v>0</v>
      </c>
      <c r="R53" s="182" t="n">
        <v>0</v>
      </c>
      <c r="S53" s="182" t="n">
        <v>0</v>
      </c>
      <c r="T53" s="182" t="n">
        <v>0</v>
      </c>
      <c r="U53" s="182" t="n">
        <v>0</v>
      </c>
      <c r="V53" s="182" t="n">
        <v>0</v>
      </c>
      <c r="W53" s="182" t="n">
        <v>0</v>
      </c>
      <c r="X53" s="182" t="n">
        <v>0.1</v>
      </c>
      <c r="Y53" s="182" t="n">
        <v>0</v>
      </c>
      <c r="Z53" s="182" t="n">
        <v>0</v>
      </c>
      <c r="AA53" s="182" t="n">
        <v>0.23</v>
      </c>
      <c r="AB53" s="182" t="n">
        <v>0.05</v>
      </c>
      <c r="AC53" s="182" t="n">
        <v>0.05</v>
      </c>
      <c r="AD53" s="182" t="n">
        <v>0.05</v>
      </c>
      <c r="AE53" s="182" t="n">
        <v>0.05</v>
      </c>
      <c r="AF53" s="182" t="n">
        <v>0.05</v>
      </c>
      <c r="AG53" s="182" t="n">
        <v>0.04</v>
      </c>
      <c r="AH53" s="182" t="n">
        <v>0.03</v>
      </c>
      <c r="AI53" s="182" t="n">
        <v>0.03</v>
      </c>
      <c r="AJ53" s="182" t="n">
        <v>0.03</v>
      </c>
      <c r="AK53" s="182" t="n">
        <v>0.02</v>
      </c>
      <c r="AL53" s="182" t="n">
        <v>0.02</v>
      </c>
      <c r="AM53" s="182" t="n">
        <v>0.02</v>
      </c>
      <c r="AN53" s="162" t="n">
        <v>0.02</v>
      </c>
      <c r="AO53" s="182" t="n">
        <v>0.06</v>
      </c>
      <c r="AP53" s="182" t="n">
        <v>0.07</v>
      </c>
      <c r="AQ53" s="182" t="n">
        <v>0.06</v>
      </c>
      <c r="AR53" s="182" t="n">
        <v>0.01</v>
      </c>
      <c r="AS53" s="182" t="n">
        <v>0.01</v>
      </c>
      <c r="AT53" s="182" t="n">
        <v>0</v>
      </c>
      <c r="AU53" s="182" t="n">
        <v>0</v>
      </c>
      <c r="AV53" s="182" t="n">
        <v>0</v>
      </c>
      <c r="AW53" s="182" t="n">
        <v>0</v>
      </c>
      <c r="AX53" s="182" t="n">
        <v>0</v>
      </c>
      <c r="AY53" s="182" t="n">
        <v>0</v>
      </c>
      <c r="AZ53" s="182" t="n">
        <v>0</v>
      </c>
      <c r="BA53" s="182" t="n">
        <v>0</v>
      </c>
      <c r="BB53" s="182" t="n">
        <v>0</v>
      </c>
      <c r="BC53" s="163" t="n">
        <f aca="false">SUM(D53:BB53)</f>
        <v>1</v>
      </c>
      <c r="BD53" s="160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64"/>
      <c r="IM53" s="164"/>
      <c r="IN53" s="164"/>
      <c r="IO53" s="164"/>
      <c r="IP53" s="164"/>
      <c r="IQ53" s="164"/>
      <c r="IR53" s="164"/>
      <c r="IS53" s="164"/>
      <c r="IT53" s="164"/>
      <c r="IU53" s="164"/>
      <c r="IV53" s="164"/>
      <c r="IW53" s="164"/>
    </row>
    <row r="54" customFormat="false" ht="12.75" hidden="false" customHeight="false" outlineLevel="0" collapsed="false">
      <c r="A54" s="153"/>
      <c r="B54" s="181" t="s">
        <v>120</v>
      </c>
      <c r="C54" s="179"/>
      <c r="D54" s="182" t="n">
        <f aca="false">D53</f>
        <v>0</v>
      </c>
      <c r="E54" s="182" t="n">
        <f aca="false">+D54+E53</f>
        <v>0</v>
      </c>
      <c r="F54" s="182" t="n">
        <f aca="false">+E54+F53</f>
        <v>0</v>
      </c>
      <c r="G54" s="182" t="n">
        <f aca="false">+F54+G53</f>
        <v>0</v>
      </c>
      <c r="H54" s="182" t="n">
        <f aca="false">+G54+H53</f>
        <v>0</v>
      </c>
      <c r="I54" s="182" t="n">
        <f aca="false">+H54+I53</f>
        <v>0</v>
      </c>
      <c r="J54" s="182" t="n">
        <f aca="false">+I54+J53</f>
        <v>0</v>
      </c>
      <c r="K54" s="182" t="n">
        <f aca="false">+J54+K53</f>
        <v>0</v>
      </c>
      <c r="L54" s="182" t="n">
        <f aca="false">+K54+L53</f>
        <v>0</v>
      </c>
      <c r="M54" s="182" t="n">
        <f aca="false">+L54+M53</f>
        <v>0</v>
      </c>
      <c r="N54" s="182" t="n">
        <f aca="false">+M54+N53</f>
        <v>0</v>
      </c>
      <c r="O54" s="182" t="n">
        <f aca="false">+N54+O53</f>
        <v>0</v>
      </c>
      <c r="P54" s="182" t="n">
        <f aca="false">+O54+P53</f>
        <v>0</v>
      </c>
      <c r="Q54" s="182" t="n">
        <f aca="false">+P54+Q53</f>
        <v>0</v>
      </c>
      <c r="R54" s="182" t="n">
        <f aca="false">+Q54+R53</f>
        <v>0</v>
      </c>
      <c r="S54" s="182" t="n">
        <f aca="false">+R54+S53</f>
        <v>0</v>
      </c>
      <c r="T54" s="182" t="n">
        <f aca="false">+S54+T53</f>
        <v>0</v>
      </c>
      <c r="U54" s="182" t="n">
        <f aca="false">+T54+U53</f>
        <v>0</v>
      </c>
      <c r="V54" s="182" t="n">
        <f aca="false">+U54+V53</f>
        <v>0</v>
      </c>
      <c r="W54" s="182" t="n">
        <f aca="false">+V54+W53</f>
        <v>0</v>
      </c>
      <c r="X54" s="182" t="n">
        <f aca="false">+W54+X53</f>
        <v>0.1</v>
      </c>
      <c r="Y54" s="182" t="n">
        <f aca="false">+X54+Y53</f>
        <v>0.1</v>
      </c>
      <c r="Z54" s="182" t="n">
        <f aca="false">+Y54+Z53</f>
        <v>0.1</v>
      </c>
      <c r="AA54" s="182" t="n">
        <f aca="false">+Z54+AA53</f>
        <v>0.33</v>
      </c>
      <c r="AB54" s="182" t="n">
        <f aca="false">+AA54+AB53</f>
        <v>0.38</v>
      </c>
      <c r="AC54" s="182" t="n">
        <f aca="false">+AB54+AC53</f>
        <v>0.43</v>
      </c>
      <c r="AD54" s="182" t="n">
        <f aca="false">+AC54+AD53</f>
        <v>0.48</v>
      </c>
      <c r="AE54" s="182" t="n">
        <f aca="false">+AD54+AE53</f>
        <v>0.53</v>
      </c>
      <c r="AF54" s="182" t="n">
        <f aca="false">+AE54+AF53</f>
        <v>0.58</v>
      </c>
      <c r="AG54" s="182" t="n">
        <f aca="false">+AF54+AG53</f>
        <v>0.62</v>
      </c>
      <c r="AH54" s="182" t="n">
        <f aca="false">+AG54+AH53</f>
        <v>0.65</v>
      </c>
      <c r="AI54" s="182" t="n">
        <f aca="false">+AH54+AI53</f>
        <v>0.68</v>
      </c>
      <c r="AJ54" s="182" t="n">
        <f aca="false">+AI54+AJ53</f>
        <v>0.71</v>
      </c>
      <c r="AK54" s="182" t="n">
        <f aca="false">+AJ54+AK53</f>
        <v>0.73</v>
      </c>
      <c r="AL54" s="182" t="n">
        <f aca="false">+AK54+AL53</f>
        <v>0.75</v>
      </c>
      <c r="AM54" s="182" t="n">
        <f aca="false">+AL54+AM53</f>
        <v>0.77</v>
      </c>
      <c r="AN54" s="162" t="n">
        <f aca="false">+AM54+AN53</f>
        <v>0.79</v>
      </c>
      <c r="AO54" s="182" t="n">
        <f aca="false">+AN54+AO53</f>
        <v>0.85</v>
      </c>
      <c r="AP54" s="182" t="n">
        <f aca="false">+AO54+AP53</f>
        <v>0.92</v>
      </c>
      <c r="AQ54" s="182" t="n">
        <f aca="false">+AP54+AQ53</f>
        <v>0.98</v>
      </c>
      <c r="AR54" s="182" t="n">
        <f aca="false">+AQ54+AR53</f>
        <v>0.99</v>
      </c>
      <c r="AS54" s="182" t="n">
        <f aca="false">+AR54+AS53</f>
        <v>1</v>
      </c>
      <c r="AT54" s="182" t="n">
        <f aca="false">+AS54+AT53</f>
        <v>1</v>
      </c>
      <c r="AU54" s="182" t="n">
        <f aca="false">+AT54+AU53</f>
        <v>1</v>
      </c>
      <c r="AV54" s="182" t="n">
        <f aca="false">+AU54+AV53</f>
        <v>1</v>
      </c>
      <c r="AW54" s="182" t="n">
        <f aca="false">+AV54+AW53</f>
        <v>1</v>
      </c>
      <c r="AX54" s="182" t="n">
        <f aca="false">+AW54+AX53</f>
        <v>1</v>
      </c>
      <c r="AY54" s="182" t="n">
        <f aca="false">+AX54+AY53</f>
        <v>1</v>
      </c>
      <c r="AZ54" s="182" t="n">
        <f aca="false">+AY54+AZ53</f>
        <v>1</v>
      </c>
      <c r="BA54" s="182" t="n">
        <f aca="false">+AZ54+BA53</f>
        <v>1</v>
      </c>
      <c r="BB54" s="182" t="n">
        <f aca="false">+BA54+BB53</f>
        <v>1</v>
      </c>
      <c r="BC54" s="163"/>
      <c r="BD54" s="160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  <c r="IE54" s="164"/>
      <c r="IF54" s="164"/>
      <c r="IG54" s="164"/>
      <c r="IH54" s="164"/>
      <c r="II54" s="164"/>
      <c r="IJ54" s="164"/>
      <c r="IK54" s="164"/>
      <c r="IL54" s="164"/>
      <c r="IM54" s="164"/>
      <c r="IN54" s="164"/>
      <c r="IO54" s="164"/>
      <c r="IP54" s="164"/>
      <c r="IQ54" s="164"/>
      <c r="IR54" s="164"/>
      <c r="IS54" s="164"/>
      <c r="IT54" s="164"/>
      <c r="IU54" s="164"/>
      <c r="IV54" s="164"/>
      <c r="IW54" s="164"/>
    </row>
    <row r="55" customFormat="false" ht="12.75" hidden="false" customHeight="false" outlineLevel="0" collapsed="false">
      <c r="A55" s="153"/>
      <c r="B55" s="181" t="s">
        <v>121</v>
      </c>
      <c r="C55" s="179"/>
      <c r="D55" s="182" t="n">
        <v>0</v>
      </c>
      <c r="E55" s="182" t="n">
        <v>0</v>
      </c>
      <c r="F55" s="182" t="n">
        <v>0</v>
      </c>
      <c r="G55" s="182" t="n">
        <v>0</v>
      </c>
      <c r="H55" s="182" t="n">
        <v>0</v>
      </c>
      <c r="I55" s="182" t="n">
        <v>0</v>
      </c>
      <c r="J55" s="182" t="n">
        <v>0</v>
      </c>
      <c r="K55" s="182" t="n">
        <v>0</v>
      </c>
      <c r="L55" s="182" t="n">
        <v>0</v>
      </c>
      <c r="M55" s="182" t="n">
        <v>0</v>
      </c>
      <c r="N55" s="182" t="n">
        <v>0</v>
      </c>
      <c r="O55" s="182" t="n">
        <v>0</v>
      </c>
      <c r="P55" s="182" t="n">
        <v>0</v>
      </c>
      <c r="Q55" s="182" t="n">
        <v>0</v>
      </c>
      <c r="R55" s="182" t="n">
        <v>0</v>
      </c>
      <c r="S55" s="182" t="n">
        <v>0</v>
      </c>
      <c r="T55" s="182" t="n">
        <v>0</v>
      </c>
      <c r="U55" s="182" t="n">
        <v>0</v>
      </c>
      <c r="V55" s="182" t="n">
        <f aca="false">V56-U56</f>
        <v>0.1</v>
      </c>
      <c r="W55" s="182" t="n">
        <f aca="false">W56-V56</f>
        <v>0.013</v>
      </c>
      <c r="X55" s="182" t="n">
        <f aca="false">X56-W56</f>
        <v>0.017</v>
      </c>
      <c r="Y55" s="182" t="n">
        <f aca="false">Y56-X56</f>
        <v>0.016</v>
      </c>
      <c r="Z55" s="182" t="n">
        <f aca="false">Z56-Y56</f>
        <v>0.027</v>
      </c>
      <c r="AA55" s="182" t="n">
        <f aca="false">AA56-Z56</f>
        <v>0.049</v>
      </c>
      <c r="AB55" s="182" t="n">
        <f aca="false">AB56-AA56</f>
        <v>0.059</v>
      </c>
      <c r="AC55" s="182" t="n">
        <f aca="false">AC56-AB56</f>
        <v>0.058</v>
      </c>
      <c r="AD55" s="182" t="n">
        <f aca="false">AD56-AC56</f>
        <v>0.05</v>
      </c>
      <c r="AE55" s="182" t="n">
        <f aca="false">AE56-AD56</f>
        <v>0.053</v>
      </c>
      <c r="AF55" s="182" t="n">
        <f aca="false">AF56-AE56</f>
        <v>0.054</v>
      </c>
      <c r="AG55" s="182" t="n">
        <f aca="false">AG56-AF56</f>
        <v>0.0530000000000001</v>
      </c>
      <c r="AH55" s="182" t="n">
        <f aca="false">AH56-AG56</f>
        <v>0.0409999999999999</v>
      </c>
      <c r="AI55" s="182" t="n">
        <f aca="false">AI56-AH56</f>
        <v>0.03</v>
      </c>
      <c r="AJ55" s="182" t="n">
        <f aca="false">AJ56-AI56</f>
        <v>0.032</v>
      </c>
      <c r="AK55" s="182" t="n">
        <f aca="false">AK56-AJ56</f>
        <v>0.018</v>
      </c>
      <c r="AL55" s="182" t="n">
        <f aca="false">AL56-AK56</f>
        <v>0.017</v>
      </c>
      <c r="AM55" s="182" t="n">
        <f aca="false">AM56-AL56</f>
        <v>0.0139999999999999</v>
      </c>
      <c r="AN55" s="162" t="n">
        <f aca="false">AN56-AM56</f>
        <v>0.012</v>
      </c>
      <c r="AO55" s="182" t="n">
        <f aca="false">AO56-AN56</f>
        <v>0.0960000000000001</v>
      </c>
      <c r="AP55" s="182" t="n">
        <f aca="false">AP56-AO56</f>
        <v>0.095</v>
      </c>
      <c r="AQ55" s="182" t="n">
        <f aca="false">AQ56-AP56</f>
        <v>0.092</v>
      </c>
      <c r="AR55" s="182" t="n">
        <f aca="false">AR56-AQ56</f>
        <v>0.004</v>
      </c>
      <c r="AS55" s="182" t="n">
        <f aca="false">AS56-AR56</f>
        <v>0</v>
      </c>
      <c r="AT55" s="182" t="n">
        <f aca="false">AT56-AS56</f>
        <v>0</v>
      </c>
      <c r="AU55" s="182" t="n">
        <f aca="false">AU56-AT56</f>
        <v>0</v>
      </c>
      <c r="AV55" s="182" t="n">
        <f aca="false">AV56-AU56</f>
        <v>0</v>
      </c>
      <c r="AW55" s="182" t="n">
        <f aca="false">AW56-AV56</f>
        <v>0</v>
      </c>
      <c r="AX55" s="182" t="n">
        <f aca="false">AX56-AW56</f>
        <v>0</v>
      </c>
      <c r="AY55" s="182" t="n">
        <f aca="false">AY56-AX56</f>
        <v>0</v>
      </c>
      <c r="AZ55" s="182" t="n">
        <f aca="false">AZ56-AY56</f>
        <v>0</v>
      </c>
      <c r="BA55" s="182" t="n">
        <f aca="false">BA56-AZ56</f>
        <v>0</v>
      </c>
      <c r="BB55" s="182" t="n">
        <f aca="false">BB56-BA56</f>
        <v>0</v>
      </c>
      <c r="BC55" s="163" t="n">
        <f aca="false">SUM(D55:BB55)</f>
        <v>1</v>
      </c>
      <c r="BD55" s="160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  <c r="IE55" s="164"/>
      <c r="IF55" s="164"/>
      <c r="IG55" s="164"/>
      <c r="IH55" s="164"/>
      <c r="II55" s="164"/>
      <c r="IJ55" s="164"/>
      <c r="IK55" s="164"/>
      <c r="IL55" s="164"/>
      <c r="IM55" s="164"/>
      <c r="IN55" s="164"/>
      <c r="IO55" s="164"/>
      <c r="IP55" s="164"/>
      <c r="IQ55" s="164"/>
      <c r="IR55" s="164"/>
      <c r="IS55" s="164"/>
      <c r="IT55" s="164"/>
      <c r="IU55" s="164"/>
      <c r="IV55" s="164"/>
      <c r="IW55" s="164"/>
    </row>
    <row r="56" customFormat="false" ht="12.75" hidden="false" customHeight="false" outlineLevel="0" collapsed="false">
      <c r="A56" s="153"/>
      <c r="B56" s="181" t="s">
        <v>122</v>
      </c>
      <c r="C56" s="179"/>
      <c r="D56" s="182" t="n">
        <f aca="false">D55</f>
        <v>0</v>
      </c>
      <c r="E56" s="182" t="n">
        <f aca="false">+D56+E55</f>
        <v>0</v>
      </c>
      <c r="F56" s="182" t="n">
        <f aca="false">+E56+F55</f>
        <v>0</v>
      </c>
      <c r="G56" s="182" t="n">
        <f aca="false">+F56+G55</f>
        <v>0</v>
      </c>
      <c r="H56" s="182" t="n">
        <f aca="false">+G56+H55</f>
        <v>0</v>
      </c>
      <c r="I56" s="182" t="n">
        <f aca="false">+H56+I55</f>
        <v>0</v>
      </c>
      <c r="J56" s="182" t="n">
        <f aca="false">+I56+J55</f>
        <v>0</v>
      </c>
      <c r="K56" s="182" t="n">
        <f aca="false">+J56+K55</f>
        <v>0</v>
      </c>
      <c r="L56" s="182" t="n">
        <f aca="false">+K56+L55</f>
        <v>0</v>
      </c>
      <c r="M56" s="182" t="n">
        <f aca="false">+L56+M55</f>
        <v>0</v>
      </c>
      <c r="N56" s="182" t="n">
        <f aca="false">+M56+N55</f>
        <v>0</v>
      </c>
      <c r="O56" s="182" t="n">
        <f aca="false">+N56+O55</f>
        <v>0</v>
      </c>
      <c r="P56" s="182" t="n">
        <f aca="false">+O56+P55</f>
        <v>0</v>
      </c>
      <c r="Q56" s="182" t="n">
        <f aca="false">+P56+Q55</f>
        <v>0</v>
      </c>
      <c r="R56" s="182" t="n">
        <f aca="false">+Q56+R55</f>
        <v>0</v>
      </c>
      <c r="S56" s="182" t="n">
        <f aca="false">+R56+S55</f>
        <v>0</v>
      </c>
      <c r="T56" s="182" t="n">
        <f aca="false">+S56+T55</f>
        <v>0</v>
      </c>
      <c r="U56" s="182" t="n">
        <f aca="false">+T56+U55</f>
        <v>0</v>
      </c>
      <c r="V56" s="182" t="n">
        <v>0.1</v>
      </c>
      <c r="W56" s="182" t="n">
        <v>0.113</v>
      </c>
      <c r="X56" s="182" t="n">
        <v>0.13</v>
      </c>
      <c r="Y56" s="182" t="n">
        <v>0.146</v>
      </c>
      <c r="Z56" s="182" t="n">
        <v>0.173</v>
      </c>
      <c r="AA56" s="182" t="n">
        <v>0.222</v>
      </c>
      <c r="AB56" s="182" t="n">
        <v>0.281</v>
      </c>
      <c r="AC56" s="182" t="n">
        <v>0.339</v>
      </c>
      <c r="AD56" s="182" t="n">
        <v>0.389</v>
      </c>
      <c r="AE56" s="182" t="n">
        <v>0.442</v>
      </c>
      <c r="AF56" s="182" t="n">
        <v>0.496</v>
      </c>
      <c r="AG56" s="182" t="n">
        <v>0.549</v>
      </c>
      <c r="AH56" s="182" t="n">
        <v>0.59</v>
      </c>
      <c r="AI56" s="182" t="n">
        <v>0.62</v>
      </c>
      <c r="AJ56" s="182" t="n">
        <v>0.652</v>
      </c>
      <c r="AK56" s="182" t="n">
        <v>0.67</v>
      </c>
      <c r="AL56" s="182" t="n">
        <v>0.687</v>
      </c>
      <c r="AM56" s="182" t="n">
        <v>0.701</v>
      </c>
      <c r="AN56" s="162" t="n">
        <v>0.713</v>
      </c>
      <c r="AO56" s="182" t="n">
        <v>0.809</v>
      </c>
      <c r="AP56" s="182" t="n">
        <v>0.904</v>
      </c>
      <c r="AQ56" s="182" t="n">
        <v>0.996</v>
      </c>
      <c r="AR56" s="182" t="n">
        <v>1</v>
      </c>
      <c r="AS56" s="182" t="n">
        <v>1</v>
      </c>
      <c r="AT56" s="182" t="n">
        <v>1</v>
      </c>
      <c r="AU56" s="182" t="n">
        <v>1</v>
      </c>
      <c r="AV56" s="182" t="n">
        <v>1</v>
      </c>
      <c r="AW56" s="182" t="n">
        <v>1</v>
      </c>
      <c r="AX56" s="182" t="n">
        <v>1</v>
      </c>
      <c r="AY56" s="182" t="n">
        <v>1</v>
      </c>
      <c r="AZ56" s="182" t="n">
        <v>1</v>
      </c>
      <c r="BA56" s="182" t="n">
        <v>1</v>
      </c>
      <c r="BB56" s="182" t="n">
        <v>1</v>
      </c>
      <c r="BC56" s="163"/>
      <c r="BD56" s="160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  <c r="IW56" s="164"/>
    </row>
    <row r="57" customFormat="false" ht="12.75" hidden="false" customHeight="false" outlineLevel="0" collapsed="false">
      <c r="A57" s="153"/>
      <c r="B57" s="183"/>
      <c r="C57" s="17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5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6"/>
      <c r="BD57" s="187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153"/>
      <c r="B58" s="189" t="s">
        <v>123</v>
      </c>
      <c r="C58" s="190" t="n">
        <f aca="false">250.25/3</f>
        <v>83.4166666666667</v>
      </c>
      <c r="D58" s="191" t="n">
        <f aca="false">+D54*$C58</f>
        <v>0</v>
      </c>
      <c r="E58" s="191" t="n">
        <f aca="false">+E54*$C58</f>
        <v>0</v>
      </c>
      <c r="F58" s="191" t="n">
        <f aca="false">+F54*$C58</f>
        <v>0</v>
      </c>
      <c r="G58" s="191" t="n">
        <f aca="false">+G54*$C58</f>
        <v>0</v>
      </c>
      <c r="H58" s="191" t="n">
        <f aca="false">+H54*$C58</f>
        <v>0</v>
      </c>
      <c r="I58" s="191" t="n">
        <f aca="false">+I54*$C58</f>
        <v>0</v>
      </c>
      <c r="J58" s="191" t="n">
        <f aca="false">+J54*$C58</f>
        <v>0</v>
      </c>
      <c r="K58" s="191" t="n">
        <f aca="false">+K54*$C58</f>
        <v>0</v>
      </c>
      <c r="L58" s="191" t="n">
        <f aca="false">+L54*$C58</f>
        <v>0</v>
      </c>
      <c r="M58" s="191" t="n">
        <f aca="false">+M54*$C58</f>
        <v>0</v>
      </c>
      <c r="N58" s="191" t="n">
        <f aca="false">+N54*$C58</f>
        <v>0</v>
      </c>
      <c r="O58" s="191" t="n">
        <f aca="false">+O54*$C58</f>
        <v>0</v>
      </c>
      <c r="P58" s="191" t="n">
        <f aca="false">+P54*$C58</f>
        <v>0</v>
      </c>
      <c r="Q58" s="191" t="n">
        <f aca="false">+Q54*$C58</f>
        <v>0</v>
      </c>
      <c r="R58" s="191" t="n">
        <f aca="false">+R54*$C58</f>
        <v>0</v>
      </c>
      <c r="S58" s="191" t="n">
        <f aca="false">+S54*$C58</f>
        <v>0</v>
      </c>
      <c r="T58" s="191" t="n">
        <f aca="false">+T54*$C58</f>
        <v>0</v>
      </c>
      <c r="U58" s="191" t="n">
        <f aca="false">+U54*$C58</f>
        <v>0</v>
      </c>
      <c r="V58" s="191" t="n">
        <f aca="false">+V54*$C58</f>
        <v>0</v>
      </c>
      <c r="W58" s="191" t="n">
        <f aca="false">+W54*$C58</f>
        <v>0</v>
      </c>
      <c r="X58" s="191" t="n">
        <f aca="false">+X54*$C58</f>
        <v>8.34166666666667</v>
      </c>
      <c r="Y58" s="191" t="n">
        <f aca="false">+Y54*$C58</f>
        <v>8.34166666666667</v>
      </c>
      <c r="Z58" s="191" t="n">
        <f aca="false">+Z54*$C58</f>
        <v>8.34166666666667</v>
      </c>
      <c r="AA58" s="191" t="n">
        <f aca="false">+AA54*$C58</f>
        <v>27.5275</v>
      </c>
      <c r="AB58" s="191" t="n">
        <f aca="false">+AB54*$C58</f>
        <v>31.6983333333333</v>
      </c>
      <c r="AC58" s="191" t="n">
        <f aca="false">+AC54*$C58</f>
        <v>35.8691666666667</v>
      </c>
      <c r="AD58" s="191" t="n">
        <f aca="false">+AD54*$C58</f>
        <v>40.04</v>
      </c>
      <c r="AE58" s="191" t="n">
        <f aca="false">+AE54*$C58</f>
        <v>44.2108333333333</v>
      </c>
      <c r="AF58" s="191" t="n">
        <f aca="false">+AF54*$C58</f>
        <v>48.3816666666667</v>
      </c>
      <c r="AG58" s="191" t="n">
        <f aca="false">+AG54*$C58</f>
        <v>51.7183333333334</v>
      </c>
      <c r="AH58" s="191" t="n">
        <f aca="false">+AH54*$C58</f>
        <v>54.2208333333333</v>
      </c>
      <c r="AI58" s="191" t="n">
        <f aca="false">+AI54*$C58</f>
        <v>56.7233333333334</v>
      </c>
      <c r="AJ58" s="191" t="n">
        <f aca="false">+AJ54*$C58</f>
        <v>59.2258333333334</v>
      </c>
      <c r="AK58" s="191" t="n">
        <f aca="false">+AK54*$C58</f>
        <v>60.8941666666667</v>
      </c>
      <c r="AL58" s="191" t="n">
        <f aca="false">+AL54*$C58</f>
        <v>62.5625</v>
      </c>
      <c r="AM58" s="191" t="n">
        <f aca="false">+AM54*$C58</f>
        <v>64.2308333333334</v>
      </c>
      <c r="AN58" s="169" t="n">
        <f aca="false">+AN54*$C58</f>
        <v>65.8991666666667</v>
      </c>
      <c r="AO58" s="191" t="n">
        <f aca="false">+AO54*$C58</f>
        <v>70.9041666666667</v>
      </c>
      <c r="AP58" s="191" t="n">
        <f aca="false">+AP54*$C58</f>
        <v>76.7433333333334</v>
      </c>
      <c r="AQ58" s="191" t="n">
        <f aca="false">+AQ54*$C58</f>
        <v>81.7483333333334</v>
      </c>
      <c r="AR58" s="191" t="n">
        <f aca="false">+AR54*$C58</f>
        <v>82.5825</v>
      </c>
      <c r="AS58" s="191" t="n">
        <f aca="false">+AS54*$C58</f>
        <v>83.4166666666667</v>
      </c>
      <c r="AT58" s="191" t="n">
        <f aca="false">+AT54*$C58</f>
        <v>83.4166666666667</v>
      </c>
      <c r="AU58" s="191" t="n">
        <f aca="false">+AU54*$C58</f>
        <v>83.4166666666667</v>
      </c>
      <c r="AV58" s="191" t="n">
        <f aca="false">+AV54*$C58</f>
        <v>83.4166666666667</v>
      </c>
      <c r="AW58" s="191" t="n">
        <f aca="false">+AW54*$C58</f>
        <v>83.4166666666667</v>
      </c>
      <c r="AX58" s="191" t="n">
        <f aca="false">+AX54*$C58</f>
        <v>83.4166666666667</v>
      </c>
      <c r="AY58" s="191" t="n">
        <f aca="false">+AY54*$C58</f>
        <v>83.4166666666667</v>
      </c>
      <c r="AZ58" s="191" t="n">
        <f aca="false">+AZ54*$C58</f>
        <v>83.4166666666667</v>
      </c>
      <c r="BA58" s="191" t="n">
        <f aca="false">+BA54*$C58</f>
        <v>83.4166666666667</v>
      </c>
      <c r="BB58" s="191" t="n">
        <f aca="false">+BB54*$C58</f>
        <v>83.4166666666667</v>
      </c>
      <c r="BC58" s="170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166"/>
      <c r="ET58" s="166"/>
      <c r="EU58" s="166"/>
      <c r="EV58" s="166"/>
      <c r="EW58" s="166"/>
      <c r="EX58" s="166"/>
      <c r="EY58" s="166"/>
      <c r="EZ58" s="166"/>
      <c r="FA58" s="166"/>
      <c r="FB58" s="166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  <c r="FS58" s="166"/>
      <c r="FT58" s="166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166"/>
      <c r="GF58" s="166"/>
      <c r="GG58" s="166"/>
      <c r="GH58" s="166"/>
      <c r="GI58" s="166"/>
      <c r="GJ58" s="166"/>
      <c r="GK58" s="166"/>
      <c r="GL58" s="166"/>
      <c r="GM58" s="166"/>
      <c r="GN58" s="166"/>
      <c r="GO58" s="166"/>
      <c r="GP58" s="166"/>
      <c r="GQ58" s="166"/>
      <c r="GR58" s="166"/>
      <c r="GS58" s="166"/>
      <c r="GT58" s="166"/>
      <c r="GU58" s="166"/>
      <c r="GV58" s="166"/>
      <c r="GW58" s="166"/>
      <c r="GX58" s="166"/>
      <c r="GY58" s="166"/>
      <c r="GZ58" s="166"/>
      <c r="HA58" s="166"/>
      <c r="HB58" s="166"/>
      <c r="HC58" s="166"/>
      <c r="HD58" s="166"/>
      <c r="HE58" s="166"/>
      <c r="HF58" s="166"/>
      <c r="HG58" s="166"/>
      <c r="HH58" s="166"/>
      <c r="HI58" s="166"/>
      <c r="HJ58" s="166"/>
      <c r="HK58" s="166"/>
      <c r="HL58" s="166"/>
      <c r="HM58" s="166"/>
      <c r="HN58" s="166"/>
      <c r="HO58" s="166"/>
      <c r="HP58" s="166"/>
      <c r="HQ58" s="166"/>
      <c r="HR58" s="166"/>
      <c r="HS58" s="166"/>
      <c r="HT58" s="166"/>
      <c r="HU58" s="166"/>
      <c r="HV58" s="166"/>
      <c r="HW58" s="166"/>
      <c r="HX58" s="166"/>
      <c r="HY58" s="166"/>
      <c r="HZ58" s="166"/>
      <c r="IA58" s="166"/>
      <c r="IB58" s="166"/>
      <c r="IC58" s="166"/>
      <c r="ID58" s="166"/>
      <c r="IE58" s="166"/>
      <c r="IF58" s="166"/>
      <c r="IG58" s="166"/>
      <c r="IH58" s="166"/>
      <c r="II58" s="166"/>
      <c r="IJ58" s="166"/>
      <c r="IK58" s="166"/>
      <c r="IL58" s="166"/>
      <c r="IM58" s="166"/>
      <c r="IN58" s="166"/>
      <c r="IO58" s="166"/>
      <c r="IP58" s="166"/>
      <c r="IQ58" s="166"/>
      <c r="IR58" s="166"/>
      <c r="IS58" s="166"/>
      <c r="IT58" s="166"/>
      <c r="IU58" s="166"/>
      <c r="IV58" s="166"/>
      <c r="IW58" s="166"/>
    </row>
    <row r="59" customFormat="false" ht="13.5" hidden="false" customHeight="false" outlineLevel="0" collapsed="false">
      <c r="A59" s="153"/>
      <c r="B59" s="192" t="s">
        <v>124</v>
      </c>
      <c r="C59" s="193" t="str">
        <f aca="false">+'Detail by Turbine'!B11</f>
        <v>Available</v>
      </c>
      <c r="D59" s="194" t="n">
        <f aca="false">+D56*$C58</f>
        <v>0</v>
      </c>
      <c r="E59" s="194" t="n">
        <f aca="false">+E56*$C58</f>
        <v>0</v>
      </c>
      <c r="F59" s="194" t="n">
        <f aca="false">+F56*$C58</f>
        <v>0</v>
      </c>
      <c r="G59" s="194" t="n">
        <f aca="false">+G56*$C58</f>
        <v>0</v>
      </c>
      <c r="H59" s="194" t="n">
        <f aca="false">+H56*$C58</f>
        <v>0</v>
      </c>
      <c r="I59" s="194" t="n">
        <f aca="false">+I56*$C58</f>
        <v>0</v>
      </c>
      <c r="J59" s="194" t="n">
        <f aca="false">+J56*$C58</f>
        <v>0</v>
      </c>
      <c r="K59" s="194" t="n">
        <f aca="false">+K56*$C58</f>
        <v>0</v>
      </c>
      <c r="L59" s="194" t="n">
        <f aca="false">+L56*$C58</f>
        <v>0</v>
      </c>
      <c r="M59" s="194" t="n">
        <f aca="false">+M56*$C58</f>
        <v>0</v>
      </c>
      <c r="N59" s="194" t="n">
        <f aca="false">+N56*$C58</f>
        <v>0</v>
      </c>
      <c r="O59" s="194" t="n">
        <f aca="false">+O56*$C58</f>
        <v>0</v>
      </c>
      <c r="P59" s="194" t="n">
        <f aca="false">+P56*$C58</f>
        <v>0</v>
      </c>
      <c r="Q59" s="194" t="n">
        <f aca="false">+Q56*$C58</f>
        <v>0</v>
      </c>
      <c r="R59" s="194" t="n">
        <f aca="false">+R56*$C58</f>
        <v>0</v>
      </c>
      <c r="S59" s="194" t="n">
        <f aca="false">+S56*$C58</f>
        <v>0</v>
      </c>
      <c r="T59" s="194" t="n">
        <f aca="false">+T56*$C58</f>
        <v>0</v>
      </c>
      <c r="U59" s="194" t="n">
        <f aca="false">+U56*$C58</f>
        <v>0</v>
      </c>
      <c r="V59" s="194" t="n">
        <f aca="false">+V56*$C58</f>
        <v>8.34166666666667</v>
      </c>
      <c r="W59" s="194" t="n">
        <f aca="false">+W56*$C58</f>
        <v>9.42608333333333</v>
      </c>
      <c r="X59" s="194" t="n">
        <f aca="false">+X56*$C58</f>
        <v>10.8441666666667</v>
      </c>
      <c r="Y59" s="194" t="n">
        <f aca="false">+Y56*$C58</f>
        <v>12.1788333333333</v>
      </c>
      <c r="Z59" s="194" t="n">
        <f aca="false">+Z56*$C58</f>
        <v>14.4310833333333</v>
      </c>
      <c r="AA59" s="194" t="n">
        <f aca="false">+AA56*$C58</f>
        <v>18.5185</v>
      </c>
      <c r="AB59" s="194" t="n">
        <f aca="false">+AB56*$C58</f>
        <v>23.4400833333333</v>
      </c>
      <c r="AC59" s="194" t="n">
        <f aca="false">+AC56*$C58</f>
        <v>28.27825</v>
      </c>
      <c r="AD59" s="194" t="n">
        <f aca="false">+AD56*$C58</f>
        <v>32.4490833333333</v>
      </c>
      <c r="AE59" s="194" t="n">
        <f aca="false">+AE56*$C58</f>
        <v>36.8701666666667</v>
      </c>
      <c r="AF59" s="194" t="n">
        <f aca="false">+AF56*$C58</f>
        <v>41.3746666666667</v>
      </c>
      <c r="AG59" s="194" t="n">
        <f aca="false">+AG56*$C58</f>
        <v>45.79575</v>
      </c>
      <c r="AH59" s="194" t="n">
        <f aca="false">+AH56*$C58</f>
        <v>49.2158333333333</v>
      </c>
      <c r="AI59" s="194" t="n">
        <f aca="false">+AI56*$C58</f>
        <v>51.7183333333333</v>
      </c>
      <c r="AJ59" s="194" t="n">
        <f aca="false">+AJ56*$C58</f>
        <v>54.3876666666667</v>
      </c>
      <c r="AK59" s="194" t="n">
        <f aca="false">+AK56*$C58</f>
        <v>55.8891666666667</v>
      </c>
      <c r="AL59" s="194" t="n">
        <f aca="false">+AL56*$C58</f>
        <v>57.30725</v>
      </c>
      <c r="AM59" s="194" t="n">
        <f aca="false">+AM56*$C58</f>
        <v>58.4750833333333</v>
      </c>
      <c r="AN59" s="175" t="n">
        <f aca="false">+AN56*$C58</f>
        <v>59.4760833333333</v>
      </c>
      <c r="AO59" s="194" t="n">
        <f aca="false">+AO56*$C58</f>
        <v>67.4840833333333</v>
      </c>
      <c r="AP59" s="194" t="n">
        <f aca="false">+AP56*$C58</f>
        <v>75.4086666666667</v>
      </c>
      <c r="AQ59" s="194" t="n">
        <f aca="false">+AQ56*$C58</f>
        <v>83.083</v>
      </c>
      <c r="AR59" s="194" t="n">
        <f aca="false">+AR56*$C58</f>
        <v>83.4166666666667</v>
      </c>
      <c r="AS59" s="194" t="n">
        <f aca="false">+AS56*$C58</f>
        <v>83.4166666666667</v>
      </c>
      <c r="AT59" s="194" t="n">
        <f aca="false">+AT56*$C58</f>
        <v>83.4166666666667</v>
      </c>
      <c r="AU59" s="194" t="n">
        <f aca="false">+AU56*$C58</f>
        <v>83.4166666666667</v>
      </c>
      <c r="AV59" s="194" t="n">
        <f aca="false">+AV56*$C58</f>
        <v>83.4166666666667</v>
      </c>
      <c r="AW59" s="194" t="n">
        <f aca="false">+AW56*$C58</f>
        <v>83.4166666666667</v>
      </c>
      <c r="AX59" s="194" t="n">
        <f aca="false">+AX56*$C58</f>
        <v>83.4166666666667</v>
      </c>
      <c r="AY59" s="194" t="n">
        <f aca="false">+AY56*$C58</f>
        <v>83.4166666666667</v>
      </c>
      <c r="AZ59" s="194" t="n">
        <f aca="false">+AZ56*$C58</f>
        <v>83.4166666666667</v>
      </c>
      <c r="BA59" s="194" t="n">
        <f aca="false">+BA56*$C58</f>
        <v>83.4166666666667</v>
      </c>
      <c r="BB59" s="194" t="n">
        <f aca="false">+BB56*$C58</f>
        <v>83.4166666666667</v>
      </c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  <c r="IW59" s="172"/>
    </row>
    <row r="60" customFormat="false" ht="15" hidden="false" customHeight="true" outlineLevel="0" collapsed="false">
      <c r="A60" s="153" t="n">
        <f aca="false">+A52+1</f>
        <v>8</v>
      </c>
      <c r="B60" s="178" t="str">
        <f aca="false">+'Detail by Turbine'!G12</f>
        <v>9FA STAG Power Islands</v>
      </c>
      <c r="C60" s="179" t="str">
        <f aca="false">+'Detail by Turbine'!S12</f>
        <v>Arcos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57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58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  <c r="IG60" s="159"/>
      <c r="IH60" s="159"/>
      <c r="II60" s="159"/>
      <c r="IJ60" s="159"/>
      <c r="IK60" s="159"/>
      <c r="IL60" s="159"/>
      <c r="IM60" s="159"/>
      <c r="IN60" s="159"/>
      <c r="IO60" s="159"/>
      <c r="IP60" s="159"/>
      <c r="IQ60" s="159"/>
      <c r="IR60" s="159"/>
      <c r="IS60" s="159"/>
      <c r="IT60" s="159"/>
      <c r="IU60" s="159"/>
      <c r="IV60" s="159"/>
      <c r="IW60" s="159"/>
    </row>
    <row r="61" customFormat="false" ht="12.75" hidden="false" customHeight="false" outlineLevel="0" collapsed="false">
      <c r="A61" s="153"/>
      <c r="B61" s="181" t="s">
        <v>119</v>
      </c>
      <c r="C61" s="179"/>
      <c r="D61" s="182" t="n">
        <v>0</v>
      </c>
      <c r="E61" s="182" t="n">
        <v>0</v>
      </c>
      <c r="F61" s="182" t="n">
        <v>0</v>
      </c>
      <c r="G61" s="182" t="n">
        <v>0</v>
      </c>
      <c r="H61" s="182" t="n">
        <v>0</v>
      </c>
      <c r="I61" s="182" t="n">
        <v>0</v>
      </c>
      <c r="J61" s="182" t="n">
        <v>0</v>
      </c>
      <c r="K61" s="182" t="n">
        <v>0</v>
      </c>
      <c r="L61" s="182" t="n">
        <v>0</v>
      </c>
      <c r="M61" s="182" t="n">
        <v>0</v>
      </c>
      <c r="N61" s="182" t="n">
        <v>0</v>
      </c>
      <c r="O61" s="182" t="n">
        <v>0</v>
      </c>
      <c r="P61" s="182" t="n">
        <v>0</v>
      </c>
      <c r="Q61" s="182" t="n">
        <v>0</v>
      </c>
      <c r="R61" s="182" t="n">
        <v>0</v>
      </c>
      <c r="S61" s="182" t="n">
        <v>0</v>
      </c>
      <c r="T61" s="182" t="n">
        <v>0</v>
      </c>
      <c r="U61" s="182" t="n">
        <v>0</v>
      </c>
      <c r="V61" s="182" t="n">
        <v>0</v>
      </c>
      <c r="W61" s="182" t="n">
        <v>0</v>
      </c>
      <c r="X61" s="182" t="n">
        <v>0.1</v>
      </c>
      <c r="Y61" s="182" t="n">
        <v>0</v>
      </c>
      <c r="Z61" s="182" t="n">
        <v>0</v>
      </c>
      <c r="AA61" s="182" t="n">
        <v>0.23</v>
      </c>
      <c r="AB61" s="182" t="n">
        <v>0.05</v>
      </c>
      <c r="AC61" s="182" t="n">
        <v>0.05</v>
      </c>
      <c r="AD61" s="182" t="n">
        <v>0.05</v>
      </c>
      <c r="AE61" s="182" t="n">
        <v>0.05</v>
      </c>
      <c r="AF61" s="182" t="n">
        <v>0.05</v>
      </c>
      <c r="AG61" s="182" t="n">
        <v>0.04</v>
      </c>
      <c r="AH61" s="182" t="n">
        <v>0.03</v>
      </c>
      <c r="AI61" s="182" t="n">
        <v>0.03</v>
      </c>
      <c r="AJ61" s="182" t="n">
        <v>0.03</v>
      </c>
      <c r="AK61" s="182" t="n">
        <v>0.02</v>
      </c>
      <c r="AL61" s="182" t="n">
        <v>0.02</v>
      </c>
      <c r="AM61" s="182" t="n">
        <v>0.02</v>
      </c>
      <c r="AN61" s="162" t="n">
        <v>0.02</v>
      </c>
      <c r="AO61" s="182" t="n">
        <v>0.06</v>
      </c>
      <c r="AP61" s="182" t="n">
        <v>0.07</v>
      </c>
      <c r="AQ61" s="182" t="n">
        <v>0.06</v>
      </c>
      <c r="AR61" s="182" t="n">
        <v>0.01</v>
      </c>
      <c r="AS61" s="182" t="n">
        <v>0.01</v>
      </c>
      <c r="AT61" s="182" t="n">
        <v>0</v>
      </c>
      <c r="AU61" s="182" t="n">
        <v>0</v>
      </c>
      <c r="AV61" s="182" t="n">
        <v>0</v>
      </c>
      <c r="AW61" s="182" t="n">
        <v>0</v>
      </c>
      <c r="AX61" s="182" t="n">
        <v>0</v>
      </c>
      <c r="AY61" s="182" t="n">
        <v>0</v>
      </c>
      <c r="AZ61" s="182" t="n">
        <v>0</v>
      </c>
      <c r="BA61" s="182" t="n">
        <v>0</v>
      </c>
      <c r="BB61" s="182" t="n">
        <v>0</v>
      </c>
      <c r="BC61" s="163" t="n">
        <f aca="false">SUM(D61:BB61)</f>
        <v>1</v>
      </c>
      <c r="BD61" s="16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  <c r="IW61" s="164"/>
    </row>
    <row r="62" customFormat="false" ht="12.75" hidden="false" customHeight="false" outlineLevel="0" collapsed="false">
      <c r="A62" s="153"/>
      <c r="B62" s="181" t="s">
        <v>120</v>
      </c>
      <c r="C62" s="179"/>
      <c r="D62" s="182" t="n">
        <f aca="false">D61</f>
        <v>0</v>
      </c>
      <c r="E62" s="182" t="n">
        <f aca="false">+D62+E61</f>
        <v>0</v>
      </c>
      <c r="F62" s="182" t="n">
        <f aca="false">+E62+F61</f>
        <v>0</v>
      </c>
      <c r="G62" s="182" t="n">
        <f aca="false">+F62+G61</f>
        <v>0</v>
      </c>
      <c r="H62" s="182" t="n">
        <f aca="false">+G62+H61</f>
        <v>0</v>
      </c>
      <c r="I62" s="182" t="n">
        <f aca="false">+H62+I61</f>
        <v>0</v>
      </c>
      <c r="J62" s="182" t="n">
        <f aca="false">+I62+J61</f>
        <v>0</v>
      </c>
      <c r="K62" s="182" t="n">
        <f aca="false">+J62+K61</f>
        <v>0</v>
      </c>
      <c r="L62" s="182" t="n">
        <f aca="false">+K62+L61</f>
        <v>0</v>
      </c>
      <c r="M62" s="182" t="n">
        <f aca="false">+L62+M61</f>
        <v>0</v>
      </c>
      <c r="N62" s="182" t="n">
        <f aca="false">+M62+N61</f>
        <v>0</v>
      </c>
      <c r="O62" s="182" t="n">
        <f aca="false">+N62+O61</f>
        <v>0</v>
      </c>
      <c r="P62" s="182" t="n">
        <f aca="false">+O62+P61</f>
        <v>0</v>
      </c>
      <c r="Q62" s="182" t="n">
        <f aca="false">+P62+Q61</f>
        <v>0</v>
      </c>
      <c r="R62" s="182" t="n">
        <f aca="false">+Q62+R61</f>
        <v>0</v>
      </c>
      <c r="S62" s="182" t="n">
        <f aca="false">+R62+S61</f>
        <v>0</v>
      </c>
      <c r="T62" s="182" t="n">
        <f aca="false">+S62+T61</f>
        <v>0</v>
      </c>
      <c r="U62" s="182" t="n">
        <f aca="false">+T62+U61</f>
        <v>0</v>
      </c>
      <c r="V62" s="182" t="n">
        <f aca="false">+U62+V61</f>
        <v>0</v>
      </c>
      <c r="W62" s="182" t="n">
        <f aca="false">+V62+W61</f>
        <v>0</v>
      </c>
      <c r="X62" s="182" t="n">
        <f aca="false">+W62+X61</f>
        <v>0.1</v>
      </c>
      <c r="Y62" s="182" t="n">
        <f aca="false">+X62+Y61</f>
        <v>0.1</v>
      </c>
      <c r="Z62" s="182" t="n">
        <f aca="false">+Y62+Z61</f>
        <v>0.1</v>
      </c>
      <c r="AA62" s="182" t="n">
        <f aca="false">+Z62+AA61</f>
        <v>0.33</v>
      </c>
      <c r="AB62" s="182" t="n">
        <f aca="false">+AA62+AB61</f>
        <v>0.38</v>
      </c>
      <c r="AC62" s="182" t="n">
        <f aca="false">+AB62+AC61</f>
        <v>0.43</v>
      </c>
      <c r="AD62" s="182" t="n">
        <f aca="false">+AC62+AD61</f>
        <v>0.48</v>
      </c>
      <c r="AE62" s="182" t="n">
        <f aca="false">+AD62+AE61</f>
        <v>0.53</v>
      </c>
      <c r="AF62" s="182" t="n">
        <f aca="false">+AE62+AF61</f>
        <v>0.58</v>
      </c>
      <c r="AG62" s="182" t="n">
        <f aca="false">+AF62+AG61</f>
        <v>0.62</v>
      </c>
      <c r="AH62" s="182" t="n">
        <f aca="false">+AG62+AH61</f>
        <v>0.65</v>
      </c>
      <c r="AI62" s="182" t="n">
        <f aca="false">+AH62+AI61</f>
        <v>0.68</v>
      </c>
      <c r="AJ62" s="182" t="n">
        <f aca="false">+AI62+AJ61</f>
        <v>0.71</v>
      </c>
      <c r="AK62" s="182" t="n">
        <f aca="false">+AJ62+AK61</f>
        <v>0.73</v>
      </c>
      <c r="AL62" s="182" t="n">
        <f aca="false">+AK62+AL61</f>
        <v>0.75</v>
      </c>
      <c r="AM62" s="182" t="n">
        <f aca="false">+AL62+AM61</f>
        <v>0.77</v>
      </c>
      <c r="AN62" s="162" t="n">
        <f aca="false">+AM62+AN61</f>
        <v>0.79</v>
      </c>
      <c r="AO62" s="182" t="n">
        <f aca="false">+AN62+AO61</f>
        <v>0.85</v>
      </c>
      <c r="AP62" s="182" t="n">
        <f aca="false">+AO62+AP61</f>
        <v>0.92</v>
      </c>
      <c r="AQ62" s="182" t="n">
        <f aca="false">+AP62+AQ61</f>
        <v>0.98</v>
      </c>
      <c r="AR62" s="182" t="n">
        <f aca="false">+AQ62+AR61</f>
        <v>0.99</v>
      </c>
      <c r="AS62" s="182" t="n">
        <f aca="false">+AR62+AS61</f>
        <v>1</v>
      </c>
      <c r="AT62" s="182" t="n">
        <f aca="false">+AS62+AT61</f>
        <v>1</v>
      </c>
      <c r="AU62" s="182" t="n">
        <f aca="false">+AT62+AU61</f>
        <v>1</v>
      </c>
      <c r="AV62" s="182" t="n">
        <f aca="false">+AU62+AV61</f>
        <v>1</v>
      </c>
      <c r="AW62" s="182" t="n">
        <f aca="false">+AV62+AW61</f>
        <v>1</v>
      </c>
      <c r="AX62" s="182" t="n">
        <f aca="false">+AW62+AX61</f>
        <v>1</v>
      </c>
      <c r="AY62" s="182" t="n">
        <f aca="false">+AX62+AY61</f>
        <v>1</v>
      </c>
      <c r="AZ62" s="182" t="n">
        <f aca="false">+AY62+AZ61</f>
        <v>1</v>
      </c>
      <c r="BA62" s="182" t="n">
        <f aca="false">+AZ62+BA61</f>
        <v>1</v>
      </c>
      <c r="BB62" s="182" t="n">
        <f aca="false">+BA62+BB61</f>
        <v>1</v>
      </c>
      <c r="BC62" s="163"/>
      <c r="BD62" s="16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  <c r="IE62" s="164"/>
      <c r="IF62" s="164"/>
      <c r="IG62" s="164"/>
      <c r="IH62" s="164"/>
      <c r="II62" s="164"/>
      <c r="IJ62" s="164"/>
      <c r="IK62" s="164"/>
      <c r="IL62" s="164"/>
      <c r="IM62" s="164"/>
      <c r="IN62" s="164"/>
      <c r="IO62" s="164"/>
      <c r="IP62" s="164"/>
      <c r="IQ62" s="164"/>
      <c r="IR62" s="164"/>
      <c r="IS62" s="164"/>
      <c r="IT62" s="164"/>
      <c r="IU62" s="164"/>
      <c r="IV62" s="164"/>
      <c r="IW62" s="164"/>
    </row>
    <row r="63" customFormat="false" ht="12.75" hidden="false" customHeight="false" outlineLevel="0" collapsed="false">
      <c r="A63" s="153"/>
      <c r="B63" s="181" t="s">
        <v>121</v>
      </c>
      <c r="C63" s="179"/>
      <c r="D63" s="182" t="n">
        <v>0</v>
      </c>
      <c r="E63" s="182" t="n">
        <v>0</v>
      </c>
      <c r="F63" s="182" t="n">
        <v>0</v>
      </c>
      <c r="G63" s="182" t="n">
        <v>0</v>
      </c>
      <c r="H63" s="182" t="n">
        <v>0</v>
      </c>
      <c r="I63" s="182" t="n">
        <v>0</v>
      </c>
      <c r="J63" s="182" t="n">
        <v>0</v>
      </c>
      <c r="K63" s="182" t="n">
        <v>0</v>
      </c>
      <c r="L63" s="182" t="n">
        <v>0</v>
      </c>
      <c r="M63" s="182" t="n">
        <v>0</v>
      </c>
      <c r="N63" s="182" t="n">
        <v>0</v>
      </c>
      <c r="O63" s="182" t="n">
        <v>0</v>
      </c>
      <c r="P63" s="182" t="n">
        <v>0</v>
      </c>
      <c r="Q63" s="182" t="n">
        <v>0</v>
      </c>
      <c r="R63" s="182" t="n">
        <v>0</v>
      </c>
      <c r="S63" s="182" t="n">
        <v>0</v>
      </c>
      <c r="T63" s="182" t="n">
        <v>0</v>
      </c>
      <c r="U63" s="182" t="n">
        <v>0</v>
      </c>
      <c r="V63" s="182" t="n">
        <f aca="false">V64-U64</f>
        <v>0.1</v>
      </c>
      <c r="W63" s="182" t="n">
        <f aca="false">W64-V64</f>
        <v>0.013</v>
      </c>
      <c r="X63" s="182" t="n">
        <f aca="false">X64-W64</f>
        <v>0.017</v>
      </c>
      <c r="Y63" s="182" t="n">
        <f aca="false">Y64-X64</f>
        <v>0.016</v>
      </c>
      <c r="Z63" s="182" t="n">
        <f aca="false">Z64-Y64</f>
        <v>0.027</v>
      </c>
      <c r="AA63" s="182" t="n">
        <f aca="false">AA64-Z64</f>
        <v>0.049</v>
      </c>
      <c r="AB63" s="182" t="n">
        <f aca="false">AB64-AA64</f>
        <v>0.059</v>
      </c>
      <c r="AC63" s="182" t="n">
        <f aca="false">AC64-AB64</f>
        <v>0.058</v>
      </c>
      <c r="AD63" s="182" t="n">
        <f aca="false">AD64-AC64</f>
        <v>0.05</v>
      </c>
      <c r="AE63" s="182" t="n">
        <f aca="false">AE64-AD64</f>
        <v>0.053</v>
      </c>
      <c r="AF63" s="182" t="n">
        <f aca="false">AF64-AE64</f>
        <v>0.054</v>
      </c>
      <c r="AG63" s="182" t="n">
        <f aca="false">AG64-AF64</f>
        <v>0.0530000000000001</v>
      </c>
      <c r="AH63" s="182" t="n">
        <f aca="false">AH64-AG64</f>
        <v>0.0409999999999999</v>
      </c>
      <c r="AI63" s="182" t="n">
        <f aca="false">AI64-AH64</f>
        <v>0.03</v>
      </c>
      <c r="AJ63" s="182" t="n">
        <f aca="false">AJ64-AI64</f>
        <v>0.032</v>
      </c>
      <c r="AK63" s="182" t="n">
        <f aca="false">AK64-AJ64</f>
        <v>0.018</v>
      </c>
      <c r="AL63" s="182" t="n">
        <f aca="false">AL64-AK64</f>
        <v>0.017</v>
      </c>
      <c r="AM63" s="182" t="n">
        <f aca="false">AM64-AL64</f>
        <v>0.0139999999999999</v>
      </c>
      <c r="AN63" s="162" t="n">
        <f aca="false">AN64-AM64</f>
        <v>0.012</v>
      </c>
      <c r="AO63" s="182" t="n">
        <f aca="false">AO64-AN64</f>
        <v>0.0960000000000001</v>
      </c>
      <c r="AP63" s="182" t="n">
        <f aca="false">AP64-AO64</f>
        <v>0.095</v>
      </c>
      <c r="AQ63" s="182" t="n">
        <f aca="false">AQ64-AP64</f>
        <v>0.092</v>
      </c>
      <c r="AR63" s="182" t="n">
        <f aca="false">AR64-AQ64</f>
        <v>0.004</v>
      </c>
      <c r="AS63" s="182" t="n">
        <f aca="false">AS64-AR64</f>
        <v>0</v>
      </c>
      <c r="AT63" s="182" t="n">
        <f aca="false">AT64-AS64</f>
        <v>0</v>
      </c>
      <c r="AU63" s="182" t="n">
        <f aca="false">AU64-AT64</f>
        <v>0</v>
      </c>
      <c r="AV63" s="182" t="n">
        <f aca="false">AV64-AU64</f>
        <v>0</v>
      </c>
      <c r="AW63" s="182" t="n">
        <f aca="false">AW64-AV64</f>
        <v>0</v>
      </c>
      <c r="AX63" s="182" t="n">
        <f aca="false">AX64-AW64</f>
        <v>0</v>
      </c>
      <c r="AY63" s="182" t="n">
        <f aca="false">AY64-AX64</f>
        <v>0</v>
      </c>
      <c r="AZ63" s="182" t="n">
        <f aca="false">AZ64-AY64</f>
        <v>0</v>
      </c>
      <c r="BA63" s="182" t="n">
        <f aca="false">BA64-AZ64</f>
        <v>0</v>
      </c>
      <c r="BB63" s="182" t="n">
        <f aca="false">BB64-BA64</f>
        <v>0</v>
      </c>
      <c r="BC63" s="163" t="n">
        <f aca="false">SUM(D63:BB63)</f>
        <v>1</v>
      </c>
      <c r="BD63" s="16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2.75" hidden="false" customHeight="false" outlineLevel="0" collapsed="false">
      <c r="A64" s="153"/>
      <c r="B64" s="181" t="s">
        <v>122</v>
      </c>
      <c r="C64" s="179"/>
      <c r="D64" s="182" t="n">
        <f aca="false">D63</f>
        <v>0</v>
      </c>
      <c r="E64" s="182" t="n">
        <f aca="false">+D64+E63</f>
        <v>0</v>
      </c>
      <c r="F64" s="182" t="n">
        <f aca="false">+E64+F63</f>
        <v>0</v>
      </c>
      <c r="G64" s="182" t="n">
        <f aca="false">+F64+G63</f>
        <v>0</v>
      </c>
      <c r="H64" s="182" t="n">
        <f aca="false">+G64+H63</f>
        <v>0</v>
      </c>
      <c r="I64" s="182" t="n">
        <f aca="false">+H64+I63</f>
        <v>0</v>
      </c>
      <c r="J64" s="182" t="n">
        <f aca="false">+I64+J63</f>
        <v>0</v>
      </c>
      <c r="K64" s="182" t="n">
        <f aca="false">+J64+K63</f>
        <v>0</v>
      </c>
      <c r="L64" s="182" t="n">
        <f aca="false">+K64+L63</f>
        <v>0</v>
      </c>
      <c r="M64" s="182" t="n">
        <f aca="false">+L64+M63</f>
        <v>0</v>
      </c>
      <c r="N64" s="182" t="n">
        <f aca="false">+M64+N63</f>
        <v>0</v>
      </c>
      <c r="O64" s="182" t="n">
        <f aca="false">+N64+O63</f>
        <v>0</v>
      </c>
      <c r="P64" s="182" t="n">
        <f aca="false">+O64+P63</f>
        <v>0</v>
      </c>
      <c r="Q64" s="182" t="n">
        <f aca="false">+P64+Q63</f>
        <v>0</v>
      </c>
      <c r="R64" s="182" t="n">
        <f aca="false">+Q64+R63</f>
        <v>0</v>
      </c>
      <c r="S64" s="182" t="n">
        <f aca="false">+R64+S63</f>
        <v>0</v>
      </c>
      <c r="T64" s="182" t="n">
        <f aca="false">+S64+T63</f>
        <v>0</v>
      </c>
      <c r="U64" s="182" t="n">
        <f aca="false">+T64+U63</f>
        <v>0</v>
      </c>
      <c r="V64" s="182" t="n">
        <v>0.1</v>
      </c>
      <c r="W64" s="182" t="n">
        <v>0.113</v>
      </c>
      <c r="X64" s="182" t="n">
        <v>0.13</v>
      </c>
      <c r="Y64" s="182" t="n">
        <v>0.146</v>
      </c>
      <c r="Z64" s="182" t="n">
        <v>0.173</v>
      </c>
      <c r="AA64" s="182" t="n">
        <v>0.222</v>
      </c>
      <c r="AB64" s="182" t="n">
        <v>0.281</v>
      </c>
      <c r="AC64" s="182" t="n">
        <v>0.339</v>
      </c>
      <c r="AD64" s="182" t="n">
        <v>0.389</v>
      </c>
      <c r="AE64" s="182" t="n">
        <v>0.442</v>
      </c>
      <c r="AF64" s="182" t="n">
        <v>0.496</v>
      </c>
      <c r="AG64" s="182" t="n">
        <v>0.549</v>
      </c>
      <c r="AH64" s="182" t="n">
        <v>0.59</v>
      </c>
      <c r="AI64" s="182" t="n">
        <v>0.62</v>
      </c>
      <c r="AJ64" s="182" t="n">
        <v>0.652</v>
      </c>
      <c r="AK64" s="182" t="n">
        <v>0.67</v>
      </c>
      <c r="AL64" s="182" t="n">
        <v>0.687</v>
      </c>
      <c r="AM64" s="182" t="n">
        <v>0.701</v>
      </c>
      <c r="AN64" s="162" t="n">
        <v>0.713</v>
      </c>
      <c r="AO64" s="182" t="n">
        <v>0.809</v>
      </c>
      <c r="AP64" s="182" t="n">
        <v>0.904</v>
      </c>
      <c r="AQ64" s="182" t="n">
        <v>0.996</v>
      </c>
      <c r="AR64" s="182" t="n">
        <v>1</v>
      </c>
      <c r="AS64" s="182" t="n">
        <v>1</v>
      </c>
      <c r="AT64" s="182" t="n">
        <v>1</v>
      </c>
      <c r="AU64" s="182" t="n">
        <v>1</v>
      </c>
      <c r="AV64" s="182" t="n">
        <v>1</v>
      </c>
      <c r="AW64" s="182" t="n">
        <v>1</v>
      </c>
      <c r="AX64" s="182" t="n">
        <v>1</v>
      </c>
      <c r="AY64" s="182" t="n">
        <v>1</v>
      </c>
      <c r="AZ64" s="182" t="n">
        <v>1</v>
      </c>
      <c r="BA64" s="182" t="n">
        <v>1</v>
      </c>
      <c r="BB64" s="182" t="n">
        <v>1</v>
      </c>
      <c r="BC64" s="163"/>
      <c r="BD64" s="16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  <c r="IE64" s="164"/>
      <c r="IF64" s="164"/>
      <c r="IG64" s="164"/>
      <c r="IH64" s="164"/>
      <c r="II64" s="164"/>
      <c r="IJ64" s="164"/>
      <c r="IK64" s="164"/>
      <c r="IL64" s="164"/>
      <c r="IM64" s="164"/>
      <c r="IN64" s="164"/>
      <c r="IO64" s="164"/>
      <c r="IP64" s="164"/>
      <c r="IQ64" s="164"/>
      <c r="IR64" s="164"/>
      <c r="IS64" s="164"/>
      <c r="IT64" s="164"/>
      <c r="IU64" s="164"/>
      <c r="IV64" s="164"/>
      <c r="IW64" s="164"/>
    </row>
    <row r="65" customFormat="false" ht="12.75" hidden="false" customHeight="false" outlineLevel="0" collapsed="false">
      <c r="A65" s="153"/>
      <c r="B65" s="183"/>
      <c r="C65" s="179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5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6"/>
      <c r="BD65" s="187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  <c r="GY65" s="188"/>
      <c r="GZ65" s="188"/>
      <c r="HA65" s="188"/>
      <c r="HB65" s="188"/>
      <c r="HC65" s="188"/>
      <c r="HD65" s="188"/>
      <c r="HE65" s="188"/>
      <c r="HF65" s="188"/>
      <c r="HG65" s="188"/>
      <c r="HH65" s="188"/>
      <c r="HI65" s="188"/>
      <c r="HJ65" s="188"/>
      <c r="HK65" s="188"/>
      <c r="HL65" s="188"/>
      <c r="HM65" s="188"/>
      <c r="HN65" s="188"/>
      <c r="HO65" s="188"/>
      <c r="HP65" s="188"/>
      <c r="HQ65" s="188"/>
      <c r="HR65" s="188"/>
      <c r="HS65" s="188"/>
      <c r="HT65" s="188"/>
      <c r="HU65" s="188"/>
      <c r="HV65" s="188"/>
      <c r="HW65" s="188"/>
      <c r="HX65" s="188"/>
      <c r="HY65" s="188"/>
      <c r="HZ65" s="188"/>
      <c r="IA65" s="188"/>
      <c r="IB65" s="188"/>
      <c r="IC65" s="188"/>
      <c r="ID65" s="188"/>
      <c r="IE65" s="188"/>
      <c r="IF65" s="188"/>
      <c r="IG65" s="188"/>
      <c r="IH65" s="188"/>
      <c r="II65" s="188"/>
      <c r="IJ65" s="188"/>
      <c r="IK65" s="188"/>
      <c r="IL65" s="188"/>
      <c r="IM65" s="188"/>
      <c r="IN65" s="188"/>
      <c r="IO65" s="188"/>
      <c r="IP65" s="188"/>
      <c r="IQ65" s="188"/>
      <c r="IR65" s="188"/>
      <c r="IS65" s="188"/>
      <c r="IT65" s="188"/>
      <c r="IU65" s="188"/>
      <c r="IV65" s="188"/>
      <c r="IW65" s="188"/>
    </row>
    <row r="66" customFormat="false" ht="12.75" hidden="false" customHeight="false" outlineLevel="0" collapsed="false">
      <c r="A66" s="153"/>
      <c r="B66" s="189" t="s">
        <v>123</v>
      </c>
      <c r="C66" s="190" t="n">
        <f aca="false">250.25/3</f>
        <v>83.4166666666667</v>
      </c>
      <c r="D66" s="191" t="n">
        <f aca="false">+D62*$C66</f>
        <v>0</v>
      </c>
      <c r="E66" s="191" t="n">
        <f aca="false">+E62*$C66</f>
        <v>0</v>
      </c>
      <c r="F66" s="191" t="n">
        <f aca="false">+F62*$C66</f>
        <v>0</v>
      </c>
      <c r="G66" s="191" t="n">
        <f aca="false">+G62*$C66</f>
        <v>0</v>
      </c>
      <c r="H66" s="191" t="n">
        <f aca="false">+H62*$C66</f>
        <v>0</v>
      </c>
      <c r="I66" s="191" t="n">
        <f aca="false">+I62*$C66</f>
        <v>0</v>
      </c>
      <c r="J66" s="191" t="n">
        <f aca="false">+J62*$C66</f>
        <v>0</v>
      </c>
      <c r="K66" s="191" t="n">
        <f aca="false">+K62*$C66</f>
        <v>0</v>
      </c>
      <c r="L66" s="191" t="n">
        <f aca="false">+L62*$C66</f>
        <v>0</v>
      </c>
      <c r="M66" s="191" t="n">
        <f aca="false">+M62*$C66</f>
        <v>0</v>
      </c>
      <c r="N66" s="191" t="n">
        <f aca="false">+N62*$C66</f>
        <v>0</v>
      </c>
      <c r="O66" s="191" t="n">
        <f aca="false">+O62*$C66</f>
        <v>0</v>
      </c>
      <c r="P66" s="191" t="n">
        <f aca="false">+P62*$C66</f>
        <v>0</v>
      </c>
      <c r="Q66" s="191" t="n">
        <f aca="false">+Q62*$C66</f>
        <v>0</v>
      </c>
      <c r="R66" s="191" t="n">
        <f aca="false">+R62*$C66</f>
        <v>0</v>
      </c>
      <c r="S66" s="191" t="n">
        <f aca="false">+S62*$C66</f>
        <v>0</v>
      </c>
      <c r="T66" s="191" t="n">
        <f aca="false">+T62*$C66</f>
        <v>0</v>
      </c>
      <c r="U66" s="191" t="n">
        <f aca="false">+U62*$C66</f>
        <v>0</v>
      </c>
      <c r="V66" s="191" t="n">
        <f aca="false">+V62*$C66</f>
        <v>0</v>
      </c>
      <c r="W66" s="191" t="n">
        <f aca="false">+W62*$C66</f>
        <v>0</v>
      </c>
      <c r="X66" s="191" t="n">
        <f aca="false">+X62*$C66</f>
        <v>8.34166666666667</v>
      </c>
      <c r="Y66" s="191" t="n">
        <f aca="false">+Y62*$C66</f>
        <v>8.34166666666667</v>
      </c>
      <c r="Z66" s="191" t="n">
        <f aca="false">+Z62*$C66</f>
        <v>8.34166666666667</v>
      </c>
      <c r="AA66" s="191" t="n">
        <f aca="false">+AA62*$C66</f>
        <v>27.5275</v>
      </c>
      <c r="AB66" s="191" t="n">
        <f aca="false">+AB62*$C66</f>
        <v>31.6983333333333</v>
      </c>
      <c r="AC66" s="191" t="n">
        <f aca="false">+AC62*$C66</f>
        <v>35.8691666666667</v>
      </c>
      <c r="AD66" s="191" t="n">
        <f aca="false">+AD62*$C66</f>
        <v>40.04</v>
      </c>
      <c r="AE66" s="191" t="n">
        <f aca="false">+AE62*$C66</f>
        <v>44.2108333333333</v>
      </c>
      <c r="AF66" s="191" t="n">
        <f aca="false">+AF62*$C66</f>
        <v>48.3816666666667</v>
      </c>
      <c r="AG66" s="191" t="n">
        <f aca="false">+AG62*$C66</f>
        <v>51.7183333333334</v>
      </c>
      <c r="AH66" s="191" t="n">
        <f aca="false">+AH62*$C66</f>
        <v>54.2208333333333</v>
      </c>
      <c r="AI66" s="191" t="n">
        <f aca="false">+AI62*$C66</f>
        <v>56.7233333333334</v>
      </c>
      <c r="AJ66" s="191" t="n">
        <f aca="false">+AJ62*$C66</f>
        <v>59.2258333333334</v>
      </c>
      <c r="AK66" s="191" t="n">
        <f aca="false">+AK62*$C66</f>
        <v>60.8941666666667</v>
      </c>
      <c r="AL66" s="191" t="n">
        <f aca="false">+AL62*$C66</f>
        <v>62.5625</v>
      </c>
      <c r="AM66" s="191" t="n">
        <f aca="false">+AM62*$C66</f>
        <v>64.2308333333334</v>
      </c>
      <c r="AN66" s="169" t="n">
        <f aca="false">+AN62*$C66</f>
        <v>65.8991666666667</v>
      </c>
      <c r="AO66" s="191" t="n">
        <f aca="false">+AO62*$C66</f>
        <v>70.9041666666667</v>
      </c>
      <c r="AP66" s="191" t="n">
        <f aca="false">+AP62*$C66</f>
        <v>76.7433333333334</v>
      </c>
      <c r="AQ66" s="191" t="n">
        <f aca="false">+AQ62*$C66</f>
        <v>81.7483333333334</v>
      </c>
      <c r="AR66" s="191" t="n">
        <f aca="false">+AR62*$C66</f>
        <v>82.5825</v>
      </c>
      <c r="AS66" s="191" t="n">
        <f aca="false">+AS62*$C66</f>
        <v>83.4166666666667</v>
      </c>
      <c r="AT66" s="191" t="n">
        <f aca="false">+AT62*$C66</f>
        <v>83.4166666666667</v>
      </c>
      <c r="AU66" s="191" t="n">
        <f aca="false">+AU62*$C66</f>
        <v>83.4166666666667</v>
      </c>
      <c r="AV66" s="191" t="n">
        <f aca="false">+AV62*$C66</f>
        <v>83.4166666666667</v>
      </c>
      <c r="AW66" s="191" t="n">
        <f aca="false">+AW62*$C66</f>
        <v>83.4166666666667</v>
      </c>
      <c r="AX66" s="191" t="n">
        <f aca="false">+AX62*$C66</f>
        <v>83.4166666666667</v>
      </c>
      <c r="AY66" s="191" t="n">
        <f aca="false">+AY62*$C66</f>
        <v>83.4166666666667</v>
      </c>
      <c r="AZ66" s="191" t="n">
        <f aca="false">+AZ62*$C66</f>
        <v>83.4166666666667</v>
      </c>
      <c r="BA66" s="191" t="n">
        <f aca="false">+BA62*$C66</f>
        <v>83.4166666666667</v>
      </c>
      <c r="BB66" s="191" t="n">
        <f aca="false">+BB62*$C66</f>
        <v>83.4166666666667</v>
      </c>
      <c r="BC66" s="170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66"/>
      <c r="GI66" s="166"/>
      <c r="GJ66" s="166"/>
      <c r="GK66" s="166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66"/>
      <c r="GW66" s="166"/>
      <c r="GX66" s="166"/>
      <c r="GY66" s="166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66"/>
      <c r="HK66" s="166"/>
      <c r="HL66" s="166"/>
      <c r="HM66" s="166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66"/>
      <c r="HY66" s="166"/>
      <c r="HZ66" s="166"/>
      <c r="IA66" s="166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66"/>
      <c r="IM66" s="166"/>
      <c r="IN66" s="166"/>
      <c r="IO66" s="166"/>
      <c r="IP66" s="166"/>
      <c r="IQ66" s="166"/>
      <c r="IR66" s="166"/>
      <c r="IS66" s="166"/>
      <c r="IT66" s="166"/>
      <c r="IU66" s="166"/>
      <c r="IV66" s="166"/>
      <c r="IW66" s="166"/>
    </row>
    <row r="67" customFormat="false" ht="13.5" hidden="false" customHeight="false" outlineLevel="0" collapsed="false">
      <c r="A67" s="153"/>
      <c r="B67" s="192" t="s">
        <v>124</v>
      </c>
      <c r="C67" s="193" t="str">
        <f aca="false">+'Detail by Turbine'!B12</f>
        <v>Available</v>
      </c>
      <c r="D67" s="194" t="n">
        <f aca="false">+D64*$C66</f>
        <v>0</v>
      </c>
      <c r="E67" s="194" t="n">
        <f aca="false">+E64*$C66</f>
        <v>0</v>
      </c>
      <c r="F67" s="194" t="n">
        <f aca="false">+F64*$C66</f>
        <v>0</v>
      </c>
      <c r="G67" s="194" t="n">
        <f aca="false">+G64*$C66</f>
        <v>0</v>
      </c>
      <c r="H67" s="194" t="n">
        <f aca="false">+H64*$C66</f>
        <v>0</v>
      </c>
      <c r="I67" s="194" t="n">
        <f aca="false">+I64*$C66</f>
        <v>0</v>
      </c>
      <c r="J67" s="194" t="n">
        <f aca="false">+J64*$C66</f>
        <v>0</v>
      </c>
      <c r="K67" s="194" t="n">
        <f aca="false">+K64*$C66</f>
        <v>0</v>
      </c>
      <c r="L67" s="194" t="n">
        <f aca="false">+L64*$C66</f>
        <v>0</v>
      </c>
      <c r="M67" s="194" t="n">
        <f aca="false">+M64*$C66</f>
        <v>0</v>
      </c>
      <c r="N67" s="194" t="n">
        <f aca="false">+N64*$C66</f>
        <v>0</v>
      </c>
      <c r="O67" s="194" t="n">
        <f aca="false">+O64*$C66</f>
        <v>0</v>
      </c>
      <c r="P67" s="194" t="n">
        <f aca="false">+P64*$C66</f>
        <v>0</v>
      </c>
      <c r="Q67" s="194" t="n">
        <f aca="false">+Q64*$C66</f>
        <v>0</v>
      </c>
      <c r="R67" s="194" t="n">
        <f aca="false">+R64*$C66</f>
        <v>0</v>
      </c>
      <c r="S67" s="194" t="n">
        <f aca="false">+S64*$C66</f>
        <v>0</v>
      </c>
      <c r="T67" s="194" t="n">
        <f aca="false">+T64*$C66</f>
        <v>0</v>
      </c>
      <c r="U67" s="194" t="n">
        <f aca="false">+U64*$C66</f>
        <v>0</v>
      </c>
      <c r="V67" s="194" t="n">
        <f aca="false">+V64*$C66</f>
        <v>8.34166666666667</v>
      </c>
      <c r="W67" s="194" t="n">
        <f aca="false">+W64*$C66</f>
        <v>9.42608333333333</v>
      </c>
      <c r="X67" s="194" t="n">
        <f aca="false">+X64*$C66</f>
        <v>10.8441666666667</v>
      </c>
      <c r="Y67" s="194" t="n">
        <f aca="false">+Y64*$C66</f>
        <v>12.1788333333333</v>
      </c>
      <c r="Z67" s="194" t="n">
        <f aca="false">+Z64*$C66</f>
        <v>14.4310833333333</v>
      </c>
      <c r="AA67" s="194" t="n">
        <f aca="false">+AA64*$C66</f>
        <v>18.5185</v>
      </c>
      <c r="AB67" s="194" t="n">
        <f aca="false">+AB64*$C66</f>
        <v>23.4400833333333</v>
      </c>
      <c r="AC67" s="194" t="n">
        <f aca="false">+AC64*$C66</f>
        <v>28.27825</v>
      </c>
      <c r="AD67" s="194" t="n">
        <f aca="false">+AD64*$C66</f>
        <v>32.4490833333333</v>
      </c>
      <c r="AE67" s="194" t="n">
        <f aca="false">+AE64*$C66</f>
        <v>36.8701666666667</v>
      </c>
      <c r="AF67" s="194" t="n">
        <f aca="false">+AF64*$C66</f>
        <v>41.3746666666667</v>
      </c>
      <c r="AG67" s="194" t="n">
        <f aca="false">+AG64*$C66</f>
        <v>45.79575</v>
      </c>
      <c r="AH67" s="194" t="n">
        <f aca="false">+AH64*$C66</f>
        <v>49.2158333333333</v>
      </c>
      <c r="AI67" s="194" t="n">
        <f aca="false">+AI64*$C66</f>
        <v>51.7183333333333</v>
      </c>
      <c r="AJ67" s="194" t="n">
        <f aca="false">+AJ64*$C66</f>
        <v>54.3876666666667</v>
      </c>
      <c r="AK67" s="194" t="n">
        <f aca="false">+AK64*$C66</f>
        <v>55.8891666666667</v>
      </c>
      <c r="AL67" s="194" t="n">
        <f aca="false">+AL64*$C66</f>
        <v>57.30725</v>
      </c>
      <c r="AM67" s="194" t="n">
        <f aca="false">+AM64*$C66</f>
        <v>58.4750833333333</v>
      </c>
      <c r="AN67" s="175" t="n">
        <f aca="false">+AN64*$C66</f>
        <v>59.4760833333333</v>
      </c>
      <c r="AO67" s="194" t="n">
        <f aca="false">+AO64*$C66</f>
        <v>67.4840833333333</v>
      </c>
      <c r="AP67" s="194" t="n">
        <f aca="false">+AP64*$C66</f>
        <v>75.4086666666667</v>
      </c>
      <c r="AQ67" s="194" t="n">
        <f aca="false">+AQ64*$C66</f>
        <v>83.083</v>
      </c>
      <c r="AR67" s="194" t="n">
        <f aca="false">+AR64*$C66</f>
        <v>83.4166666666667</v>
      </c>
      <c r="AS67" s="194" t="n">
        <f aca="false">+AS64*$C66</f>
        <v>83.4166666666667</v>
      </c>
      <c r="AT67" s="194" t="n">
        <f aca="false">+AT64*$C66</f>
        <v>83.4166666666667</v>
      </c>
      <c r="AU67" s="194" t="n">
        <f aca="false">+AU64*$C66</f>
        <v>83.4166666666667</v>
      </c>
      <c r="AV67" s="194" t="n">
        <f aca="false">+AV64*$C66</f>
        <v>83.4166666666667</v>
      </c>
      <c r="AW67" s="194" t="n">
        <f aca="false">+AW64*$C66</f>
        <v>83.4166666666667</v>
      </c>
      <c r="AX67" s="194" t="n">
        <f aca="false">+AX64*$C66</f>
        <v>83.4166666666667</v>
      </c>
      <c r="AY67" s="194" t="n">
        <f aca="false">+AY64*$C66</f>
        <v>83.4166666666667</v>
      </c>
      <c r="AZ67" s="194" t="n">
        <f aca="false">+AZ64*$C66</f>
        <v>83.4166666666667</v>
      </c>
      <c r="BA67" s="194" t="n">
        <f aca="false">+BA64*$C66</f>
        <v>83.4166666666667</v>
      </c>
      <c r="BB67" s="194" t="n">
        <f aca="false">+BB64*$C66</f>
        <v>83.4166666666667</v>
      </c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5" hidden="false" customHeight="true" outlineLevel="0" collapsed="false">
      <c r="A68" s="153" t="n">
        <f aca="false">+A60+1</f>
        <v>9</v>
      </c>
      <c r="B68" s="178" t="str">
        <f aca="false">+'Detail by Turbine'!G13</f>
        <v>9FA STAG Power Islands</v>
      </c>
      <c r="C68" s="179" t="str">
        <f aca="false">+'Detail by Turbine'!S13</f>
        <v>Arcos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57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58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12.75" hidden="false" customHeight="false" outlineLevel="0" collapsed="false">
      <c r="A69" s="153"/>
      <c r="B69" s="181" t="s">
        <v>119</v>
      </c>
      <c r="C69" s="179"/>
      <c r="D69" s="182" t="n">
        <v>0</v>
      </c>
      <c r="E69" s="182" t="n">
        <v>0</v>
      </c>
      <c r="F69" s="182" t="n">
        <v>0</v>
      </c>
      <c r="G69" s="182" t="n">
        <v>0</v>
      </c>
      <c r="H69" s="182" t="n">
        <v>0</v>
      </c>
      <c r="I69" s="182" t="n">
        <v>0</v>
      </c>
      <c r="J69" s="182" t="n">
        <v>0</v>
      </c>
      <c r="K69" s="182" t="n">
        <v>0</v>
      </c>
      <c r="L69" s="182" t="n">
        <v>0</v>
      </c>
      <c r="M69" s="182" t="n">
        <v>0</v>
      </c>
      <c r="N69" s="182" t="n">
        <v>0</v>
      </c>
      <c r="O69" s="182" t="n">
        <v>0</v>
      </c>
      <c r="P69" s="182" t="n">
        <v>0</v>
      </c>
      <c r="Q69" s="182" t="n">
        <v>0</v>
      </c>
      <c r="R69" s="182" t="n">
        <v>0</v>
      </c>
      <c r="S69" s="182" t="n">
        <v>0</v>
      </c>
      <c r="T69" s="182" t="n">
        <v>0</v>
      </c>
      <c r="U69" s="182" t="n">
        <v>0</v>
      </c>
      <c r="V69" s="182" t="n">
        <v>0</v>
      </c>
      <c r="W69" s="182" t="n">
        <v>0</v>
      </c>
      <c r="X69" s="182" t="n">
        <v>0.1</v>
      </c>
      <c r="Y69" s="182" t="n">
        <v>0</v>
      </c>
      <c r="Z69" s="182" t="n">
        <v>0</v>
      </c>
      <c r="AA69" s="182" t="n">
        <v>0.23</v>
      </c>
      <c r="AB69" s="182" t="n">
        <v>0.05</v>
      </c>
      <c r="AC69" s="182" t="n">
        <v>0.05</v>
      </c>
      <c r="AD69" s="182" t="n">
        <v>0.05</v>
      </c>
      <c r="AE69" s="182" t="n">
        <v>0.05</v>
      </c>
      <c r="AF69" s="182" t="n">
        <v>0.05</v>
      </c>
      <c r="AG69" s="182" t="n">
        <v>0.04</v>
      </c>
      <c r="AH69" s="182" t="n">
        <v>0.03</v>
      </c>
      <c r="AI69" s="182" t="n">
        <v>0.03</v>
      </c>
      <c r="AJ69" s="182" t="n">
        <v>0.03</v>
      </c>
      <c r="AK69" s="182" t="n">
        <v>0.02</v>
      </c>
      <c r="AL69" s="182" t="n">
        <v>0.02</v>
      </c>
      <c r="AM69" s="182" t="n">
        <v>0.02</v>
      </c>
      <c r="AN69" s="162" t="n">
        <v>0.02</v>
      </c>
      <c r="AO69" s="182" t="n">
        <v>0.06</v>
      </c>
      <c r="AP69" s="182" t="n">
        <v>0.07</v>
      </c>
      <c r="AQ69" s="182" t="n">
        <v>0.06</v>
      </c>
      <c r="AR69" s="182" t="n">
        <v>0.01</v>
      </c>
      <c r="AS69" s="182" t="n">
        <v>0.01</v>
      </c>
      <c r="AT69" s="182" t="n">
        <v>0</v>
      </c>
      <c r="AU69" s="182" t="n">
        <v>0</v>
      </c>
      <c r="AV69" s="182" t="n">
        <v>0</v>
      </c>
      <c r="AW69" s="182" t="n">
        <v>0</v>
      </c>
      <c r="AX69" s="182" t="n">
        <v>0</v>
      </c>
      <c r="AY69" s="182" t="n">
        <v>0</v>
      </c>
      <c r="AZ69" s="182" t="n">
        <v>0</v>
      </c>
      <c r="BA69" s="182" t="n">
        <v>0</v>
      </c>
      <c r="BB69" s="182" t="n">
        <v>0</v>
      </c>
      <c r="BC69" s="163" t="n">
        <f aca="false">SUM(D69:BB69)</f>
        <v>1</v>
      </c>
      <c r="BD69" s="16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  <c r="IE69" s="164"/>
      <c r="IF69" s="164"/>
      <c r="IG69" s="164"/>
      <c r="IH69" s="164"/>
      <c r="II69" s="164"/>
      <c r="IJ69" s="164"/>
      <c r="IK69" s="164"/>
      <c r="IL69" s="164"/>
      <c r="IM69" s="164"/>
      <c r="IN69" s="164"/>
      <c r="IO69" s="164"/>
      <c r="IP69" s="164"/>
      <c r="IQ69" s="164"/>
      <c r="IR69" s="164"/>
      <c r="IS69" s="164"/>
      <c r="IT69" s="164"/>
      <c r="IU69" s="164"/>
      <c r="IV69" s="164"/>
      <c r="IW69" s="164"/>
    </row>
    <row r="70" customFormat="false" ht="12.75" hidden="false" customHeight="false" outlineLevel="0" collapsed="false">
      <c r="A70" s="153"/>
      <c r="B70" s="181" t="s">
        <v>120</v>
      </c>
      <c r="C70" s="179"/>
      <c r="D70" s="182" t="n">
        <f aca="false">D69</f>
        <v>0</v>
      </c>
      <c r="E70" s="182" t="n">
        <f aca="false">+D70+E69</f>
        <v>0</v>
      </c>
      <c r="F70" s="182" t="n">
        <f aca="false">+E70+F69</f>
        <v>0</v>
      </c>
      <c r="G70" s="182" t="n">
        <f aca="false">+F70+G69</f>
        <v>0</v>
      </c>
      <c r="H70" s="182" t="n">
        <f aca="false">+G70+H69</f>
        <v>0</v>
      </c>
      <c r="I70" s="182" t="n">
        <f aca="false">+H70+I69</f>
        <v>0</v>
      </c>
      <c r="J70" s="182" t="n">
        <f aca="false">+I70+J69</f>
        <v>0</v>
      </c>
      <c r="K70" s="182" t="n">
        <f aca="false">+J70+K69</f>
        <v>0</v>
      </c>
      <c r="L70" s="182" t="n">
        <f aca="false">+K70+L69</f>
        <v>0</v>
      </c>
      <c r="M70" s="182" t="n">
        <f aca="false">+L70+M69</f>
        <v>0</v>
      </c>
      <c r="N70" s="182" t="n">
        <f aca="false">+M70+N69</f>
        <v>0</v>
      </c>
      <c r="O70" s="182" t="n">
        <f aca="false">+N70+O69</f>
        <v>0</v>
      </c>
      <c r="P70" s="182" t="n">
        <f aca="false">+O70+P69</f>
        <v>0</v>
      </c>
      <c r="Q70" s="182" t="n">
        <f aca="false">+P70+Q69</f>
        <v>0</v>
      </c>
      <c r="R70" s="182" t="n">
        <f aca="false">+Q70+R69</f>
        <v>0</v>
      </c>
      <c r="S70" s="182" t="n">
        <f aca="false">+R70+S69</f>
        <v>0</v>
      </c>
      <c r="T70" s="182" t="n">
        <f aca="false">+S70+T69</f>
        <v>0</v>
      </c>
      <c r="U70" s="182" t="n">
        <f aca="false">+T70+U69</f>
        <v>0</v>
      </c>
      <c r="V70" s="182" t="n">
        <f aca="false">+U70+V69</f>
        <v>0</v>
      </c>
      <c r="W70" s="182" t="n">
        <f aca="false">+V70+W69</f>
        <v>0</v>
      </c>
      <c r="X70" s="182" t="n">
        <f aca="false">+W70+X69</f>
        <v>0.1</v>
      </c>
      <c r="Y70" s="182" t="n">
        <f aca="false">+X70+Y69</f>
        <v>0.1</v>
      </c>
      <c r="Z70" s="182" t="n">
        <f aca="false">+Y70+Z69</f>
        <v>0.1</v>
      </c>
      <c r="AA70" s="182" t="n">
        <f aca="false">+Z70+AA69</f>
        <v>0.33</v>
      </c>
      <c r="AB70" s="182" t="n">
        <f aca="false">+AA70+AB69</f>
        <v>0.38</v>
      </c>
      <c r="AC70" s="182" t="n">
        <f aca="false">+AB70+AC69</f>
        <v>0.43</v>
      </c>
      <c r="AD70" s="182" t="n">
        <f aca="false">+AC70+AD69</f>
        <v>0.48</v>
      </c>
      <c r="AE70" s="182" t="n">
        <f aca="false">+AD70+AE69</f>
        <v>0.53</v>
      </c>
      <c r="AF70" s="182" t="n">
        <f aca="false">+AE70+AF69</f>
        <v>0.58</v>
      </c>
      <c r="AG70" s="182" t="n">
        <f aca="false">+AF70+AG69</f>
        <v>0.62</v>
      </c>
      <c r="AH70" s="182" t="n">
        <f aca="false">+AG70+AH69</f>
        <v>0.65</v>
      </c>
      <c r="AI70" s="182" t="n">
        <f aca="false">+AH70+AI69</f>
        <v>0.68</v>
      </c>
      <c r="AJ70" s="182" t="n">
        <f aca="false">+AI70+AJ69</f>
        <v>0.71</v>
      </c>
      <c r="AK70" s="182" t="n">
        <f aca="false">+AJ70+AK69</f>
        <v>0.73</v>
      </c>
      <c r="AL70" s="182" t="n">
        <f aca="false">+AK70+AL69</f>
        <v>0.75</v>
      </c>
      <c r="AM70" s="182" t="n">
        <f aca="false">+AL70+AM69</f>
        <v>0.77</v>
      </c>
      <c r="AN70" s="162" t="n">
        <f aca="false">+AM70+AN69</f>
        <v>0.79</v>
      </c>
      <c r="AO70" s="182" t="n">
        <f aca="false">+AN70+AO69</f>
        <v>0.85</v>
      </c>
      <c r="AP70" s="182" t="n">
        <f aca="false">+AO70+AP69</f>
        <v>0.92</v>
      </c>
      <c r="AQ70" s="182" t="n">
        <f aca="false">+AP70+AQ69</f>
        <v>0.98</v>
      </c>
      <c r="AR70" s="182" t="n">
        <f aca="false">+AQ70+AR69</f>
        <v>0.99</v>
      </c>
      <c r="AS70" s="182" t="n">
        <f aca="false">+AR70+AS69</f>
        <v>1</v>
      </c>
      <c r="AT70" s="182" t="n">
        <f aca="false">+AS70+AT69</f>
        <v>1</v>
      </c>
      <c r="AU70" s="182" t="n">
        <f aca="false">+AT70+AU69</f>
        <v>1</v>
      </c>
      <c r="AV70" s="182" t="n">
        <f aca="false">+AU70+AV69</f>
        <v>1</v>
      </c>
      <c r="AW70" s="182" t="n">
        <f aca="false">+AV70+AW69</f>
        <v>1</v>
      </c>
      <c r="AX70" s="182" t="n">
        <f aca="false">+AW70+AX69</f>
        <v>1</v>
      </c>
      <c r="AY70" s="182" t="n">
        <f aca="false">+AX70+AY69</f>
        <v>1</v>
      </c>
      <c r="AZ70" s="182" t="n">
        <f aca="false">+AY70+AZ69</f>
        <v>1</v>
      </c>
      <c r="BA70" s="182" t="n">
        <f aca="false">+AZ70+BA69</f>
        <v>1</v>
      </c>
      <c r="BB70" s="182" t="n">
        <f aca="false">+BA70+BB69</f>
        <v>1</v>
      </c>
      <c r="BC70" s="163"/>
      <c r="BD70" s="160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  <c r="IE70" s="164"/>
      <c r="IF70" s="164"/>
      <c r="IG70" s="164"/>
      <c r="IH70" s="164"/>
      <c r="II70" s="164"/>
      <c r="IJ70" s="164"/>
      <c r="IK70" s="164"/>
      <c r="IL70" s="164"/>
      <c r="IM70" s="164"/>
      <c r="IN70" s="164"/>
      <c r="IO70" s="164"/>
      <c r="IP70" s="164"/>
      <c r="IQ70" s="164"/>
      <c r="IR70" s="164"/>
      <c r="IS70" s="164"/>
      <c r="IT70" s="164"/>
      <c r="IU70" s="164"/>
      <c r="IV70" s="164"/>
      <c r="IW70" s="164"/>
    </row>
    <row r="71" customFormat="false" ht="12.75" hidden="false" customHeight="false" outlineLevel="0" collapsed="false">
      <c r="A71" s="153"/>
      <c r="B71" s="181" t="s">
        <v>121</v>
      </c>
      <c r="C71" s="179"/>
      <c r="D71" s="182" t="n">
        <v>0</v>
      </c>
      <c r="E71" s="182" t="n">
        <v>0</v>
      </c>
      <c r="F71" s="182" t="n">
        <v>0</v>
      </c>
      <c r="G71" s="182" t="n">
        <v>0</v>
      </c>
      <c r="H71" s="182" t="n">
        <v>0</v>
      </c>
      <c r="I71" s="182" t="n">
        <v>0</v>
      </c>
      <c r="J71" s="182" t="n">
        <v>0</v>
      </c>
      <c r="K71" s="182" t="n">
        <v>0</v>
      </c>
      <c r="L71" s="182" t="n">
        <v>0</v>
      </c>
      <c r="M71" s="182" t="n">
        <v>0</v>
      </c>
      <c r="N71" s="182" t="n">
        <v>0</v>
      </c>
      <c r="O71" s="182" t="n">
        <v>0</v>
      </c>
      <c r="P71" s="182" t="n">
        <v>0</v>
      </c>
      <c r="Q71" s="182" t="n">
        <v>0</v>
      </c>
      <c r="R71" s="182" t="n">
        <v>0</v>
      </c>
      <c r="S71" s="182" t="n">
        <v>0</v>
      </c>
      <c r="T71" s="182" t="n">
        <v>0</v>
      </c>
      <c r="U71" s="182" t="n">
        <v>0</v>
      </c>
      <c r="V71" s="182" t="n">
        <f aca="false">V72-U72</f>
        <v>0.1</v>
      </c>
      <c r="W71" s="182" t="n">
        <f aca="false">W72-V72</f>
        <v>0.013</v>
      </c>
      <c r="X71" s="182" t="n">
        <f aca="false">X72-W72</f>
        <v>0.017</v>
      </c>
      <c r="Y71" s="182" t="n">
        <f aca="false">Y72-X72</f>
        <v>0.016</v>
      </c>
      <c r="Z71" s="182" t="n">
        <f aca="false">Z72-Y72</f>
        <v>0.027</v>
      </c>
      <c r="AA71" s="182" t="n">
        <f aca="false">AA72-Z72</f>
        <v>0.049</v>
      </c>
      <c r="AB71" s="182" t="n">
        <f aca="false">AB72-AA72</f>
        <v>0.059</v>
      </c>
      <c r="AC71" s="182" t="n">
        <f aca="false">AC72-AB72</f>
        <v>0.058</v>
      </c>
      <c r="AD71" s="182" t="n">
        <f aca="false">AD72-AC72</f>
        <v>0.05</v>
      </c>
      <c r="AE71" s="182" t="n">
        <f aca="false">AE72-AD72</f>
        <v>0.053</v>
      </c>
      <c r="AF71" s="182" t="n">
        <f aca="false">AF72-AE72</f>
        <v>0.054</v>
      </c>
      <c r="AG71" s="182" t="n">
        <f aca="false">AG72-AF72</f>
        <v>0.0530000000000001</v>
      </c>
      <c r="AH71" s="182" t="n">
        <f aca="false">AH72-AG72</f>
        <v>0.0409999999999999</v>
      </c>
      <c r="AI71" s="182" t="n">
        <f aca="false">AI72-AH72</f>
        <v>0.03</v>
      </c>
      <c r="AJ71" s="182" t="n">
        <f aca="false">AJ72-AI72</f>
        <v>0.032</v>
      </c>
      <c r="AK71" s="182" t="n">
        <f aca="false">AK72-AJ72</f>
        <v>0.018</v>
      </c>
      <c r="AL71" s="182" t="n">
        <f aca="false">AL72-AK72</f>
        <v>0.017</v>
      </c>
      <c r="AM71" s="182" t="n">
        <f aca="false">AM72-AL72</f>
        <v>0.0139999999999999</v>
      </c>
      <c r="AN71" s="162" t="n">
        <f aca="false">AN72-AM72</f>
        <v>0.012</v>
      </c>
      <c r="AO71" s="182" t="n">
        <f aca="false">AO72-AN72</f>
        <v>0.0960000000000001</v>
      </c>
      <c r="AP71" s="182" t="n">
        <f aca="false">AP72-AO72</f>
        <v>0.095</v>
      </c>
      <c r="AQ71" s="182" t="n">
        <f aca="false">AQ72-AP72</f>
        <v>0.092</v>
      </c>
      <c r="AR71" s="182" t="n">
        <f aca="false">AR72-AQ72</f>
        <v>0.004</v>
      </c>
      <c r="AS71" s="182" t="n">
        <f aca="false">AS72-AR72</f>
        <v>0</v>
      </c>
      <c r="AT71" s="182" t="n">
        <f aca="false">AT72-AS72</f>
        <v>0</v>
      </c>
      <c r="AU71" s="182" t="n">
        <f aca="false">AU72-AT72</f>
        <v>0</v>
      </c>
      <c r="AV71" s="182" t="n">
        <f aca="false">AV72-AU72</f>
        <v>0</v>
      </c>
      <c r="AW71" s="182" t="n">
        <f aca="false">AW72-AV72</f>
        <v>0</v>
      </c>
      <c r="AX71" s="182" t="n">
        <f aca="false">AX72-AW72</f>
        <v>0</v>
      </c>
      <c r="AY71" s="182" t="n">
        <f aca="false">AY72-AX72</f>
        <v>0</v>
      </c>
      <c r="AZ71" s="182" t="n">
        <f aca="false">AZ72-AY72</f>
        <v>0</v>
      </c>
      <c r="BA71" s="182" t="n">
        <f aca="false">BA72-AZ72</f>
        <v>0</v>
      </c>
      <c r="BB71" s="182" t="n">
        <f aca="false">BB72-BA72</f>
        <v>0</v>
      </c>
      <c r="BC71" s="163" t="n">
        <f aca="false">SUM(D71:BB71)</f>
        <v>1</v>
      </c>
      <c r="BD71" s="160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  <c r="IE71" s="164"/>
      <c r="IF71" s="164"/>
      <c r="IG71" s="164"/>
      <c r="IH71" s="164"/>
      <c r="II71" s="164"/>
      <c r="IJ71" s="164"/>
      <c r="IK71" s="164"/>
      <c r="IL71" s="164"/>
      <c r="IM71" s="164"/>
      <c r="IN71" s="164"/>
      <c r="IO71" s="164"/>
      <c r="IP71" s="164"/>
      <c r="IQ71" s="164"/>
      <c r="IR71" s="164"/>
      <c r="IS71" s="164"/>
      <c r="IT71" s="164"/>
      <c r="IU71" s="164"/>
      <c r="IV71" s="164"/>
      <c r="IW71" s="164"/>
    </row>
    <row r="72" customFormat="false" ht="12.75" hidden="false" customHeight="false" outlineLevel="0" collapsed="false">
      <c r="A72" s="153"/>
      <c r="B72" s="181" t="s">
        <v>122</v>
      </c>
      <c r="C72" s="179"/>
      <c r="D72" s="182" t="n">
        <f aca="false">D71</f>
        <v>0</v>
      </c>
      <c r="E72" s="182" t="n">
        <f aca="false">+D72+E71</f>
        <v>0</v>
      </c>
      <c r="F72" s="182" t="n">
        <f aca="false">+E72+F71</f>
        <v>0</v>
      </c>
      <c r="G72" s="182" t="n">
        <f aca="false">+F72+G71</f>
        <v>0</v>
      </c>
      <c r="H72" s="182" t="n">
        <f aca="false">+G72+H71</f>
        <v>0</v>
      </c>
      <c r="I72" s="182" t="n">
        <f aca="false">+H72+I71</f>
        <v>0</v>
      </c>
      <c r="J72" s="182" t="n">
        <f aca="false">+I72+J71</f>
        <v>0</v>
      </c>
      <c r="K72" s="182" t="n">
        <f aca="false">+J72+K71</f>
        <v>0</v>
      </c>
      <c r="L72" s="182" t="n">
        <f aca="false">+K72+L71</f>
        <v>0</v>
      </c>
      <c r="M72" s="182" t="n">
        <f aca="false">+L72+M71</f>
        <v>0</v>
      </c>
      <c r="N72" s="182" t="n">
        <f aca="false">+M72+N71</f>
        <v>0</v>
      </c>
      <c r="O72" s="182" t="n">
        <f aca="false">+N72+O71</f>
        <v>0</v>
      </c>
      <c r="P72" s="182" t="n">
        <f aca="false">+O72+P71</f>
        <v>0</v>
      </c>
      <c r="Q72" s="182" t="n">
        <f aca="false">+P72+Q71</f>
        <v>0</v>
      </c>
      <c r="R72" s="182" t="n">
        <f aca="false">+Q72+R71</f>
        <v>0</v>
      </c>
      <c r="S72" s="182" t="n">
        <f aca="false">+R72+S71</f>
        <v>0</v>
      </c>
      <c r="T72" s="182" t="n">
        <f aca="false">+S72+T71</f>
        <v>0</v>
      </c>
      <c r="U72" s="182" t="n">
        <f aca="false">+T72+U71</f>
        <v>0</v>
      </c>
      <c r="V72" s="182" t="n">
        <v>0.1</v>
      </c>
      <c r="W72" s="182" t="n">
        <v>0.113</v>
      </c>
      <c r="X72" s="182" t="n">
        <v>0.13</v>
      </c>
      <c r="Y72" s="182" t="n">
        <v>0.146</v>
      </c>
      <c r="Z72" s="182" t="n">
        <v>0.173</v>
      </c>
      <c r="AA72" s="182" t="n">
        <v>0.222</v>
      </c>
      <c r="AB72" s="182" t="n">
        <v>0.281</v>
      </c>
      <c r="AC72" s="182" t="n">
        <v>0.339</v>
      </c>
      <c r="AD72" s="182" t="n">
        <v>0.389</v>
      </c>
      <c r="AE72" s="182" t="n">
        <v>0.442</v>
      </c>
      <c r="AF72" s="182" t="n">
        <v>0.496</v>
      </c>
      <c r="AG72" s="182" t="n">
        <v>0.549</v>
      </c>
      <c r="AH72" s="182" t="n">
        <v>0.59</v>
      </c>
      <c r="AI72" s="182" t="n">
        <v>0.62</v>
      </c>
      <c r="AJ72" s="182" t="n">
        <v>0.652</v>
      </c>
      <c r="AK72" s="182" t="n">
        <v>0.67</v>
      </c>
      <c r="AL72" s="182" t="n">
        <v>0.687</v>
      </c>
      <c r="AM72" s="182" t="n">
        <v>0.701</v>
      </c>
      <c r="AN72" s="162" t="n">
        <v>0.713</v>
      </c>
      <c r="AO72" s="182" t="n">
        <v>0.809</v>
      </c>
      <c r="AP72" s="182" t="n">
        <v>0.904</v>
      </c>
      <c r="AQ72" s="182" t="n">
        <v>0.996</v>
      </c>
      <c r="AR72" s="182" t="n">
        <v>1</v>
      </c>
      <c r="AS72" s="182" t="n">
        <v>1</v>
      </c>
      <c r="AT72" s="182" t="n">
        <v>1</v>
      </c>
      <c r="AU72" s="182" t="n">
        <v>1</v>
      </c>
      <c r="AV72" s="182" t="n">
        <v>1</v>
      </c>
      <c r="AW72" s="182" t="n">
        <v>1</v>
      </c>
      <c r="AX72" s="182" t="n">
        <v>1</v>
      </c>
      <c r="AY72" s="182" t="n">
        <v>1</v>
      </c>
      <c r="AZ72" s="182" t="n">
        <v>1</v>
      </c>
      <c r="BA72" s="182" t="n">
        <v>1</v>
      </c>
      <c r="BB72" s="182" t="n">
        <v>1</v>
      </c>
      <c r="BC72" s="163"/>
      <c r="BD72" s="16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12.75" hidden="false" customHeight="false" outlineLevel="0" collapsed="false">
      <c r="A73" s="153"/>
      <c r="B73" s="183"/>
      <c r="C73" s="179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5"/>
      <c r="AO73" s="184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6"/>
      <c r="BD73" s="187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  <c r="DW73" s="188"/>
      <c r="DX73" s="188"/>
      <c r="DY73" s="188"/>
      <c r="DZ73" s="188"/>
      <c r="EA73" s="188"/>
      <c r="EB73" s="188"/>
      <c r="EC73" s="188"/>
      <c r="ED73" s="188"/>
      <c r="EE73" s="188"/>
      <c r="EF73" s="188"/>
      <c r="EG73" s="188"/>
      <c r="EH73" s="188"/>
      <c r="EI73" s="188"/>
      <c r="EJ73" s="188"/>
      <c r="EK73" s="188"/>
      <c r="EL73" s="188"/>
      <c r="EM73" s="188"/>
      <c r="EN73" s="188"/>
      <c r="EO73" s="188"/>
      <c r="EP73" s="188"/>
      <c r="EQ73" s="188"/>
      <c r="ER73" s="188"/>
      <c r="ES73" s="188"/>
      <c r="ET73" s="188"/>
      <c r="EU73" s="188"/>
      <c r="EV73" s="188"/>
      <c r="EW73" s="188"/>
      <c r="EX73" s="188"/>
      <c r="EY73" s="188"/>
      <c r="EZ73" s="188"/>
      <c r="FA73" s="188"/>
      <c r="FB73" s="188"/>
      <c r="FC73" s="188"/>
      <c r="FD73" s="188"/>
      <c r="FE73" s="188"/>
      <c r="FF73" s="188"/>
      <c r="FG73" s="188"/>
      <c r="FH73" s="188"/>
      <c r="FI73" s="188"/>
      <c r="FJ73" s="188"/>
      <c r="FK73" s="188"/>
      <c r="FL73" s="188"/>
      <c r="FM73" s="188"/>
      <c r="FN73" s="188"/>
      <c r="FO73" s="188"/>
      <c r="FP73" s="188"/>
      <c r="FQ73" s="188"/>
      <c r="FR73" s="188"/>
      <c r="FS73" s="188"/>
      <c r="FT73" s="188"/>
      <c r="FU73" s="188"/>
      <c r="FV73" s="188"/>
      <c r="FW73" s="188"/>
      <c r="FX73" s="188"/>
      <c r="FY73" s="188"/>
      <c r="FZ73" s="188"/>
      <c r="GA73" s="188"/>
      <c r="GB73" s="188"/>
      <c r="GC73" s="188"/>
      <c r="GD73" s="188"/>
      <c r="GE73" s="188"/>
      <c r="GF73" s="188"/>
      <c r="GG73" s="188"/>
      <c r="GH73" s="188"/>
      <c r="GI73" s="188"/>
      <c r="GJ73" s="188"/>
      <c r="GK73" s="188"/>
      <c r="GL73" s="188"/>
      <c r="GM73" s="188"/>
      <c r="GN73" s="188"/>
      <c r="GO73" s="188"/>
      <c r="GP73" s="188"/>
      <c r="GQ73" s="188"/>
      <c r="GR73" s="188"/>
      <c r="GS73" s="188"/>
      <c r="GT73" s="188"/>
      <c r="GU73" s="188"/>
      <c r="GV73" s="188"/>
      <c r="GW73" s="188"/>
      <c r="GX73" s="188"/>
      <c r="GY73" s="188"/>
      <c r="GZ73" s="188"/>
      <c r="HA73" s="188"/>
      <c r="HB73" s="188"/>
      <c r="HC73" s="188"/>
      <c r="HD73" s="188"/>
      <c r="HE73" s="188"/>
      <c r="HF73" s="188"/>
      <c r="HG73" s="188"/>
      <c r="HH73" s="188"/>
      <c r="HI73" s="188"/>
      <c r="HJ73" s="188"/>
      <c r="HK73" s="188"/>
      <c r="HL73" s="188"/>
      <c r="HM73" s="188"/>
      <c r="HN73" s="188"/>
      <c r="HO73" s="188"/>
      <c r="HP73" s="188"/>
      <c r="HQ73" s="188"/>
      <c r="HR73" s="188"/>
      <c r="HS73" s="188"/>
      <c r="HT73" s="188"/>
      <c r="HU73" s="188"/>
      <c r="HV73" s="188"/>
      <c r="HW73" s="188"/>
      <c r="HX73" s="188"/>
      <c r="HY73" s="188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188"/>
      <c r="IM73" s="188"/>
      <c r="IN73" s="188"/>
      <c r="IO73" s="188"/>
      <c r="IP73" s="188"/>
      <c r="IQ73" s="188"/>
      <c r="IR73" s="188"/>
      <c r="IS73" s="188"/>
      <c r="IT73" s="188"/>
      <c r="IU73" s="188"/>
      <c r="IV73" s="188"/>
      <c r="IW73" s="188"/>
    </row>
    <row r="74" customFormat="false" ht="12.75" hidden="false" customHeight="false" outlineLevel="0" collapsed="false">
      <c r="A74" s="153"/>
      <c r="B74" s="189" t="s">
        <v>123</v>
      </c>
      <c r="C74" s="190" t="n">
        <f aca="false">250.25/3</f>
        <v>83.4166666666667</v>
      </c>
      <c r="D74" s="191" t="n">
        <f aca="false">+D70*$C74</f>
        <v>0</v>
      </c>
      <c r="E74" s="191" t="n">
        <f aca="false">+E70*$C74</f>
        <v>0</v>
      </c>
      <c r="F74" s="191" t="n">
        <f aca="false">+F70*$C74</f>
        <v>0</v>
      </c>
      <c r="G74" s="191" t="n">
        <f aca="false">+G70*$C74</f>
        <v>0</v>
      </c>
      <c r="H74" s="191" t="n">
        <f aca="false">+H70*$C74</f>
        <v>0</v>
      </c>
      <c r="I74" s="191" t="n">
        <f aca="false">+I70*$C74</f>
        <v>0</v>
      </c>
      <c r="J74" s="191" t="n">
        <f aca="false">+J70*$C74</f>
        <v>0</v>
      </c>
      <c r="K74" s="191" t="n">
        <f aca="false">+K70*$C74</f>
        <v>0</v>
      </c>
      <c r="L74" s="191" t="n">
        <f aca="false">+L70*$C74</f>
        <v>0</v>
      </c>
      <c r="M74" s="191" t="n">
        <f aca="false">+M70*$C74</f>
        <v>0</v>
      </c>
      <c r="N74" s="191" t="n">
        <f aca="false">+N70*$C74</f>
        <v>0</v>
      </c>
      <c r="O74" s="191" t="n">
        <f aca="false">+O70*$C74</f>
        <v>0</v>
      </c>
      <c r="P74" s="191" t="n">
        <f aca="false">+P70*$C74</f>
        <v>0</v>
      </c>
      <c r="Q74" s="191" t="n">
        <f aca="false">+Q70*$C74</f>
        <v>0</v>
      </c>
      <c r="R74" s="191" t="n">
        <f aca="false">+R70*$C74</f>
        <v>0</v>
      </c>
      <c r="S74" s="191" t="n">
        <f aca="false">+S70*$C74</f>
        <v>0</v>
      </c>
      <c r="T74" s="191" t="n">
        <f aca="false">+T70*$C74</f>
        <v>0</v>
      </c>
      <c r="U74" s="191" t="n">
        <f aca="false">+U70*$C74</f>
        <v>0</v>
      </c>
      <c r="V74" s="191" t="n">
        <f aca="false">+V70*$C74</f>
        <v>0</v>
      </c>
      <c r="W74" s="191" t="n">
        <f aca="false">+W70*$C74</f>
        <v>0</v>
      </c>
      <c r="X74" s="191" t="n">
        <f aca="false">+X70*$C74</f>
        <v>8.34166666666667</v>
      </c>
      <c r="Y74" s="191" t="n">
        <f aca="false">+Y70*$C74</f>
        <v>8.34166666666667</v>
      </c>
      <c r="Z74" s="191" t="n">
        <f aca="false">+Z70*$C74</f>
        <v>8.34166666666667</v>
      </c>
      <c r="AA74" s="191" t="n">
        <f aca="false">+AA70*$C74</f>
        <v>27.5275</v>
      </c>
      <c r="AB74" s="191" t="n">
        <f aca="false">+AB70*$C74</f>
        <v>31.6983333333333</v>
      </c>
      <c r="AC74" s="191" t="n">
        <f aca="false">+AC70*$C74</f>
        <v>35.8691666666667</v>
      </c>
      <c r="AD74" s="191" t="n">
        <f aca="false">+AD70*$C74</f>
        <v>40.04</v>
      </c>
      <c r="AE74" s="191" t="n">
        <f aca="false">+AE70*$C74</f>
        <v>44.2108333333333</v>
      </c>
      <c r="AF74" s="191" t="n">
        <f aca="false">+AF70*$C74</f>
        <v>48.3816666666667</v>
      </c>
      <c r="AG74" s="191" t="n">
        <f aca="false">+AG70*$C74</f>
        <v>51.7183333333334</v>
      </c>
      <c r="AH74" s="191" t="n">
        <f aca="false">+AH70*$C74</f>
        <v>54.2208333333333</v>
      </c>
      <c r="AI74" s="191" t="n">
        <f aca="false">+AI70*$C74</f>
        <v>56.7233333333334</v>
      </c>
      <c r="AJ74" s="191" t="n">
        <f aca="false">+AJ70*$C74</f>
        <v>59.2258333333334</v>
      </c>
      <c r="AK74" s="191" t="n">
        <f aca="false">+AK70*$C74</f>
        <v>60.8941666666667</v>
      </c>
      <c r="AL74" s="191" t="n">
        <f aca="false">+AL70*$C74</f>
        <v>62.5625</v>
      </c>
      <c r="AM74" s="191" t="n">
        <f aca="false">+AM70*$C74</f>
        <v>64.2308333333334</v>
      </c>
      <c r="AN74" s="169" t="n">
        <f aca="false">+AN70*$C74</f>
        <v>65.8991666666667</v>
      </c>
      <c r="AO74" s="191" t="n">
        <f aca="false">+AO70*$C74</f>
        <v>70.9041666666667</v>
      </c>
      <c r="AP74" s="191" t="n">
        <f aca="false">+AP70*$C74</f>
        <v>76.7433333333334</v>
      </c>
      <c r="AQ74" s="191" t="n">
        <f aca="false">+AQ70*$C74</f>
        <v>81.7483333333334</v>
      </c>
      <c r="AR74" s="191" t="n">
        <f aca="false">+AR70*$C74</f>
        <v>82.5825</v>
      </c>
      <c r="AS74" s="191" t="n">
        <f aca="false">+AS70*$C74</f>
        <v>83.4166666666667</v>
      </c>
      <c r="AT74" s="191" t="n">
        <f aca="false">+AT70*$C74</f>
        <v>83.4166666666667</v>
      </c>
      <c r="AU74" s="191" t="n">
        <f aca="false">+AU70*$C74</f>
        <v>83.4166666666667</v>
      </c>
      <c r="AV74" s="191" t="n">
        <f aca="false">+AV70*$C74</f>
        <v>83.4166666666667</v>
      </c>
      <c r="AW74" s="191" t="n">
        <f aca="false">+AW70*$C74</f>
        <v>83.4166666666667</v>
      </c>
      <c r="AX74" s="191" t="n">
        <f aca="false">+AX70*$C74</f>
        <v>83.4166666666667</v>
      </c>
      <c r="AY74" s="191" t="n">
        <f aca="false">+AY70*$C74</f>
        <v>83.4166666666667</v>
      </c>
      <c r="AZ74" s="191" t="n">
        <f aca="false">+AZ70*$C74</f>
        <v>83.4166666666667</v>
      </c>
      <c r="BA74" s="191" t="n">
        <f aca="false">+BA70*$C74</f>
        <v>83.4166666666667</v>
      </c>
      <c r="BB74" s="191" t="n">
        <f aca="false">+BB70*$C74</f>
        <v>83.4166666666667</v>
      </c>
      <c r="BC74" s="170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L74" s="166"/>
      <c r="DM74" s="166"/>
      <c r="DN74" s="166"/>
      <c r="DO74" s="166"/>
      <c r="DP74" s="166"/>
      <c r="DQ74" s="166"/>
      <c r="DR74" s="166"/>
      <c r="DS74" s="166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6"/>
      <c r="EF74" s="166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6"/>
      <c r="ES74" s="166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6"/>
      <c r="FF74" s="166"/>
      <c r="FG74" s="166"/>
      <c r="FH74" s="166"/>
      <c r="FI74" s="166"/>
      <c r="FJ74" s="166"/>
      <c r="FK74" s="166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6"/>
      <c r="GF74" s="166"/>
      <c r="GG74" s="166"/>
      <c r="GH74" s="166"/>
      <c r="GI74" s="166"/>
      <c r="GJ74" s="166"/>
      <c r="GK74" s="166"/>
      <c r="GL74" s="166"/>
      <c r="GM74" s="166"/>
      <c r="GN74" s="166"/>
      <c r="GO74" s="166"/>
      <c r="GP74" s="166"/>
      <c r="GQ74" s="166"/>
      <c r="GR74" s="166"/>
      <c r="GS74" s="166"/>
      <c r="GT74" s="166"/>
      <c r="GU74" s="166"/>
      <c r="GV74" s="166"/>
      <c r="GW74" s="166"/>
      <c r="GX74" s="166"/>
      <c r="GY74" s="166"/>
      <c r="GZ74" s="166"/>
      <c r="HA74" s="166"/>
      <c r="HB74" s="166"/>
      <c r="HC74" s="166"/>
      <c r="HD74" s="166"/>
      <c r="HE74" s="166"/>
      <c r="HF74" s="166"/>
      <c r="HG74" s="166"/>
      <c r="HH74" s="166"/>
      <c r="HI74" s="166"/>
      <c r="HJ74" s="166"/>
      <c r="HK74" s="166"/>
      <c r="HL74" s="166"/>
      <c r="HM74" s="166"/>
      <c r="HN74" s="166"/>
      <c r="HO74" s="166"/>
      <c r="HP74" s="166"/>
      <c r="HQ74" s="166"/>
      <c r="HR74" s="166"/>
      <c r="HS74" s="166"/>
      <c r="HT74" s="166"/>
      <c r="HU74" s="166"/>
      <c r="HV74" s="166"/>
      <c r="HW74" s="166"/>
      <c r="HX74" s="166"/>
      <c r="HY74" s="166"/>
      <c r="HZ74" s="166"/>
      <c r="IA74" s="166"/>
      <c r="IB74" s="166"/>
      <c r="IC74" s="166"/>
      <c r="ID74" s="166"/>
      <c r="IE74" s="166"/>
      <c r="IF74" s="166"/>
      <c r="IG74" s="166"/>
      <c r="IH74" s="166"/>
      <c r="II74" s="166"/>
      <c r="IJ74" s="166"/>
      <c r="IK74" s="166"/>
      <c r="IL74" s="166"/>
      <c r="IM74" s="166"/>
      <c r="IN74" s="166"/>
      <c r="IO74" s="166"/>
      <c r="IP74" s="166"/>
      <c r="IQ74" s="166"/>
      <c r="IR74" s="166"/>
      <c r="IS74" s="166"/>
      <c r="IT74" s="166"/>
      <c r="IU74" s="166"/>
      <c r="IV74" s="166"/>
      <c r="IW74" s="166"/>
    </row>
    <row r="75" customFormat="false" ht="13.5" hidden="false" customHeight="false" outlineLevel="0" collapsed="false">
      <c r="A75" s="153"/>
      <c r="B75" s="192" t="s">
        <v>124</v>
      </c>
      <c r="C75" s="193" t="str">
        <f aca="false">+'Detail by Turbine'!B13</f>
        <v>Available</v>
      </c>
      <c r="D75" s="194" t="n">
        <f aca="false">+D72*$C74</f>
        <v>0</v>
      </c>
      <c r="E75" s="194" t="n">
        <f aca="false">+E72*$C74</f>
        <v>0</v>
      </c>
      <c r="F75" s="194" t="n">
        <f aca="false">+F72*$C74</f>
        <v>0</v>
      </c>
      <c r="G75" s="194" t="n">
        <f aca="false">+G72*$C74</f>
        <v>0</v>
      </c>
      <c r="H75" s="194" t="n">
        <f aca="false">+H72*$C74</f>
        <v>0</v>
      </c>
      <c r="I75" s="194" t="n">
        <f aca="false">+I72*$C74</f>
        <v>0</v>
      </c>
      <c r="J75" s="194" t="n">
        <f aca="false">+J72*$C74</f>
        <v>0</v>
      </c>
      <c r="K75" s="194" t="n">
        <f aca="false">+K72*$C74</f>
        <v>0</v>
      </c>
      <c r="L75" s="194" t="n">
        <f aca="false">+L72*$C74</f>
        <v>0</v>
      </c>
      <c r="M75" s="194" t="n">
        <f aca="false">+M72*$C74</f>
        <v>0</v>
      </c>
      <c r="N75" s="194" t="n">
        <f aca="false">+N72*$C74</f>
        <v>0</v>
      </c>
      <c r="O75" s="194" t="n">
        <f aca="false">+O72*$C74</f>
        <v>0</v>
      </c>
      <c r="P75" s="194" t="n">
        <f aca="false">+P72*$C74</f>
        <v>0</v>
      </c>
      <c r="Q75" s="194" t="n">
        <f aca="false">+Q72*$C74</f>
        <v>0</v>
      </c>
      <c r="R75" s="194" t="n">
        <f aca="false">+R72*$C74</f>
        <v>0</v>
      </c>
      <c r="S75" s="194" t="n">
        <f aca="false">+S72*$C74</f>
        <v>0</v>
      </c>
      <c r="T75" s="194" t="n">
        <f aca="false">+T72*$C74</f>
        <v>0</v>
      </c>
      <c r="U75" s="194" t="n">
        <f aca="false">+U72*$C74</f>
        <v>0</v>
      </c>
      <c r="V75" s="194" t="n">
        <f aca="false">+V72*$C74</f>
        <v>8.34166666666667</v>
      </c>
      <c r="W75" s="194" t="n">
        <f aca="false">+W72*$C74</f>
        <v>9.42608333333333</v>
      </c>
      <c r="X75" s="194" t="n">
        <f aca="false">+X72*$C74</f>
        <v>10.8441666666667</v>
      </c>
      <c r="Y75" s="194" t="n">
        <f aca="false">+Y72*$C74</f>
        <v>12.1788333333333</v>
      </c>
      <c r="Z75" s="194" t="n">
        <f aca="false">+Z72*$C74</f>
        <v>14.4310833333333</v>
      </c>
      <c r="AA75" s="194" t="n">
        <f aca="false">+AA72*$C74</f>
        <v>18.5185</v>
      </c>
      <c r="AB75" s="194" t="n">
        <f aca="false">+AB72*$C74</f>
        <v>23.4400833333333</v>
      </c>
      <c r="AC75" s="194" t="n">
        <f aca="false">+AC72*$C74</f>
        <v>28.27825</v>
      </c>
      <c r="AD75" s="194" t="n">
        <f aca="false">+AD72*$C74</f>
        <v>32.4490833333333</v>
      </c>
      <c r="AE75" s="194" t="n">
        <f aca="false">+AE72*$C74</f>
        <v>36.8701666666667</v>
      </c>
      <c r="AF75" s="194" t="n">
        <f aca="false">+AF72*$C74</f>
        <v>41.3746666666667</v>
      </c>
      <c r="AG75" s="194" t="n">
        <f aca="false">+AG72*$C74</f>
        <v>45.79575</v>
      </c>
      <c r="AH75" s="194" t="n">
        <f aca="false">+AH72*$C74</f>
        <v>49.2158333333333</v>
      </c>
      <c r="AI75" s="194" t="n">
        <f aca="false">+AI72*$C74</f>
        <v>51.7183333333333</v>
      </c>
      <c r="AJ75" s="194" t="n">
        <f aca="false">+AJ72*$C74</f>
        <v>54.3876666666667</v>
      </c>
      <c r="AK75" s="194" t="n">
        <f aca="false">+AK72*$C74</f>
        <v>55.8891666666667</v>
      </c>
      <c r="AL75" s="194" t="n">
        <f aca="false">+AL72*$C74</f>
        <v>57.30725</v>
      </c>
      <c r="AM75" s="194" t="n">
        <f aca="false">+AM72*$C74</f>
        <v>58.4750833333333</v>
      </c>
      <c r="AN75" s="175" t="n">
        <f aca="false">+AN72*$C74</f>
        <v>59.4760833333333</v>
      </c>
      <c r="AO75" s="194" t="n">
        <f aca="false">+AO72*$C74</f>
        <v>67.4840833333333</v>
      </c>
      <c r="AP75" s="194" t="n">
        <f aca="false">+AP72*$C74</f>
        <v>75.4086666666667</v>
      </c>
      <c r="AQ75" s="194" t="n">
        <f aca="false">+AQ72*$C74</f>
        <v>83.083</v>
      </c>
      <c r="AR75" s="194" t="n">
        <f aca="false">+AR72*$C74</f>
        <v>83.4166666666667</v>
      </c>
      <c r="AS75" s="194" t="n">
        <f aca="false">+AS72*$C74</f>
        <v>83.4166666666667</v>
      </c>
      <c r="AT75" s="194" t="n">
        <f aca="false">+AT72*$C74</f>
        <v>83.4166666666667</v>
      </c>
      <c r="AU75" s="194" t="n">
        <f aca="false">+AU72*$C74</f>
        <v>83.4166666666667</v>
      </c>
      <c r="AV75" s="194" t="n">
        <f aca="false">+AV72*$C74</f>
        <v>83.4166666666667</v>
      </c>
      <c r="AW75" s="194" t="n">
        <f aca="false">+AW72*$C74</f>
        <v>83.4166666666667</v>
      </c>
      <c r="AX75" s="194" t="n">
        <f aca="false">+AX72*$C74</f>
        <v>83.4166666666667</v>
      </c>
      <c r="AY75" s="194" t="n">
        <f aca="false">+AY72*$C74</f>
        <v>83.4166666666667</v>
      </c>
      <c r="AZ75" s="194" t="n">
        <f aca="false">+AZ72*$C74</f>
        <v>83.4166666666667</v>
      </c>
      <c r="BA75" s="194" t="n">
        <f aca="false">+BA72*$C74</f>
        <v>83.4166666666667</v>
      </c>
      <c r="BB75" s="194" t="n">
        <f aca="false">+BB72*$C74</f>
        <v>83.4166666666667</v>
      </c>
      <c r="BC75" s="176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3.5" hidden="false" customHeight="false" outlineLevel="0" collapsed="false">
      <c r="A76" s="153" t="n">
        <f aca="false">+A68+1</f>
        <v>10</v>
      </c>
      <c r="B76" s="178" t="str">
        <f aca="false">+'Detail by Turbine'!G14</f>
        <v>11N1</v>
      </c>
      <c r="C76" s="179" t="str">
        <f aca="false">+'Detail by Turbine'!S14</f>
        <v>Unassigned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6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7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199"/>
      <c r="IN76" s="199"/>
      <c r="IO76" s="199"/>
      <c r="IP76" s="199"/>
      <c r="IQ76" s="199"/>
      <c r="IR76" s="199"/>
      <c r="IS76" s="199"/>
      <c r="IT76" s="199"/>
      <c r="IU76" s="199"/>
      <c r="IV76" s="199"/>
      <c r="IW76" s="199"/>
    </row>
    <row r="77" customFormat="false" ht="12.75" hidden="false" customHeight="false" outlineLevel="0" collapsed="false">
      <c r="A77" s="153"/>
      <c r="B77" s="181" t="s">
        <v>119</v>
      </c>
      <c r="C77" s="179"/>
      <c r="D77" s="182" t="n">
        <v>0</v>
      </c>
      <c r="E77" s="182" t="n">
        <v>0</v>
      </c>
      <c r="F77" s="182" t="n">
        <v>0</v>
      </c>
      <c r="G77" s="182" t="n">
        <v>0</v>
      </c>
      <c r="H77" s="182" t="n">
        <v>0</v>
      </c>
      <c r="I77" s="182" t="n">
        <v>0</v>
      </c>
      <c r="J77" s="182" t="n">
        <v>0</v>
      </c>
      <c r="K77" s="182" t="n">
        <v>0</v>
      </c>
      <c r="L77" s="182" t="n">
        <v>0</v>
      </c>
      <c r="M77" s="182" t="n">
        <v>0</v>
      </c>
      <c r="N77" s="182" t="n">
        <v>0</v>
      </c>
      <c r="O77" s="182" t="n">
        <v>0</v>
      </c>
      <c r="P77" s="182" t="n">
        <v>0</v>
      </c>
      <c r="Q77" s="182" t="n">
        <v>0</v>
      </c>
      <c r="R77" s="182" t="n">
        <v>0</v>
      </c>
      <c r="S77" s="182" t="n">
        <v>0</v>
      </c>
      <c r="T77" s="182" t="n">
        <v>0</v>
      </c>
      <c r="U77" s="182" t="n">
        <v>0</v>
      </c>
      <c r="V77" s="182" t="n">
        <v>0</v>
      </c>
      <c r="W77" s="182" t="n">
        <v>1</v>
      </c>
      <c r="X77" s="182" t="n">
        <v>0</v>
      </c>
      <c r="Y77" s="182" t="n">
        <v>0</v>
      </c>
      <c r="Z77" s="182" t="n">
        <v>0</v>
      </c>
      <c r="AA77" s="182" t="n">
        <v>0</v>
      </c>
      <c r="AB77" s="182" t="n">
        <v>0</v>
      </c>
      <c r="AC77" s="182" t="n">
        <v>0</v>
      </c>
      <c r="AD77" s="182" t="n">
        <v>0</v>
      </c>
      <c r="AE77" s="182" t="n">
        <v>0</v>
      </c>
      <c r="AF77" s="182" t="n">
        <v>0</v>
      </c>
      <c r="AG77" s="182" t="n">
        <v>0</v>
      </c>
      <c r="AH77" s="182" t="n">
        <v>0</v>
      </c>
      <c r="AI77" s="182" t="n">
        <v>0</v>
      </c>
      <c r="AJ77" s="182" t="n">
        <v>0</v>
      </c>
      <c r="AK77" s="182" t="n">
        <v>0</v>
      </c>
      <c r="AL77" s="182" t="n">
        <v>0</v>
      </c>
      <c r="AM77" s="182" t="n">
        <v>0</v>
      </c>
      <c r="AN77" s="162" t="n">
        <v>0</v>
      </c>
      <c r="AO77" s="182" t="n">
        <v>0</v>
      </c>
      <c r="AP77" s="182" t="n">
        <v>0</v>
      </c>
      <c r="AQ77" s="182" t="n">
        <v>0</v>
      </c>
      <c r="AR77" s="182" t="n">
        <v>0</v>
      </c>
      <c r="AS77" s="182" t="n">
        <v>0</v>
      </c>
      <c r="AT77" s="182" t="n">
        <v>0</v>
      </c>
      <c r="AU77" s="182" t="n">
        <v>0</v>
      </c>
      <c r="AV77" s="182" t="n">
        <v>0</v>
      </c>
      <c r="AW77" s="182" t="n">
        <v>0</v>
      </c>
      <c r="AX77" s="182" t="n">
        <v>0</v>
      </c>
      <c r="AY77" s="182" t="n">
        <v>0</v>
      </c>
      <c r="AZ77" s="182" t="n">
        <v>0</v>
      </c>
      <c r="BA77" s="182" t="n">
        <v>0</v>
      </c>
      <c r="BB77" s="182" t="n">
        <v>0</v>
      </c>
      <c r="BC77" s="200" t="n">
        <f aca="false">SUM(D77:BB77)</f>
        <v>1</v>
      </c>
      <c r="BD77" s="18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  <c r="IN77" s="201"/>
      <c r="IO77" s="201"/>
      <c r="IP77" s="201"/>
      <c r="IQ77" s="201"/>
      <c r="IR77" s="201"/>
      <c r="IS77" s="201"/>
      <c r="IT77" s="201"/>
      <c r="IU77" s="201"/>
      <c r="IV77" s="201"/>
      <c r="IW77" s="201"/>
    </row>
    <row r="78" customFormat="false" ht="12.75" hidden="false" customHeight="false" outlineLevel="0" collapsed="false">
      <c r="A78" s="153"/>
      <c r="B78" s="181" t="s">
        <v>120</v>
      </c>
      <c r="C78" s="179"/>
      <c r="D78" s="182" t="n">
        <f aca="false">D77</f>
        <v>0</v>
      </c>
      <c r="E78" s="182" t="n">
        <f aca="false">+D78+E77</f>
        <v>0</v>
      </c>
      <c r="F78" s="182" t="n">
        <f aca="false">+E78+F77</f>
        <v>0</v>
      </c>
      <c r="G78" s="182" t="n">
        <f aca="false">+F78+G77</f>
        <v>0</v>
      </c>
      <c r="H78" s="182" t="n">
        <f aca="false">+G78+H77</f>
        <v>0</v>
      </c>
      <c r="I78" s="182" t="n">
        <f aca="false">+H78+I77</f>
        <v>0</v>
      </c>
      <c r="J78" s="182" t="n">
        <f aca="false">+I78+J77</f>
        <v>0</v>
      </c>
      <c r="K78" s="182" t="n">
        <f aca="false">+J78+K77</f>
        <v>0</v>
      </c>
      <c r="L78" s="182" t="n">
        <f aca="false">+K78+L77</f>
        <v>0</v>
      </c>
      <c r="M78" s="182" t="n">
        <f aca="false">+L78+M77</f>
        <v>0</v>
      </c>
      <c r="N78" s="182" t="n">
        <f aca="false">+M78+N77</f>
        <v>0</v>
      </c>
      <c r="O78" s="182" t="n">
        <f aca="false">+N78+O77</f>
        <v>0</v>
      </c>
      <c r="P78" s="182" t="n">
        <f aca="false">+O78+P77</f>
        <v>0</v>
      </c>
      <c r="Q78" s="182" t="n">
        <f aca="false">+P78+Q77</f>
        <v>0</v>
      </c>
      <c r="R78" s="182" t="n">
        <f aca="false">+Q78+R77</f>
        <v>0</v>
      </c>
      <c r="S78" s="182" t="n">
        <f aca="false">+R78+S77</f>
        <v>0</v>
      </c>
      <c r="T78" s="182" t="n">
        <f aca="false">+S78+T77</f>
        <v>0</v>
      </c>
      <c r="U78" s="182" t="n">
        <f aca="false">+T78+U77</f>
        <v>0</v>
      </c>
      <c r="V78" s="182" t="n">
        <f aca="false">+U78+V77</f>
        <v>0</v>
      </c>
      <c r="W78" s="182" t="n">
        <f aca="false">+V78+W77</f>
        <v>1</v>
      </c>
      <c r="X78" s="182" t="n">
        <f aca="false">+W78+X77</f>
        <v>1</v>
      </c>
      <c r="Y78" s="182" t="n">
        <f aca="false">+X78+Y77</f>
        <v>1</v>
      </c>
      <c r="Z78" s="182" t="n">
        <f aca="false">+Y78+Z77</f>
        <v>1</v>
      </c>
      <c r="AA78" s="182" t="n">
        <f aca="false">+Z78+AA77</f>
        <v>1</v>
      </c>
      <c r="AB78" s="182" t="n">
        <f aca="false">+AA78+AB77</f>
        <v>1</v>
      </c>
      <c r="AC78" s="182" t="n">
        <f aca="false">+AB78+AC77</f>
        <v>1</v>
      </c>
      <c r="AD78" s="182" t="n">
        <f aca="false">+AC78+AD77</f>
        <v>1</v>
      </c>
      <c r="AE78" s="182" t="n">
        <f aca="false">+AD78+AE77</f>
        <v>1</v>
      </c>
      <c r="AF78" s="182" t="n">
        <f aca="false">+AE78+AF77</f>
        <v>1</v>
      </c>
      <c r="AG78" s="182" t="n">
        <f aca="false">+AF78+AG77</f>
        <v>1</v>
      </c>
      <c r="AH78" s="182" t="n">
        <f aca="false">+AG78+AH77</f>
        <v>1</v>
      </c>
      <c r="AI78" s="182" t="n">
        <f aca="false">+AH78+AI77</f>
        <v>1</v>
      </c>
      <c r="AJ78" s="182" t="n">
        <f aca="false">+AI78+AJ77</f>
        <v>1</v>
      </c>
      <c r="AK78" s="182" t="n">
        <f aca="false">+AJ78+AK77</f>
        <v>1</v>
      </c>
      <c r="AL78" s="182" t="n">
        <f aca="false">+AK78+AL77</f>
        <v>1</v>
      </c>
      <c r="AM78" s="182" t="n">
        <f aca="false">+AL78+AM77</f>
        <v>1</v>
      </c>
      <c r="AN78" s="162" t="n">
        <f aca="false">+AM78+AN77</f>
        <v>1</v>
      </c>
      <c r="AO78" s="182" t="n">
        <f aca="false">+AN78+AO77</f>
        <v>1</v>
      </c>
      <c r="AP78" s="182" t="n">
        <f aca="false">+AO78+AP77</f>
        <v>1</v>
      </c>
      <c r="AQ78" s="182" t="n">
        <f aca="false">+AP78+AQ77</f>
        <v>1</v>
      </c>
      <c r="AR78" s="182" t="n">
        <f aca="false">+AQ78+AR77</f>
        <v>1</v>
      </c>
      <c r="AS78" s="182" t="n">
        <f aca="false">+AR78+AS77</f>
        <v>1</v>
      </c>
      <c r="AT78" s="182" t="n">
        <f aca="false">+AS78+AT77</f>
        <v>1</v>
      </c>
      <c r="AU78" s="182" t="n">
        <f aca="false">+AT78+AU77</f>
        <v>1</v>
      </c>
      <c r="AV78" s="182" t="n">
        <f aca="false">+AU78+AV77</f>
        <v>1</v>
      </c>
      <c r="AW78" s="182" t="n">
        <f aca="false">+AV78+AW77</f>
        <v>1</v>
      </c>
      <c r="AX78" s="182" t="n">
        <f aca="false">+AW78+AX77</f>
        <v>1</v>
      </c>
      <c r="AY78" s="182" t="n">
        <f aca="false">+AX78+AY77</f>
        <v>1</v>
      </c>
      <c r="AZ78" s="182" t="n">
        <f aca="false">+AY78+AZ77</f>
        <v>1</v>
      </c>
      <c r="BA78" s="182" t="n">
        <f aca="false">+AZ78+BA77</f>
        <v>1</v>
      </c>
      <c r="BB78" s="182" t="n">
        <f aca="false">+BA78+BB77</f>
        <v>1</v>
      </c>
      <c r="BC78" s="200"/>
      <c r="BD78" s="18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</row>
    <row r="79" customFormat="false" ht="12.75" hidden="false" customHeight="false" outlineLevel="0" collapsed="false">
      <c r="A79" s="153"/>
      <c r="B79" s="181" t="s">
        <v>121</v>
      </c>
      <c r="C79" s="179"/>
      <c r="D79" s="182" t="n">
        <v>0</v>
      </c>
      <c r="E79" s="182" t="n">
        <v>0</v>
      </c>
      <c r="F79" s="182" t="n">
        <v>0</v>
      </c>
      <c r="G79" s="182" t="n">
        <v>0</v>
      </c>
      <c r="H79" s="182" t="n">
        <v>0</v>
      </c>
      <c r="I79" s="182" t="n">
        <v>0</v>
      </c>
      <c r="J79" s="182" t="n">
        <v>0</v>
      </c>
      <c r="K79" s="182" t="n">
        <v>0</v>
      </c>
      <c r="L79" s="182" t="n">
        <v>0</v>
      </c>
      <c r="M79" s="182" t="n">
        <v>0</v>
      </c>
      <c r="N79" s="182" t="n">
        <v>0</v>
      </c>
      <c r="O79" s="182" t="n">
        <v>0</v>
      </c>
      <c r="P79" s="182" t="n">
        <v>0</v>
      </c>
      <c r="Q79" s="182" t="n">
        <v>0</v>
      </c>
      <c r="R79" s="182" t="n">
        <v>0</v>
      </c>
      <c r="S79" s="182" t="n">
        <v>0</v>
      </c>
      <c r="T79" s="182" t="n">
        <v>0</v>
      </c>
      <c r="U79" s="182" t="n">
        <v>0</v>
      </c>
      <c r="V79" s="182" t="n">
        <v>0</v>
      </c>
      <c r="W79" s="182" t="n">
        <v>1</v>
      </c>
      <c r="X79" s="182" t="n">
        <v>0</v>
      </c>
      <c r="Y79" s="182" t="n">
        <v>0</v>
      </c>
      <c r="Z79" s="182" t="n">
        <v>0</v>
      </c>
      <c r="AA79" s="182" t="n">
        <v>0</v>
      </c>
      <c r="AB79" s="182" t="n">
        <v>0</v>
      </c>
      <c r="AC79" s="182" t="n">
        <v>0</v>
      </c>
      <c r="AD79" s="182" t="n">
        <v>0</v>
      </c>
      <c r="AE79" s="182" t="n">
        <v>0</v>
      </c>
      <c r="AF79" s="182" t="n">
        <v>0</v>
      </c>
      <c r="AG79" s="182" t="n">
        <v>0</v>
      </c>
      <c r="AH79" s="182" t="n">
        <v>0</v>
      </c>
      <c r="AI79" s="182" t="n">
        <v>0</v>
      </c>
      <c r="AJ79" s="182" t="n">
        <v>0</v>
      </c>
      <c r="AK79" s="182" t="n">
        <v>0</v>
      </c>
      <c r="AL79" s="182" t="n">
        <v>0</v>
      </c>
      <c r="AM79" s="182" t="n">
        <v>0</v>
      </c>
      <c r="AN79" s="162" t="n">
        <v>0</v>
      </c>
      <c r="AO79" s="182" t="n">
        <v>0</v>
      </c>
      <c r="AP79" s="182" t="n">
        <v>0</v>
      </c>
      <c r="AQ79" s="182" t="n">
        <v>0</v>
      </c>
      <c r="AR79" s="182" t="n">
        <v>0</v>
      </c>
      <c r="AS79" s="182" t="n">
        <v>0</v>
      </c>
      <c r="AT79" s="182" t="n">
        <v>0</v>
      </c>
      <c r="AU79" s="182" t="n">
        <v>0</v>
      </c>
      <c r="AV79" s="182" t="n">
        <v>0</v>
      </c>
      <c r="AW79" s="182" t="n">
        <v>0</v>
      </c>
      <c r="AX79" s="182" t="n">
        <v>0</v>
      </c>
      <c r="AY79" s="182" t="n">
        <v>0</v>
      </c>
      <c r="AZ79" s="182" t="n">
        <v>0</v>
      </c>
      <c r="BA79" s="182" t="n">
        <v>0</v>
      </c>
      <c r="BB79" s="182" t="n">
        <v>0</v>
      </c>
      <c r="BC79" s="200" t="n">
        <f aca="false">SUM(D79:BB79)</f>
        <v>1</v>
      </c>
      <c r="BD79" s="18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  <c r="IN79" s="201"/>
      <c r="IO79" s="201"/>
      <c r="IP79" s="201"/>
      <c r="IQ79" s="201"/>
      <c r="IR79" s="201"/>
      <c r="IS79" s="201"/>
      <c r="IT79" s="201"/>
      <c r="IU79" s="201"/>
      <c r="IV79" s="201"/>
      <c r="IW79" s="201"/>
    </row>
    <row r="80" customFormat="false" ht="12.75" hidden="false" customHeight="false" outlineLevel="0" collapsed="false">
      <c r="A80" s="153"/>
      <c r="B80" s="181" t="s">
        <v>122</v>
      </c>
      <c r="C80" s="179"/>
      <c r="D80" s="182" t="n">
        <f aca="false">D79</f>
        <v>0</v>
      </c>
      <c r="E80" s="182" t="n">
        <f aca="false">+D80+E79</f>
        <v>0</v>
      </c>
      <c r="F80" s="182" t="n">
        <f aca="false">+E80+F79</f>
        <v>0</v>
      </c>
      <c r="G80" s="182" t="n">
        <f aca="false">+F80+G79</f>
        <v>0</v>
      </c>
      <c r="H80" s="182" t="n">
        <f aca="false">+G80+H79</f>
        <v>0</v>
      </c>
      <c r="I80" s="182" t="n">
        <f aca="false">+H80+I79</f>
        <v>0</v>
      </c>
      <c r="J80" s="182" t="n">
        <f aca="false">+I80+J79</f>
        <v>0</v>
      </c>
      <c r="K80" s="182" t="n">
        <f aca="false">+J80+K79</f>
        <v>0</v>
      </c>
      <c r="L80" s="182" t="n">
        <f aca="false">+K80+L79</f>
        <v>0</v>
      </c>
      <c r="M80" s="182" t="n">
        <f aca="false">+L80+M79</f>
        <v>0</v>
      </c>
      <c r="N80" s="182" t="n">
        <f aca="false">+M80+N79</f>
        <v>0</v>
      </c>
      <c r="O80" s="182" t="n">
        <f aca="false">+N80+O79</f>
        <v>0</v>
      </c>
      <c r="P80" s="182" t="n">
        <f aca="false">+O80+P79</f>
        <v>0</v>
      </c>
      <c r="Q80" s="182" t="n">
        <f aca="false">+P80+Q79</f>
        <v>0</v>
      </c>
      <c r="R80" s="182" t="n">
        <f aca="false">+Q80+R79</f>
        <v>0</v>
      </c>
      <c r="S80" s="182" t="n">
        <f aca="false">+R80+S79</f>
        <v>0</v>
      </c>
      <c r="T80" s="182" t="n">
        <f aca="false">+S80+T79</f>
        <v>0</v>
      </c>
      <c r="U80" s="182" t="n">
        <f aca="false">+T80+U79</f>
        <v>0</v>
      </c>
      <c r="V80" s="182" t="n">
        <f aca="false">+U80+V79</f>
        <v>0</v>
      </c>
      <c r="W80" s="182" t="n">
        <f aca="false">+V80+W79</f>
        <v>1</v>
      </c>
      <c r="X80" s="182" t="n">
        <f aca="false">+W80+X79</f>
        <v>1</v>
      </c>
      <c r="Y80" s="182" t="n">
        <f aca="false">+X80+Y79</f>
        <v>1</v>
      </c>
      <c r="Z80" s="182" t="n">
        <f aca="false">+Y80+Z79</f>
        <v>1</v>
      </c>
      <c r="AA80" s="182" t="n">
        <f aca="false">+Z80+AA79</f>
        <v>1</v>
      </c>
      <c r="AB80" s="182" t="n">
        <f aca="false">+AA80+AB79</f>
        <v>1</v>
      </c>
      <c r="AC80" s="182" t="n">
        <f aca="false">+AB80+AC79</f>
        <v>1</v>
      </c>
      <c r="AD80" s="182" t="n">
        <f aca="false">+AC80+AD79</f>
        <v>1</v>
      </c>
      <c r="AE80" s="182" t="n">
        <f aca="false">+AD80+AE79</f>
        <v>1</v>
      </c>
      <c r="AF80" s="182" t="n">
        <f aca="false">+AE80+AF79</f>
        <v>1</v>
      </c>
      <c r="AG80" s="182" t="n">
        <f aca="false">+AF80+AG79</f>
        <v>1</v>
      </c>
      <c r="AH80" s="182" t="n">
        <f aca="false">+AG80+AH79</f>
        <v>1</v>
      </c>
      <c r="AI80" s="182" t="n">
        <f aca="false">+AH80+AI79</f>
        <v>1</v>
      </c>
      <c r="AJ80" s="182" t="n">
        <f aca="false">+AI80+AJ79</f>
        <v>1</v>
      </c>
      <c r="AK80" s="182" t="n">
        <f aca="false">+AJ80+AK79</f>
        <v>1</v>
      </c>
      <c r="AL80" s="182" t="n">
        <f aca="false">+AK80+AL79</f>
        <v>1</v>
      </c>
      <c r="AM80" s="182" t="n">
        <f aca="false">+AL80+AM79</f>
        <v>1</v>
      </c>
      <c r="AN80" s="162" t="n">
        <f aca="false">+AM80+AN79</f>
        <v>1</v>
      </c>
      <c r="AO80" s="182" t="n">
        <f aca="false">+AN80+AO79</f>
        <v>1</v>
      </c>
      <c r="AP80" s="182" t="n">
        <f aca="false">+AO80+AP79</f>
        <v>1</v>
      </c>
      <c r="AQ80" s="182" t="n">
        <f aca="false">+AP80+AQ79</f>
        <v>1</v>
      </c>
      <c r="AR80" s="182" t="n">
        <f aca="false">+AQ80+AR79</f>
        <v>1</v>
      </c>
      <c r="AS80" s="182" t="n">
        <f aca="false">+AR80+AS79</f>
        <v>1</v>
      </c>
      <c r="AT80" s="182" t="n">
        <f aca="false">+AS80+AT79</f>
        <v>1</v>
      </c>
      <c r="AU80" s="182" t="n">
        <f aca="false">+AT80+AU79</f>
        <v>1</v>
      </c>
      <c r="AV80" s="182" t="n">
        <f aca="false">+AU80+AV79</f>
        <v>1</v>
      </c>
      <c r="AW80" s="182" t="n">
        <f aca="false">+AV80+AW79</f>
        <v>1</v>
      </c>
      <c r="AX80" s="182" t="n">
        <f aca="false">+AW80+AX79</f>
        <v>1</v>
      </c>
      <c r="AY80" s="182" t="n">
        <f aca="false">+AX80+AY79</f>
        <v>1</v>
      </c>
      <c r="AZ80" s="182" t="n">
        <f aca="false">+AY80+AZ79</f>
        <v>1</v>
      </c>
      <c r="BA80" s="182" t="n">
        <f aca="false">+AZ80+BA79</f>
        <v>1</v>
      </c>
      <c r="BB80" s="182" t="n">
        <f aca="false">+BA80+BB79</f>
        <v>1</v>
      </c>
      <c r="BC80" s="200"/>
      <c r="BD80" s="18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  <c r="IN80" s="201"/>
      <c r="IO80" s="201"/>
      <c r="IP80" s="201"/>
      <c r="IQ80" s="201"/>
      <c r="IR80" s="201"/>
      <c r="IS80" s="201"/>
      <c r="IT80" s="201"/>
      <c r="IU80" s="201"/>
      <c r="IV80" s="201"/>
      <c r="IW80" s="201"/>
    </row>
    <row r="81" customFormat="false" ht="12.75" hidden="false" customHeight="false" outlineLevel="0" collapsed="false">
      <c r="A81" s="153"/>
      <c r="B81" s="183"/>
      <c r="C81" s="179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5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202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  <c r="GK81" s="199"/>
      <c r="GL81" s="199"/>
      <c r="GM81" s="199"/>
      <c r="GN81" s="199"/>
      <c r="GO81" s="199"/>
      <c r="GP81" s="199"/>
      <c r="GQ81" s="199"/>
      <c r="GR81" s="199"/>
      <c r="GS81" s="199"/>
      <c r="GT81" s="199"/>
      <c r="GU81" s="199"/>
      <c r="GV81" s="199"/>
      <c r="GW81" s="199"/>
      <c r="GX81" s="199"/>
      <c r="GY81" s="199"/>
      <c r="GZ81" s="199"/>
      <c r="HA81" s="199"/>
      <c r="HB81" s="199"/>
      <c r="HC81" s="199"/>
      <c r="HD81" s="199"/>
      <c r="HE81" s="199"/>
      <c r="HF81" s="199"/>
      <c r="HG81" s="199"/>
      <c r="HH81" s="199"/>
      <c r="HI81" s="199"/>
      <c r="HJ81" s="199"/>
      <c r="HK81" s="199"/>
      <c r="HL81" s="199"/>
      <c r="HM81" s="199"/>
      <c r="HN81" s="199"/>
      <c r="HO81" s="199"/>
      <c r="HP81" s="199"/>
      <c r="HQ81" s="199"/>
      <c r="HR81" s="199"/>
      <c r="HS81" s="199"/>
      <c r="HT81" s="199"/>
      <c r="HU81" s="199"/>
      <c r="HV81" s="199"/>
      <c r="HW81" s="199"/>
      <c r="HX81" s="199"/>
      <c r="HY81" s="199"/>
      <c r="HZ81" s="199"/>
      <c r="IA81" s="199"/>
      <c r="IB81" s="199"/>
      <c r="IC81" s="199"/>
      <c r="ID81" s="199"/>
      <c r="IE81" s="199"/>
      <c r="IF81" s="199"/>
      <c r="IG81" s="199"/>
      <c r="IH81" s="199"/>
      <c r="II81" s="199"/>
      <c r="IJ81" s="199"/>
      <c r="IK81" s="199"/>
      <c r="IL81" s="199"/>
      <c r="IM81" s="199"/>
      <c r="IN81" s="199"/>
      <c r="IO81" s="199"/>
      <c r="IP81" s="199"/>
      <c r="IQ81" s="199"/>
      <c r="IR81" s="199"/>
      <c r="IS81" s="199"/>
      <c r="IT81" s="199"/>
      <c r="IU81" s="199"/>
      <c r="IV81" s="199"/>
      <c r="IW81" s="199"/>
    </row>
    <row r="82" customFormat="false" ht="12.75" hidden="false" customHeight="false" outlineLevel="0" collapsed="false">
      <c r="A82" s="153"/>
      <c r="B82" s="189" t="s">
        <v>123</v>
      </c>
      <c r="C82" s="190" t="n">
        <v>17.25</v>
      </c>
      <c r="D82" s="191" t="n">
        <f aca="false">+D78*$C82</f>
        <v>0</v>
      </c>
      <c r="E82" s="191" t="n">
        <f aca="false">+E78*$C82</f>
        <v>0</v>
      </c>
      <c r="F82" s="191" t="n">
        <f aca="false">+F78*$C82</f>
        <v>0</v>
      </c>
      <c r="G82" s="191" t="n">
        <f aca="false">+G78*$C82</f>
        <v>0</v>
      </c>
      <c r="H82" s="191" t="n">
        <f aca="false">+H78*$C82</f>
        <v>0</v>
      </c>
      <c r="I82" s="191" t="n">
        <f aca="false">+I78*$C82</f>
        <v>0</v>
      </c>
      <c r="J82" s="191" t="n">
        <f aca="false">+J78*$C82</f>
        <v>0</v>
      </c>
      <c r="K82" s="191" t="n">
        <f aca="false">+K78*$C82</f>
        <v>0</v>
      </c>
      <c r="L82" s="191" t="n">
        <f aca="false">+L78*$C82</f>
        <v>0</v>
      </c>
      <c r="M82" s="191" t="n">
        <f aca="false">+M78*$C82</f>
        <v>0</v>
      </c>
      <c r="N82" s="191" t="n">
        <f aca="false">+N78*$C82</f>
        <v>0</v>
      </c>
      <c r="O82" s="191" t="n">
        <f aca="false">+O78*$C82</f>
        <v>0</v>
      </c>
      <c r="P82" s="191" t="n">
        <f aca="false">+P78*$C82</f>
        <v>0</v>
      </c>
      <c r="Q82" s="191" t="n">
        <f aca="false">+Q78*$C82</f>
        <v>0</v>
      </c>
      <c r="R82" s="191" t="n">
        <f aca="false">+R78*$C82</f>
        <v>0</v>
      </c>
      <c r="S82" s="191" t="n">
        <f aca="false">+S78*$C82</f>
        <v>0</v>
      </c>
      <c r="T82" s="191" t="n">
        <f aca="false">+T78*$C82</f>
        <v>0</v>
      </c>
      <c r="U82" s="191" t="n">
        <f aca="false">+U78*$C82</f>
        <v>0</v>
      </c>
      <c r="V82" s="191" t="n">
        <f aca="false">+V78*$C82</f>
        <v>0</v>
      </c>
      <c r="W82" s="191" t="n">
        <f aca="false">+W78*$C82</f>
        <v>17.25</v>
      </c>
      <c r="X82" s="191" t="n">
        <f aca="false">+X78*$C82</f>
        <v>17.25</v>
      </c>
      <c r="Y82" s="191" t="n">
        <f aca="false">+Y78*$C82</f>
        <v>17.25</v>
      </c>
      <c r="Z82" s="191" t="n">
        <f aca="false">+Z78*$C82</f>
        <v>17.25</v>
      </c>
      <c r="AA82" s="191" t="n">
        <f aca="false">+AA78*$C82</f>
        <v>17.25</v>
      </c>
      <c r="AB82" s="191" t="n">
        <f aca="false">+AB78*$C82</f>
        <v>17.25</v>
      </c>
      <c r="AC82" s="191" t="n">
        <f aca="false">+AC78*$C82</f>
        <v>17.25</v>
      </c>
      <c r="AD82" s="191" t="n">
        <f aca="false">+AD78*$C82</f>
        <v>17.25</v>
      </c>
      <c r="AE82" s="191" t="n">
        <f aca="false">+AE78*$C82</f>
        <v>17.25</v>
      </c>
      <c r="AF82" s="191" t="n">
        <f aca="false">+AF78*$C82</f>
        <v>17.25</v>
      </c>
      <c r="AG82" s="191" t="n">
        <f aca="false">+AG78*$C82</f>
        <v>17.25</v>
      </c>
      <c r="AH82" s="191" t="n">
        <f aca="false">+AH78*$C82</f>
        <v>17.25</v>
      </c>
      <c r="AI82" s="191" t="n">
        <f aca="false">+AI78*$C82</f>
        <v>17.25</v>
      </c>
      <c r="AJ82" s="191" t="n">
        <f aca="false">+AJ78*$C82</f>
        <v>17.25</v>
      </c>
      <c r="AK82" s="191" t="n">
        <f aca="false">+AK78*$C82</f>
        <v>17.25</v>
      </c>
      <c r="AL82" s="191" t="n">
        <f aca="false">+AL78*$C82</f>
        <v>17.25</v>
      </c>
      <c r="AM82" s="191" t="n">
        <f aca="false">+AM78*$C82</f>
        <v>17.25</v>
      </c>
      <c r="AN82" s="169" t="n">
        <f aca="false">+AN78*$C82</f>
        <v>17.25</v>
      </c>
      <c r="AO82" s="191" t="n">
        <f aca="false">+AO78*$C82</f>
        <v>17.25</v>
      </c>
      <c r="AP82" s="191" t="n">
        <f aca="false">+AP78*$C82</f>
        <v>17.25</v>
      </c>
      <c r="AQ82" s="191" t="n">
        <f aca="false">+AQ78*$C82</f>
        <v>17.25</v>
      </c>
      <c r="AR82" s="191" t="n">
        <f aca="false">+AR78*$C82</f>
        <v>17.25</v>
      </c>
      <c r="AS82" s="191" t="n">
        <f aca="false">+AS78*$C82</f>
        <v>17.25</v>
      </c>
      <c r="AT82" s="191" t="n">
        <f aca="false">+AT78*$C82</f>
        <v>17.25</v>
      </c>
      <c r="AU82" s="191" t="n">
        <f aca="false">+AU78*$C82</f>
        <v>17.25</v>
      </c>
      <c r="AV82" s="191" t="n">
        <f aca="false">+AV78*$C82</f>
        <v>17.25</v>
      </c>
      <c r="AW82" s="191" t="n">
        <f aca="false">+AW78*$C82</f>
        <v>17.25</v>
      </c>
      <c r="AX82" s="191" t="n">
        <f aca="false">+AX78*$C82</f>
        <v>17.25</v>
      </c>
      <c r="AY82" s="191" t="n">
        <f aca="false">+AY78*$C82</f>
        <v>17.25</v>
      </c>
      <c r="AZ82" s="191" t="n">
        <f aca="false">+AZ78*$C82</f>
        <v>17.25</v>
      </c>
      <c r="BA82" s="191" t="n">
        <f aca="false">+BA78*$C82</f>
        <v>17.25</v>
      </c>
      <c r="BB82" s="191" t="n">
        <f aca="false">+BB78*$C82</f>
        <v>17.25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9"/>
      <c r="EG82" s="189"/>
      <c r="EH82" s="189"/>
      <c r="EI82" s="189"/>
      <c r="EJ82" s="189"/>
      <c r="EK82" s="189"/>
      <c r="EL82" s="189"/>
      <c r="EM82" s="189"/>
      <c r="EN82" s="189"/>
      <c r="EO82" s="189"/>
      <c r="EP82" s="189"/>
      <c r="EQ82" s="189"/>
      <c r="ER82" s="189"/>
      <c r="ES82" s="189"/>
      <c r="ET82" s="189"/>
      <c r="EU82" s="189"/>
      <c r="EV82" s="189"/>
      <c r="EW82" s="189"/>
      <c r="EX82" s="189"/>
      <c r="EY82" s="189"/>
      <c r="EZ82" s="189"/>
      <c r="FA82" s="189"/>
      <c r="FB82" s="189"/>
      <c r="FC82" s="189"/>
      <c r="FD82" s="189"/>
      <c r="FE82" s="189"/>
      <c r="FF82" s="189"/>
      <c r="FG82" s="189"/>
      <c r="FH82" s="189"/>
      <c r="FI82" s="189"/>
      <c r="FJ82" s="189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189"/>
      <c r="HA82" s="189"/>
      <c r="HB82" s="189"/>
      <c r="HC82" s="189"/>
      <c r="HD82" s="189"/>
      <c r="HE82" s="189"/>
      <c r="HF82" s="189"/>
      <c r="HG82" s="189"/>
      <c r="HH82" s="189"/>
      <c r="HI82" s="189"/>
      <c r="HJ82" s="189"/>
      <c r="HK82" s="189"/>
      <c r="HL82" s="189"/>
      <c r="HM82" s="189"/>
      <c r="HN82" s="189"/>
      <c r="HO82" s="189"/>
      <c r="HP82" s="189"/>
      <c r="HQ82" s="189"/>
      <c r="HR82" s="189"/>
      <c r="HS82" s="189"/>
      <c r="HT82" s="189"/>
      <c r="HU82" s="189"/>
      <c r="HV82" s="189"/>
      <c r="HW82" s="189"/>
      <c r="HX82" s="189"/>
      <c r="HY82" s="189"/>
      <c r="HZ82" s="189"/>
      <c r="IA82" s="189"/>
      <c r="IB82" s="189"/>
      <c r="IC82" s="189"/>
      <c r="ID82" s="189"/>
      <c r="IE82" s="189"/>
      <c r="IF82" s="189"/>
      <c r="IG82" s="189"/>
      <c r="IH82" s="189"/>
      <c r="II82" s="189"/>
      <c r="IJ82" s="189"/>
      <c r="IK82" s="189"/>
      <c r="IL82" s="189"/>
      <c r="IM82" s="189"/>
      <c r="IN82" s="189"/>
      <c r="IO82" s="189"/>
      <c r="IP82" s="189"/>
      <c r="IQ82" s="189"/>
      <c r="IR82" s="189"/>
      <c r="IS82" s="189"/>
      <c r="IT82" s="189"/>
      <c r="IU82" s="189"/>
      <c r="IV82" s="189"/>
      <c r="IW82" s="189"/>
    </row>
    <row r="83" customFormat="false" ht="13.5" hidden="false" customHeight="false" outlineLevel="0" collapsed="false">
      <c r="A83" s="153"/>
      <c r="B83" s="192" t="s">
        <v>124</v>
      </c>
      <c r="C83" s="193" t="str">
        <f aca="false">+'Detail by Turbine'!B14</f>
        <v>Available</v>
      </c>
      <c r="D83" s="194" t="n">
        <f aca="false">+D80*$C82</f>
        <v>0</v>
      </c>
      <c r="E83" s="194" t="n">
        <f aca="false">+E80*$C82</f>
        <v>0</v>
      </c>
      <c r="F83" s="194" t="n">
        <f aca="false">+F80*$C82</f>
        <v>0</v>
      </c>
      <c r="G83" s="194" t="n">
        <f aca="false">+G80*$C82</f>
        <v>0</v>
      </c>
      <c r="H83" s="194" t="n">
        <f aca="false">+H80*$C82</f>
        <v>0</v>
      </c>
      <c r="I83" s="194" t="n">
        <f aca="false">+I80*$C82</f>
        <v>0</v>
      </c>
      <c r="J83" s="194" t="n">
        <f aca="false">+J80*$C82</f>
        <v>0</v>
      </c>
      <c r="K83" s="194" t="n">
        <f aca="false">+K80*$C82</f>
        <v>0</v>
      </c>
      <c r="L83" s="194" t="n">
        <f aca="false">+L80*$C82</f>
        <v>0</v>
      </c>
      <c r="M83" s="194" t="n">
        <f aca="false">+M80*$C82</f>
        <v>0</v>
      </c>
      <c r="N83" s="194" t="n">
        <f aca="false">+N80*$C82</f>
        <v>0</v>
      </c>
      <c r="O83" s="194" t="n">
        <f aca="false">+O80*$C82</f>
        <v>0</v>
      </c>
      <c r="P83" s="194" t="n">
        <f aca="false">+P80*$C82</f>
        <v>0</v>
      </c>
      <c r="Q83" s="194" t="n">
        <f aca="false">+Q80*$C82</f>
        <v>0</v>
      </c>
      <c r="R83" s="194" t="n">
        <f aca="false">+R80*$C82</f>
        <v>0</v>
      </c>
      <c r="S83" s="194" t="n">
        <f aca="false">+S80*$C82</f>
        <v>0</v>
      </c>
      <c r="T83" s="194" t="n">
        <f aca="false">+T80*$C82</f>
        <v>0</v>
      </c>
      <c r="U83" s="194" t="n">
        <f aca="false">+U80*$C82</f>
        <v>0</v>
      </c>
      <c r="V83" s="194" t="n">
        <f aca="false">+V80*$C82</f>
        <v>0</v>
      </c>
      <c r="W83" s="194" t="n">
        <f aca="false">+W80*$C82</f>
        <v>17.25</v>
      </c>
      <c r="X83" s="194" t="n">
        <f aca="false">+X80*$C82</f>
        <v>17.25</v>
      </c>
      <c r="Y83" s="194" t="n">
        <f aca="false">+Y80*$C82</f>
        <v>17.25</v>
      </c>
      <c r="Z83" s="194" t="n">
        <f aca="false">+Z80*$C82</f>
        <v>17.25</v>
      </c>
      <c r="AA83" s="194" t="n">
        <f aca="false">+AA80*$C82</f>
        <v>17.25</v>
      </c>
      <c r="AB83" s="194" t="n">
        <f aca="false">+AB80*$C82</f>
        <v>17.25</v>
      </c>
      <c r="AC83" s="194" t="n">
        <f aca="false">+AC80*$C82</f>
        <v>17.25</v>
      </c>
      <c r="AD83" s="194" t="n">
        <f aca="false">+AD80*$C82</f>
        <v>17.25</v>
      </c>
      <c r="AE83" s="194" t="n">
        <f aca="false">+AE80*$C82</f>
        <v>17.25</v>
      </c>
      <c r="AF83" s="194" t="n">
        <f aca="false">+AF80*$C82</f>
        <v>17.25</v>
      </c>
      <c r="AG83" s="194" t="n">
        <f aca="false">+AG80*$C82</f>
        <v>17.25</v>
      </c>
      <c r="AH83" s="194" t="n">
        <f aca="false">+AH80*$C82</f>
        <v>17.25</v>
      </c>
      <c r="AI83" s="194" t="n">
        <f aca="false">+AI80*$C82</f>
        <v>17.25</v>
      </c>
      <c r="AJ83" s="194" t="n">
        <f aca="false">+AJ80*$C82</f>
        <v>17.25</v>
      </c>
      <c r="AK83" s="194" t="n">
        <f aca="false">+AK80*$C82</f>
        <v>17.25</v>
      </c>
      <c r="AL83" s="194" t="n">
        <f aca="false">+AL80*$C82</f>
        <v>17.25</v>
      </c>
      <c r="AM83" s="194" t="n">
        <f aca="false">+AM80*$C82</f>
        <v>17.25</v>
      </c>
      <c r="AN83" s="175" t="n">
        <f aca="false">+AN80*$C82</f>
        <v>17.25</v>
      </c>
      <c r="AO83" s="194" t="n">
        <f aca="false">+AO80*$C82</f>
        <v>17.25</v>
      </c>
      <c r="AP83" s="194" t="n">
        <f aca="false">+AP80*$C82</f>
        <v>17.25</v>
      </c>
      <c r="AQ83" s="194" t="n">
        <f aca="false">+AQ80*$C82</f>
        <v>17.25</v>
      </c>
      <c r="AR83" s="194" t="n">
        <f aca="false">+AR80*$C82</f>
        <v>17.25</v>
      </c>
      <c r="AS83" s="194" t="n">
        <f aca="false">+AS80*$C82</f>
        <v>17.25</v>
      </c>
      <c r="AT83" s="194" t="n">
        <f aca="false">+AT80*$C82</f>
        <v>17.25</v>
      </c>
      <c r="AU83" s="194" t="n">
        <f aca="false">+AU80*$C82</f>
        <v>17.25</v>
      </c>
      <c r="AV83" s="194" t="n">
        <f aca="false">+AV80*$C82</f>
        <v>17.25</v>
      </c>
      <c r="AW83" s="194" t="n">
        <f aca="false">+AW80*$C82</f>
        <v>17.25</v>
      </c>
      <c r="AX83" s="194" t="n">
        <f aca="false">+AX80*$C82</f>
        <v>17.25</v>
      </c>
      <c r="AY83" s="194" t="n">
        <f aca="false">+AY80*$C82</f>
        <v>17.25</v>
      </c>
      <c r="AZ83" s="194" t="n">
        <f aca="false">+AZ80*$C82</f>
        <v>17.25</v>
      </c>
      <c r="BA83" s="194" t="n">
        <f aca="false">+BA80*$C82</f>
        <v>17.25</v>
      </c>
      <c r="BB83" s="194" t="n">
        <f aca="false">+BB80*$C82</f>
        <v>17.25</v>
      </c>
      <c r="BC83" s="205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192"/>
      <c r="EG83" s="192"/>
      <c r="EH83" s="192"/>
      <c r="EI83" s="192"/>
      <c r="EJ83" s="192"/>
      <c r="EK83" s="192"/>
      <c r="EL83" s="192"/>
      <c r="EM83" s="192"/>
      <c r="EN83" s="192"/>
      <c r="EO83" s="192"/>
      <c r="EP83" s="192"/>
      <c r="EQ83" s="192"/>
      <c r="ER83" s="192"/>
      <c r="ES83" s="192"/>
      <c r="ET83" s="192"/>
      <c r="EU83" s="192"/>
      <c r="EV83" s="192"/>
      <c r="EW83" s="192"/>
      <c r="EX83" s="192"/>
      <c r="EY83" s="192"/>
      <c r="EZ83" s="192"/>
      <c r="FA83" s="192"/>
      <c r="FB83" s="192"/>
      <c r="FC83" s="192"/>
      <c r="FD83" s="192"/>
      <c r="FE83" s="192"/>
      <c r="FF83" s="192"/>
      <c r="FG83" s="192"/>
      <c r="FH83" s="192"/>
      <c r="FI83" s="192"/>
      <c r="FJ83" s="192"/>
      <c r="FK83" s="192"/>
      <c r="FL83" s="192"/>
      <c r="FM83" s="192"/>
      <c r="FN83" s="192"/>
      <c r="FO83" s="192"/>
      <c r="FP83" s="192"/>
      <c r="FQ83" s="192"/>
      <c r="FR83" s="192"/>
      <c r="FS83" s="192"/>
      <c r="FT83" s="192"/>
      <c r="FU83" s="192"/>
      <c r="FV83" s="192"/>
      <c r="FW83" s="192"/>
      <c r="FX83" s="192"/>
      <c r="FY83" s="192"/>
      <c r="FZ83" s="192"/>
      <c r="GA83" s="192"/>
      <c r="GB83" s="192"/>
      <c r="GC83" s="192"/>
      <c r="GD83" s="192"/>
      <c r="GE83" s="192"/>
      <c r="GF83" s="192"/>
      <c r="GG83" s="192"/>
      <c r="GH83" s="192"/>
      <c r="GI83" s="192"/>
      <c r="GJ83" s="192"/>
      <c r="GK83" s="192"/>
      <c r="GL83" s="192"/>
      <c r="GM83" s="192"/>
      <c r="GN83" s="192"/>
      <c r="GO83" s="192"/>
      <c r="GP83" s="192"/>
      <c r="GQ83" s="192"/>
      <c r="GR83" s="192"/>
      <c r="GS83" s="192"/>
      <c r="GT83" s="192"/>
      <c r="GU83" s="192"/>
      <c r="GV83" s="192"/>
      <c r="GW83" s="192"/>
      <c r="GX83" s="192"/>
      <c r="GY83" s="192"/>
      <c r="GZ83" s="192"/>
      <c r="HA83" s="192"/>
      <c r="HB83" s="192"/>
      <c r="HC83" s="192"/>
      <c r="HD83" s="192"/>
      <c r="HE83" s="192"/>
      <c r="HF83" s="192"/>
      <c r="HG83" s="192"/>
      <c r="HH83" s="192"/>
      <c r="HI83" s="192"/>
      <c r="HJ83" s="192"/>
      <c r="HK83" s="192"/>
      <c r="HL83" s="192"/>
      <c r="HM83" s="192"/>
      <c r="HN83" s="192"/>
      <c r="HO83" s="192"/>
      <c r="HP83" s="192"/>
      <c r="HQ83" s="192"/>
      <c r="HR83" s="192"/>
      <c r="HS83" s="192"/>
      <c r="HT83" s="192"/>
      <c r="HU83" s="192"/>
      <c r="HV83" s="192"/>
      <c r="HW83" s="192"/>
      <c r="HX83" s="192"/>
      <c r="HY83" s="192"/>
      <c r="HZ83" s="192"/>
      <c r="IA83" s="192"/>
      <c r="IB83" s="192"/>
      <c r="IC83" s="192"/>
      <c r="ID83" s="192"/>
      <c r="IE83" s="192"/>
      <c r="IF83" s="192"/>
      <c r="IG83" s="192"/>
      <c r="IH83" s="192"/>
      <c r="II83" s="192"/>
      <c r="IJ83" s="192"/>
      <c r="IK83" s="192"/>
      <c r="IL83" s="192"/>
      <c r="IM83" s="192"/>
      <c r="IN83" s="192"/>
      <c r="IO83" s="192"/>
      <c r="IP83" s="192"/>
      <c r="IQ83" s="192"/>
      <c r="IR83" s="192"/>
      <c r="IS83" s="192"/>
      <c r="IT83" s="192"/>
      <c r="IU83" s="192"/>
      <c r="IV83" s="192"/>
      <c r="IW83" s="192"/>
    </row>
    <row r="84" customFormat="false" ht="13.5" hidden="false" customHeight="false" outlineLevel="0" collapsed="false">
      <c r="A84" s="153" t="n">
        <f aca="false">+A76+1</f>
        <v>11</v>
      </c>
      <c r="B84" s="178" t="str">
        <f aca="false">+'Detail by Turbine'!G15</f>
        <v>11N1</v>
      </c>
      <c r="C84" s="179" t="str">
        <f aca="false">+'Detail by Turbine'!S15</f>
        <v>Unassigned</v>
      </c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6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7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  <c r="GK84" s="199"/>
      <c r="GL84" s="199"/>
      <c r="GM84" s="199"/>
      <c r="GN84" s="199"/>
      <c r="GO84" s="199"/>
      <c r="GP84" s="199"/>
      <c r="GQ84" s="199"/>
      <c r="GR84" s="199"/>
      <c r="GS84" s="199"/>
      <c r="GT84" s="199"/>
      <c r="GU84" s="199"/>
      <c r="GV84" s="199"/>
      <c r="GW84" s="199"/>
      <c r="GX84" s="199"/>
      <c r="GY84" s="199"/>
      <c r="GZ84" s="199"/>
      <c r="HA84" s="199"/>
      <c r="HB84" s="199"/>
      <c r="HC84" s="199"/>
      <c r="HD84" s="199"/>
      <c r="HE84" s="199"/>
      <c r="HF84" s="199"/>
      <c r="HG84" s="199"/>
      <c r="HH84" s="199"/>
      <c r="HI84" s="199"/>
      <c r="HJ84" s="199"/>
      <c r="HK84" s="199"/>
      <c r="HL84" s="199"/>
      <c r="HM84" s="199"/>
      <c r="HN84" s="199"/>
      <c r="HO84" s="199"/>
      <c r="HP84" s="199"/>
      <c r="HQ84" s="199"/>
      <c r="HR84" s="199"/>
      <c r="HS84" s="199"/>
      <c r="HT84" s="199"/>
      <c r="HU84" s="199"/>
      <c r="HV84" s="199"/>
      <c r="HW84" s="199"/>
      <c r="HX84" s="199"/>
      <c r="HY84" s="199"/>
      <c r="HZ84" s="199"/>
      <c r="IA84" s="199"/>
      <c r="IB84" s="199"/>
      <c r="IC84" s="199"/>
      <c r="ID84" s="199"/>
      <c r="IE84" s="199"/>
      <c r="IF84" s="199"/>
      <c r="IG84" s="199"/>
      <c r="IH84" s="199"/>
      <c r="II84" s="199"/>
      <c r="IJ84" s="199"/>
      <c r="IK84" s="199"/>
      <c r="IL84" s="199"/>
      <c r="IM84" s="199"/>
      <c r="IN84" s="199"/>
      <c r="IO84" s="199"/>
      <c r="IP84" s="199"/>
      <c r="IQ84" s="199"/>
      <c r="IR84" s="199"/>
      <c r="IS84" s="199"/>
      <c r="IT84" s="199"/>
      <c r="IU84" s="199"/>
      <c r="IV84" s="199"/>
      <c r="IW84" s="199"/>
    </row>
    <row r="85" customFormat="false" ht="12.75" hidden="false" customHeight="false" outlineLevel="0" collapsed="false">
      <c r="A85" s="153"/>
      <c r="B85" s="181" t="s">
        <v>119</v>
      </c>
      <c r="C85" s="179"/>
      <c r="D85" s="182" t="n">
        <v>0</v>
      </c>
      <c r="E85" s="182" t="n">
        <v>0</v>
      </c>
      <c r="F85" s="182" t="n">
        <v>0</v>
      </c>
      <c r="G85" s="182" t="n">
        <v>0</v>
      </c>
      <c r="H85" s="182" t="n">
        <v>0</v>
      </c>
      <c r="I85" s="182" t="n">
        <v>0</v>
      </c>
      <c r="J85" s="182" t="n">
        <v>0</v>
      </c>
      <c r="K85" s="182" t="n">
        <v>0</v>
      </c>
      <c r="L85" s="182" t="n">
        <v>0</v>
      </c>
      <c r="M85" s="182" t="n">
        <v>0</v>
      </c>
      <c r="N85" s="182" t="n">
        <v>0</v>
      </c>
      <c r="O85" s="182" t="n">
        <v>0</v>
      </c>
      <c r="P85" s="182" t="n">
        <v>0</v>
      </c>
      <c r="Q85" s="182" t="n">
        <v>0</v>
      </c>
      <c r="R85" s="182" t="n">
        <v>0</v>
      </c>
      <c r="S85" s="182" t="n">
        <v>0</v>
      </c>
      <c r="T85" s="182" t="n">
        <v>0</v>
      </c>
      <c r="U85" s="182" t="n">
        <v>0</v>
      </c>
      <c r="V85" s="182" t="n">
        <v>0</v>
      </c>
      <c r="W85" s="182" t="n">
        <v>1</v>
      </c>
      <c r="X85" s="182" t="n">
        <v>0</v>
      </c>
      <c r="Y85" s="182" t="n">
        <v>0</v>
      </c>
      <c r="Z85" s="182" t="n">
        <v>0</v>
      </c>
      <c r="AA85" s="182" t="n">
        <v>0</v>
      </c>
      <c r="AB85" s="182" t="n">
        <v>0</v>
      </c>
      <c r="AC85" s="182" t="n">
        <v>0</v>
      </c>
      <c r="AD85" s="182" t="n">
        <v>0</v>
      </c>
      <c r="AE85" s="182" t="n">
        <v>0</v>
      </c>
      <c r="AF85" s="182" t="n">
        <v>0</v>
      </c>
      <c r="AG85" s="182" t="n">
        <v>0</v>
      </c>
      <c r="AH85" s="182" t="n">
        <v>0</v>
      </c>
      <c r="AI85" s="182" t="n">
        <v>0</v>
      </c>
      <c r="AJ85" s="182" t="n">
        <v>0</v>
      </c>
      <c r="AK85" s="182" t="n">
        <v>0</v>
      </c>
      <c r="AL85" s="182" t="n">
        <v>0</v>
      </c>
      <c r="AM85" s="182" t="n">
        <v>0</v>
      </c>
      <c r="AN85" s="162" t="n">
        <v>0</v>
      </c>
      <c r="AO85" s="182" t="n">
        <v>0</v>
      </c>
      <c r="AP85" s="182" t="n">
        <v>0</v>
      </c>
      <c r="AQ85" s="182" t="n">
        <v>0</v>
      </c>
      <c r="AR85" s="182" t="n">
        <v>0</v>
      </c>
      <c r="AS85" s="182" t="n">
        <v>0</v>
      </c>
      <c r="AT85" s="182" t="n">
        <v>0</v>
      </c>
      <c r="AU85" s="182" t="n">
        <v>0</v>
      </c>
      <c r="AV85" s="182" t="n">
        <v>0</v>
      </c>
      <c r="AW85" s="182" t="n">
        <v>0</v>
      </c>
      <c r="AX85" s="182" t="n">
        <v>0</v>
      </c>
      <c r="AY85" s="182" t="n">
        <v>0</v>
      </c>
      <c r="AZ85" s="182" t="n">
        <v>0</v>
      </c>
      <c r="BA85" s="182" t="n">
        <v>0</v>
      </c>
      <c r="BB85" s="182" t="n">
        <v>0</v>
      </c>
      <c r="BC85" s="200" t="n">
        <f aca="false">SUM(D85:BB85)</f>
        <v>1</v>
      </c>
      <c r="BD85" s="18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  <c r="IU85" s="201"/>
      <c r="IV85" s="201"/>
      <c r="IW85" s="201"/>
    </row>
    <row r="86" customFormat="false" ht="12.75" hidden="false" customHeight="false" outlineLevel="0" collapsed="false">
      <c r="A86" s="153"/>
      <c r="B86" s="181" t="s">
        <v>120</v>
      </c>
      <c r="C86" s="179"/>
      <c r="D86" s="182" t="n">
        <f aca="false">D85</f>
        <v>0</v>
      </c>
      <c r="E86" s="182" t="n">
        <f aca="false">+D86+E85</f>
        <v>0</v>
      </c>
      <c r="F86" s="182" t="n">
        <f aca="false">+E86+F85</f>
        <v>0</v>
      </c>
      <c r="G86" s="182" t="n">
        <f aca="false">+F86+G85</f>
        <v>0</v>
      </c>
      <c r="H86" s="182" t="n">
        <f aca="false">+G86+H85</f>
        <v>0</v>
      </c>
      <c r="I86" s="182" t="n">
        <f aca="false">+H86+I85</f>
        <v>0</v>
      </c>
      <c r="J86" s="182" t="n">
        <f aca="false">+I86+J85</f>
        <v>0</v>
      </c>
      <c r="K86" s="182" t="n">
        <f aca="false">+J86+K85</f>
        <v>0</v>
      </c>
      <c r="L86" s="182" t="n">
        <f aca="false">+K86+L85</f>
        <v>0</v>
      </c>
      <c r="M86" s="182" t="n">
        <f aca="false">+L86+M85</f>
        <v>0</v>
      </c>
      <c r="N86" s="182" t="n">
        <f aca="false">+M86+N85</f>
        <v>0</v>
      </c>
      <c r="O86" s="182" t="n">
        <f aca="false">+N86+O85</f>
        <v>0</v>
      </c>
      <c r="P86" s="182" t="n">
        <f aca="false">+O86+P85</f>
        <v>0</v>
      </c>
      <c r="Q86" s="182" t="n">
        <f aca="false">+P86+Q85</f>
        <v>0</v>
      </c>
      <c r="R86" s="182" t="n">
        <f aca="false">+Q86+R85</f>
        <v>0</v>
      </c>
      <c r="S86" s="182" t="n">
        <f aca="false">+R86+S85</f>
        <v>0</v>
      </c>
      <c r="T86" s="182" t="n">
        <f aca="false">+S86+T85</f>
        <v>0</v>
      </c>
      <c r="U86" s="182" t="n">
        <f aca="false">+T86+U85</f>
        <v>0</v>
      </c>
      <c r="V86" s="182" t="n">
        <f aca="false">+U86+V85</f>
        <v>0</v>
      </c>
      <c r="W86" s="182" t="n">
        <f aca="false">+V86+W85</f>
        <v>1</v>
      </c>
      <c r="X86" s="182" t="n">
        <f aca="false">+W86+X85</f>
        <v>1</v>
      </c>
      <c r="Y86" s="182" t="n">
        <f aca="false">+X86+Y85</f>
        <v>1</v>
      </c>
      <c r="Z86" s="182" t="n">
        <f aca="false">+Y86+Z85</f>
        <v>1</v>
      </c>
      <c r="AA86" s="182" t="n">
        <f aca="false">+Z86+AA85</f>
        <v>1</v>
      </c>
      <c r="AB86" s="182" t="n">
        <f aca="false">+AA86+AB85</f>
        <v>1</v>
      </c>
      <c r="AC86" s="182" t="n">
        <f aca="false">+AB86+AC85</f>
        <v>1</v>
      </c>
      <c r="AD86" s="182" t="n">
        <f aca="false">+AC86+AD85</f>
        <v>1</v>
      </c>
      <c r="AE86" s="182" t="n">
        <f aca="false">+AD86+AE85</f>
        <v>1</v>
      </c>
      <c r="AF86" s="182" t="n">
        <f aca="false">+AE86+AF85</f>
        <v>1</v>
      </c>
      <c r="AG86" s="182" t="n">
        <f aca="false">+AF86+AG85</f>
        <v>1</v>
      </c>
      <c r="AH86" s="182" t="n">
        <f aca="false">+AG86+AH85</f>
        <v>1</v>
      </c>
      <c r="AI86" s="182" t="n">
        <f aca="false">+AH86+AI85</f>
        <v>1</v>
      </c>
      <c r="AJ86" s="182" t="n">
        <f aca="false">+AI86+AJ85</f>
        <v>1</v>
      </c>
      <c r="AK86" s="182" t="n">
        <f aca="false">+AJ86+AK85</f>
        <v>1</v>
      </c>
      <c r="AL86" s="182" t="n">
        <f aca="false">+AK86+AL85</f>
        <v>1</v>
      </c>
      <c r="AM86" s="182" t="n">
        <f aca="false">+AL86+AM85</f>
        <v>1</v>
      </c>
      <c r="AN86" s="162" t="n">
        <f aca="false">+AM86+AN85</f>
        <v>1</v>
      </c>
      <c r="AO86" s="182" t="n">
        <f aca="false">+AN86+AO85</f>
        <v>1</v>
      </c>
      <c r="AP86" s="182" t="n">
        <f aca="false">+AO86+AP85</f>
        <v>1</v>
      </c>
      <c r="AQ86" s="182" t="n">
        <f aca="false">+AP86+AQ85</f>
        <v>1</v>
      </c>
      <c r="AR86" s="182" t="n">
        <f aca="false">+AQ86+AR85</f>
        <v>1</v>
      </c>
      <c r="AS86" s="182" t="n">
        <f aca="false">+AR86+AS85</f>
        <v>1</v>
      </c>
      <c r="AT86" s="182" t="n">
        <f aca="false">+AS86+AT85</f>
        <v>1</v>
      </c>
      <c r="AU86" s="182" t="n">
        <f aca="false">+AT86+AU85</f>
        <v>1</v>
      </c>
      <c r="AV86" s="182" t="n">
        <f aca="false">+AU86+AV85</f>
        <v>1</v>
      </c>
      <c r="AW86" s="182" t="n">
        <f aca="false">+AV86+AW85</f>
        <v>1</v>
      </c>
      <c r="AX86" s="182" t="n">
        <f aca="false">+AW86+AX85</f>
        <v>1</v>
      </c>
      <c r="AY86" s="182" t="n">
        <f aca="false">+AX86+AY85</f>
        <v>1</v>
      </c>
      <c r="AZ86" s="182" t="n">
        <f aca="false">+AY86+AZ85</f>
        <v>1</v>
      </c>
      <c r="BA86" s="182" t="n">
        <f aca="false">+AZ86+BA85</f>
        <v>1</v>
      </c>
      <c r="BB86" s="182" t="n">
        <f aca="false">+BA86+BB85</f>
        <v>1</v>
      </c>
      <c r="BC86" s="200"/>
      <c r="BD86" s="18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2.75" hidden="false" customHeight="false" outlineLevel="0" collapsed="false">
      <c r="A87" s="153"/>
      <c r="B87" s="181" t="s">
        <v>121</v>
      </c>
      <c r="C87" s="179"/>
      <c r="D87" s="182" t="n">
        <v>0</v>
      </c>
      <c r="E87" s="182" t="n">
        <v>0</v>
      </c>
      <c r="F87" s="182" t="n">
        <v>0</v>
      </c>
      <c r="G87" s="182" t="n">
        <v>0</v>
      </c>
      <c r="H87" s="182" t="n">
        <v>0</v>
      </c>
      <c r="I87" s="182" t="n">
        <v>0</v>
      </c>
      <c r="J87" s="182" t="n">
        <v>0</v>
      </c>
      <c r="K87" s="182" t="n">
        <v>0</v>
      </c>
      <c r="L87" s="182" t="n">
        <v>0</v>
      </c>
      <c r="M87" s="182" t="n">
        <v>0</v>
      </c>
      <c r="N87" s="182" t="n">
        <v>0</v>
      </c>
      <c r="O87" s="182" t="n">
        <v>0</v>
      </c>
      <c r="P87" s="182" t="n">
        <v>0</v>
      </c>
      <c r="Q87" s="182" t="n">
        <v>0</v>
      </c>
      <c r="R87" s="182" t="n">
        <v>0</v>
      </c>
      <c r="S87" s="182" t="n">
        <v>0</v>
      </c>
      <c r="T87" s="182" t="n">
        <v>0</v>
      </c>
      <c r="U87" s="182" t="n">
        <v>0</v>
      </c>
      <c r="V87" s="182" t="n">
        <v>0</v>
      </c>
      <c r="W87" s="182" t="n">
        <v>1</v>
      </c>
      <c r="X87" s="182" t="n">
        <v>0</v>
      </c>
      <c r="Y87" s="182" t="n">
        <v>0</v>
      </c>
      <c r="Z87" s="182" t="n">
        <v>0</v>
      </c>
      <c r="AA87" s="182" t="n">
        <v>0</v>
      </c>
      <c r="AB87" s="182" t="n">
        <v>0</v>
      </c>
      <c r="AC87" s="182" t="n">
        <v>0</v>
      </c>
      <c r="AD87" s="182" t="n">
        <v>0</v>
      </c>
      <c r="AE87" s="182" t="n">
        <v>0</v>
      </c>
      <c r="AF87" s="182" t="n">
        <v>0</v>
      </c>
      <c r="AG87" s="182" t="n">
        <v>0</v>
      </c>
      <c r="AH87" s="182" t="n">
        <v>0</v>
      </c>
      <c r="AI87" s="182" t="n">
        <v>0</v>
      </c>
      <c r="AJ87" s="182" t="n">
        <v>0</v>
      </c>
      <c r="AK87" s="182" t="n">
        <v>0</v>
      </c>
      <c r="AL87" s="182" t="n">
        <v>0</v>
      </c>
      <c r="AM87" s="182" t="n">
        <v>0</v>
      </c>
      <c r="AN87" s="162" t="n">
        <v>0</v>
      </c>
      <c r="AO87" s="182" t="n">
        <v>0</v>
      </c>
      <c r="AP87" s="182" t="n">
        <v>0</v>
      </c>
      <c r="AQ87" s="182" t="n">
        <v>0</v>
      </c>
      <c r="AR87" s="182" t="n">
        <v>0</v>
      </c>
      <c r="AS87" s="182" t="n">
        <v>0</v>
      </c>
      <c r="AT87" s="182" t="n">
        <v>0</v>
      </c>
      <c r="AU87" s="182" t="n">
        <v>0</v>
      </c>
      <c r="AV87" s="182" t="n">
        <v>0</v>
      </c>
      <c r="AW87" s="182" t="n">
        <v>0</v>
      </c>
      <c r="AX87" s="182" t="n">
        <v>0</v>
      </c>
      <c r="AY87" s="182" t="n">
        <v>0</v>
      </c>
      <c r="AZ87" s="182" t="n">
        <v>0</v>
      </c>
      <c r="BA87" s="182" t="n">
        <v>0</v>
      </c>
      <c r="BB87" s="182" t="n">
        <v>0</v>
      </c>
      <c r="BC87" s="200" t="n">
        <f aca="false">SUM(D87:BB87)</f>
        <v>1</v>
      </c>
      <c r="BD87" s="18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</row>
    <row r="88" customFormat="false" ht="12.75" hidden="false" customHeight="false" outlineLevel="0" collapsed="false">
      <c r="A88" s="153"/>
      <c r="B88" s="181" t="s">
        <v>122</v>
      </c>
      <c r="C88" s="179"/>
      <c r="D88" s="182" t="n">
        <f aca="false">D87</f>
        <v>0</v>
      </c>
      <c r="E88" s="182" t="n">
        <f aca="false">+D88+E87</f>
        <v>0</v>
      </c>
      <c r="F88" s="182" t="n">
        <f aca="false">+E88+F87</f>
        <v>0</v>
      </c>
      <c r="G88" s="182" t="n">
        <f aca="false">+F88+G87</f>
        <v>0</v>
      </c>
      <c r="H88" s="182" t="n">
        <f aca="false">+G88+H87</f>
        <v>0</v>
      </c>
      <c r="I88" s="182" t="n">
        <f aca="false">+H88+I87</f>
        <v>0</v>
      </c>
      <c r="J88" s="182" t="n">
        <f aca="false">+I88+J87</f>
        <v>0</v>
      </c>
      <c r="K88" s="182" t="n">
        <f aca="false">+J88+K87</f>
        <v>0</v>
      </c>
      <c r="L88" s="182" t="n">
        <f aca="false">+K88+L87</f>
        <v>0</v>
      </c>
      <c r="M88" s="182" t="n">
        <f aca="false">+L88+M87</f>
        <v>0</v>
      </c>
      <c r="N88" s="182" t="n">
        <f aca="false">+M88+N87</f>
        <v>0</v>
      </c>
      <c r="O88" s="182" t="n">
        <f aca="false">+N88+O87</f>
        <v>0</v>
      </c>
      <c r="P88" s="182" t="n">
        <f aca="false">+O88+P87</f>
        <v>0</v>
      </c>
      <c r="Q88" s="182" t="n">
        <f aca="false">+P88+Q87</f>
        <v>0</v>
      </c>
      <c r="R88" s="182" t="n">
        <f aca="false">+Q88+R87</f>
        <v>0</v>
      </c>
      <c r="S88" s="182" t="n">
        <f aca="false">+R88+S87</f>
        <v>0</v>
      </c>
      <c r="T88" s="182" t="n">
        <f aca="false">+S88+T87</f>
        <v>0</v>
      </c>
      <c r="U88" s="182" t="n">
        <f aca="false">+T88+U87</f>
        <v>0</v>
      </c>
      <c r="V88" s="182" t="n">
        <f aca="false">+U88+V87</f>
        <v>0</v>
      </c>
      <c r="W88" s="182" t="n">
        <f aca="false">+V88+W87</f>
        <v>1</v>
      </c>
      <c r="X88" s="182" t="n">
        <f aca="false">+W88+X87</f>
        <v>1</v>
      </c>
      <c r="Y88" s="182" t="n">
        <f aca="false">+X88+Y87</f>
        <v>1</v>
      </c>
      <c r="Z88" s="182" t="n">
        <f aca="false">+Y88+Z87</f>
        <v>1</v>
      </c>
      <c r="AA88" s="182" t="n">
        <f aca="false">+Z88+AA87</f>
        <v>1</v>
      </c>
      <c r="AB88" s="182" t="n">
        <f aca="false">+AA88+AB87</f>
        <v>1</v>
      </c>
      <c r="AC88" s="182" t="n">
        <f aca="false">+AB88+AC87</f>
        <v>1</v>
      </c>
      <c r="AD88" s="182" t="n">
        <f aca="false">+AC88+AD87</f>
        <v>1</v>
      </c>
      <c r="AE88" s="182" t="n">
        <f aca="false">+AD88+AE87</f>
        <v>1</v>
      </c>
      <c r="AF88" s="182" t="n">
        <f aca="false">+AE88+AF87</f>
        <v>1</v>
      </c>
      <c r="AG88" s="182" t="n">
        <f aca="false">+AF88+AG87</f>
        <v>1</v>
      </c>
      <c r="AH88" s="182" t="n">
        <f aca="false">+AG88+AH87</f>
        <v>1</v>
      </c>
      <c r="AI88" s="182" t="n">
        <f aca="false">+AH88+AI87</f>
        <v>1</v>
      </c>
      <c r="AJ88" s="182" t="n">
        <f aca="false">+AI88+AJ87</f>
        <v>1</v>
      </c>
      <c r="AK88" s="182" t="n">
        <f aca="false">+AJ88+AK87</f>
        <v>1</v>
      </c>
      <c r="AL88" s="182" t="n">
        <f aca="false">+AK88+AL87</f>
        <v>1</v>
      </c>
      <c r="AM88" s="182" t="n">
        <f aca="false">+AL88+AM87</f>
        <v>1</v>
      </c>
      <c r="AN88" s="162" t="n">
        <f aca="false">+AM88+AN87</f>
        <v>1</v>
      </c>
      <c r="AO88" s="182" t="n">
        <f aca="false">+AN88+AO87</f>
        <v>1</v>
      </c>
      <c r="AP88" s="182" t="n">
        <f aca="false">+AO88+AP87</f>
        <v>1</v>
      </c>
      <c r="AQ88" s="182" t="n">
        <f aca="false">+AP88+AQ87</f>
        <v>1</v>
      </c>
      <c r="AR88" s="182" t="n">
        <f aca="false">+AQ88+AR87</f>
        <v>1</v>
      </c>
      <c r="AS88" s="182" t="n">
        <f aca="false">+AR88+AS87</f>
        <v>1</v>
      </c>
      <c r="AT88" s="182" t="n">
        <f aca="false">+AS88+AT87</f>
        <v>1</v>
      </c>
      <c r="AU88" s="182" t="n">
        <f aca="false">+AT88+AU87</f>
        <v>1</v>
      </c>
      <c r="AV88" s="182" t="n">
        <f aca="false">+AU88+AV87</f>
        <v>1</v>
      </c>
      <c r="AW88" s="182" t="n">
        <f aca="false">+AV88+AW87</f>
        <v>1</v>
      </c>
      <c r="AX88" s="182" t="n">
        <f aca="false">+AW88+AX87</f>
        <v>1</v>
      </c>
      <c r="AY88" s="182" t="n">
        <f aca="false">+AX88+AY87</f>
        <v>1</v>
      </c>
      <c r="AZ88" s="182" t="n">
        <f aca="false">+AY88+AZ87</f>
        <v>1</v>
      </c>
      <c r="BA88" s="182" t="n">
        <f aca="false">+AZ88+BA87</f>
        <v>1</v>
      </c>
      <c r="BB88" s="182" t="n">
        <f aca="false">+BA88+BB87</f>
        <v>1</v>
      </c>
      <c r="BC88" s="200"/>
      <c r="BD88" s="18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</row>
    <row r="89" customFormat="false" ht="12.75" hidden="false" customHeight="false" outlineLevel="0" collapsed="false">
      <c r="A89" s="153"/>
      <c r="B89" s="183"/>
      <c r="C89" s="179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5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202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2.75" hidden="false" customHeight="false" outlineLevel="0" collapsed="false">
      <c r="A90" s="153"/>
      <c r="B90" s="189" t="s">
        <v>123</v>
      </c>
      <c r="C90" s="190" t="n">
        <v>17.25</v>
      </c>
      <c r="D90" s="191" t="n">
        <f aca="false">+D86*$C90</f>
        <v>0</v>
      </c>
      <c r="E90" s="191" t="n">
        <f aca="false">+E86*$C90</f>
        <v>0</v>
      </c>
      <c r="F90" s="191" t="n">
        <f aca="false">+F86*$C90</f>
        <v>0</v>
      </c>
      <c r="G90" s="191" t="n">
        <f aca="false">+G86*$C90</f>
        <v>0</v>
      </c>
      <c r="H90" s="191" t="n">
        <f aca="false">+H86*$C90</f>
        <v>0</v>
      </c>
      <c r="I90" s="191" t="n">
        <f aca="false">+I86*$C90</f>
        <v>0</v>
      </c>
      <c r="J90" s="191" t="n">
        <f aca="false">+J86*$C90</f>
        <v>0</v>
      </c>
      <c r="K90" s="191" t="n">
        <f aca="false">+K86*$C90</f>
        <v>0</v>
      </c>
      <c r="L90" s="191" t="n">
        <f aca="false">+L86*$C90</f>
        <v>0</v>
      </c>
      <c r="M90" s="191" t="n">
        <f aca="false">+M86*$C90</f>
        <v>0</v>
      </c>
      <c r="N90" s="191" t="n">
        <f aca="false">+N86*$C90</f>
        <v>0</v>
      </c>
      <c r="O90" s="191" t="n">
        <f aca="false">+O86*$C90</f>
        <v>0</v>
      </c>
      <c r="P90" s="191" t="n">
        <f aca="false">+P86*$C90</f>
        <v>0</v>
      </c>
      <c r="Q90" s="191" t="n">
        <f aca="false">+Q86*$C90</f>
        <v>0</v>
      </c>
      <c r="R90" s="191" t="n">
        <f aca="false">+R86*$C90</f>
        <v>0</v>
      </c>
      <c r="S90" s="191" t="n">
        <f aca="false">+S86*$C90</f>
        <v>0</v>
      </c>
      <c r="T90" s="191" t="n">
        <f aca="false">+T86*$C90</f>
        <v>0</v>
      </c>
      <c r="U90" s="191" t="n">
        <f aca="false">+U86*$C90</f>
        <v>0</v>
      </c>
      <c r="V90" s="191" t="n">
        <f aca="false">+V86*$C90</f>
        <v>0</v>
      </c>
      <c r="W90" s="191" t="n">
        <f aca="false">+W86*$C90</f>
        <v>17.25</v>
      </c>
      <c r="X90" s="191" t="n">
        <f aca="false">+X86*$C90</f>
        <v>17.25</v>
      </c>
      <c r="Y90" s="191" t="n">
        <f aca="false">+Y86*$C90</f>
        <v>17.25</v>
      </c>
      <c r="Z90" s="191" t="n">
        <f aca="false">+Z86*$C90</f>
        <v>17.25</v>
      </c>
      <c r="AA90" s="191" t="n">
        <f aca="false">+AA86*$C90</f>
        <v>17.25</v>
      </c>
      <c r="AB90" s="191" t="n">
        <f aca="false">+AB86*$C90</f>
        <v>17.25</v>
      </c>
      <c r="AC90" s="191" t="n">
        <f aca="false">+AC86*$C90</f>
        <v>17.25</v>
      </c>
      <c r="AD90" s="191" t="n">
        <f aca="false">+AD86*$C90</f>
        <v>17.25</v>
      </c>
      <c r="AE90" s="191" t="n">
        <f aca="false">+AE86*$C90</f>
        <v>17.25</v>
      </c>
      <c r="AF90" s="191" t="n">
        <f aca="false">+AF86*$C90</f>
        <v>17.25</v>
      </c>
      <c r="AG90" s="191" t="n">
        <f aca="false">+AG86*$C90</f>
        <v>17.25</v>
      </c>
      <c r="AH90" s="191" t="n">
        <f aca="false">+AH86*$C90</f>
        <v>17.25</v>
      </c>
      <c r="AI90" s="191" t="n">
        <f aca="false">+AI86*$C90</f>
        <v>17.25</v>
      </c>
      <c r="AJ90" s="191" t="n">
        <f aca="false">+AJ86*$C90</f>
        <v>17.25</v>
      </c>
      <c r="AK90" s="191" t="n">
        <f aca="false">+AK86*$C90</f>
        <v>17.25</v>
      </c>
      <c r="AL90" s="191" t="n">
        <f aca="false">+AL86*$C90</f>
        <v>17.25</v>
      </c>
      <c r="AM90" s="191" t="n">
        <f aca="false">+AM86*$C90</f>
        <v>17.25</v>
      </c>
      <c r="AN90" s="169" t="n">
        <f aca="false">+AN86*$C90</f>
        <v>17.25</v>
      </c>
      <c r="AO90" s="191" t="n">
        <f aca="false">+AO86*$C90</f>
        <v>17.25</v>
      </c>
      <c r="AP90" s="191" t="n">
        <f aca="false">+AP86*$C90</f>
        <v>17.25</v>
      </c>
      <c r="AQ90" s="191" t="n">
        <f aca="false">+AQ86*$C90</f>
        <v>17.25</v>
      </c>
      <c r="AR90" s="191" t="n">
        <f aca="false">+AR86*$C90</f>
        <v>17.25</v>
      </c>
      <c r="AS90" s="191" t="n">
        <f aca="false">+AS86*$C90</f>
        <v>17.25</v>
      </c>
      <c r="AT90" s="191" t="n">
        <f aca="false">+AT86*$C90</f>
        <v>17.25</v>
      </c>
      <c r="AU90" s="191" t="n">
        <f aca="false">+AU86*$C90</f>
        <v>17.25</v>
      </c>
      <c r="AV90" s="191" t="n">
        <f aca="false">+AV86*$C90</f>
        <v>17.25</v>
      </c>
      <c r="AW90" s="191" t="n">
        <f aca="false">+AW86*$C90</f>
        <v>17.25</v>
      </c>
      <c r="AX90" s="191" t="n">
        <f aca="false">+AX86*$C90</f>
        <v>17.25</v>
      </c>
      <c r="AY90" s="191" t="n">
        <f aca="false">+AY86*$C90</f>
        <v>17.25</v>
      </c>
      <c r="AZ90" s="191" t="n">
        <f aca="false">+AZ86*$C90</f>
        <v>17.25</v>
      </c>
      <c r="BA90" s="191" t="n">
        <f aca="false">+BA86*$C90</f>
        <v>17.25</v>
      </c>
      <c r="BB90" s="191" t="n">
        <f aca="false">+BB86*$C90</f>
        <v>17.25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  <c r="DW90" s="189"/>
      <c r="DX90" s="189"/>
      <c r="DY90" s="189"/>
      <c r="DZ90" s="189"/>
      <c r="EA90" s="189"/>
      <c r="EB90" s="189"/>
      <c r="EC90" s="189"/>
      <c r="ED90" s="189"/>
      <c r="EE90" s="189"/>
      <c r="EF90" s="189"/>
      <c r="EG90" s="189"/>
      <c r="EH90" s="189"/>
      <c r="EI90" s="189"/>
      <c r="EJ90" s="189"/>
      <c r="EK90" s="189"/>
      <c r="EL90" s="189"/>
      <c r="EM90" s="189"/>
      <c r="EN90" s="189"/>
      <c r="EO90" s="189"/>
      <c r="EP90" s="189"/>
      <c r="EQ90" s="189"/>
      <c r="ER90" s="189"/>
      <c r="ES90" s="189"/>
      <c r="ET90" s="189"/>
      <c r="EU90" s="189"/>
      <c r="EV90" s="189"/>
      <c r="EW90" s="189"/>
      <c r="EX90" s="189"/>
      <c r="EY90" s="189"/>
      <c r="EZ90" s="189"/>
      <c r="FA90" s="189"/>
      <c r="FB90" s="189"/>
      <c r="FC90" s="189"/>
      <c r="FD90" s="189"/>
      <c r="FE90" s="189"/>
      <c r="FF90" s="189"/>
      <c r="FG90" s="189"/>
      <c r="FH90" s="189"/>
      <c r="FI90" s="189"/>
      <c r="FJ90" s="189"/>
      <c r="FK90" s="189"/>
      <c r="FL90" s="189"/>
      <c r="FM90" s="189"/>
      <c r="FN90" s="189"/>
      <c r="FO90" s="189"/>
      <c r="FP90" s="189"/>
      <c r="FQ90" s="189"/>
      <c r="FR90" s="189"/>
      <c r="FS90" s="189"/>
      <c r="FT90" s="189"/>
      <c r="FU90" s="189"/>
      <c r="FV90" s="189"/>
      <c r="FW90" s="189"/>
      <c r="FX90" s="189"/>
      <c r="FY90" s="189"/>
      <c r="FZ90" s="189"/>
      <c r="GA90" s="189"/>
      <c r="GB90" s="189"/>
      <c r="GC90" s="189"/>
      <c r="GD90" s="189"/>
      <c r="GE90" s="189"/>
      <c r="GF90" s="189"/>
      <c r="GG90" s="189"/>
      <c r="GH90" s="189"/>
      <c r="GI90" s="189"/>
      <c r="GJ90" s="189"/>
      <c r="GK90" s="189"/>
      <c r="GL90" s="189"/>
      <c r="GM90" s="189"/>
      <c r="GN90" s="189"/>
      <c r="GO90" s="189"/>
      <c r="GP90" s="189"/>
      <c r="GQ90" s="189"/>
      <c r="GR90" s="189"/>
      <c r="GS90" s="189"/>
      <c r="GT90" s="189"/>
      <c r="GU90" s="189"/>
      <c r="GV90" s="189"/>
      <c r="GW90" s="189"/>
      <c r="GX90" s="189"/>
      <c r="GY90" s="189"/>
      <c r="GZ90" s="189"/>
      <c r="HA90" s="189"/>
      <c r="HB90" s="189"/>
      <c r="HC90" s="189"/>
      <c r="HD90" s="189"/>
      <c r="HE90" s="189"/>
      <c r="HF90" s="189"/>
      <c r="HG90" s="189"/>
      <c r="HH90" s="189"/>
      <c r="HI90" s="189"/>
      <c r="HJ90" s="189"/>
      <c r="HK90" s="189"/>
      <c r="HL90" s="189"/>
      <c r="HM90" s="189"/>
      <c r="HN90" s="189"/>
      <c r="HO90" s="189"/>
      <c r="HP90" s="189"/>
      <c r="HQ90" s="189"/>
      <c r="HR90" s="189"/>
      <c r="HS90" s="189"/>
      <c r="HT90" s="189"/>
      <c r="HU90" s="189"/>
      <c r="HV90" s="189"/>
      <c r="HW90" s="189"/>
      <c r="HX90" s="189"/>
      <c r="HY90" s="189"/>
      <c r="HZ90" s="189"/>
      <c r="IA90" s="189"/>
      <c r="IB90" s="189"/>
      <c r="IC90" s="189"/>
      <c r="ID90" s="189"/>
      <c r="IE90" s="189"/>
      <c r="IF90" s="189"/>
      <c r="IG90" s="189"/>
      <c r="IH90" s="189"/>
      <c r="II90" s="189"/>
      <c r="IJ90" s="189"/>
      <c r="IK90" s="189"/>
      <c r="IL90" s="189"/>
      <c r="IM90" s="189"/>
      <c r="IN90" s="189"/>
      <c r="IO90" s="189"/>
      <c r="IP90" s="189"/>
      <c r="IQ90" s="189"/>
      <c r="IR90" s="189"/>
      <c r="IS90" s="189"/>
      <c r="IT90" s="189"/>
      <c r="IU90" s="189"/>
      <c r="IV90" s="189"/>
      <c r="IW90" s="189"/>
    </row>
    <row r="91" customFormat="false" ht="13.5" hidden="false" customHeight="false" outlineLevel="0" collapsed="false">
      <c r="A91" s="153"/>
      <c r="B91" s="192" t="s">
        <v>124</v>
      </c>
      <c r="C91" s="193" t="str">
        <f aca="false">+'Detail by Turbine'!B15</f>
        <v>Available</v>
      </c>
      <c r="D91" s="194" t="n">
        <f aca="false">+D88*$C90</f>
        <v>0</v>
      </c>
      <c r="E91" s="194" t="n">
        <f aca="false">+E88*$C90</f>
        <v>0</v>
      </c>
      <c r="F91" s="194" t="n">
        <f aca="false">+F88*$C90</f>
        <v>0</v>
      </c>
      <c r="G91" s="194" t="n">
        <f aca="false">+G88*$C90</f>
        <v>0</v>
      </c>
      <c r="H91" s="194" t="n">
        <f aca="false">+H88*$C90</f>
        <v>0</v>
      </c>
      <c r="I91" s="194" t="n">
        <f aca="false">+I88*$C90</f>
        <v>0</v>
      </c>
      <c r="J91" s="194" t="n">
        <f aca="false">+J88*$C90</f>
        <v>0</v>
      </c>
      <c r="K91" s="194" t="n">
        <f aca="false">+K88*$C90</f>
        <v>0</v>
      </c>
      <c r="L91" s="194" t="n">
        <f aca="false">+L88*$C90</f>
        <v>0</v>
      </c>
      <c r="M91" s="194" t="n">
        <f aca="false">+M88*$C90</f>
        <v>0</v>
      </c>
      <c r="N91" s="194" t="n">
        <f aca="false">+N88*$C90</f>
        <v>0</v>
      </c>
      <c r="O91" s="194" t="n">
        <f aca="false">+O88*$C90</f>
        <v>0</v>
      </c>
      <c r="P91" s="194" t="n">
        <f aca="false">+P88*$C90</f>
        <v>0</v>
      </c>
      <c r="Q91" s="194" t="n">
        <f aca="false">+Q88*$C90</f>
        <v>0</v>
      </c>
      <c r="R91" s="194" t="n">
        <f aca="false">+R88*$C90</f>
        <v>0</v>
      </c>
      <c r="S91" s="194" t="n">
        <f aca="false">+S88*$C90</f>
        <v>0</v>
      </c>
      <c r="T91" s="194" t="n">
        <f aca="false">+T88*$C90</f>
        <v>0</v>
      </c>
      <c r="U91" s="194" t="n">
        <f aca="false">+U88*$C90</f>
        <v>0</v>
      </c>
      <c r="V91" s="194" t="n">
        <f aca="false">+V88*$C90</f>
        <v>0</v>
      </c>
      <c r="W91" s="194" t="n">
        <f aca="false">+W88*$C90</f>
        <v>17.25</v>
      </c>
      <c r="X91" s="194" t="n">
        <f aca="false">+X88*$C90</f>
        <v>17.25</v>
      </c>
      <c r="Y91" s="194" t="n">
        <f aca="false">+Y88*$C90</f>
        <v>17.25</v>
      </c>
      <c r="Z91" s="194" t="n">
        <f aca="false">+Z88*$C90</f>
        <v>17.25</v>
      </c>
      <c r="AA91" s="194" t="n">
        <f aca="false">+AA88*$C90</f>
        <v>17.25</v>
      </c>
      <c r="AB91" s="194" t="n">
        <f aca="false">+AB88*$C90</f>
        <v>17.25</v>
      </c>
      <c r="AC91" s="194" t="n">
        <f aca="false">+AC88*$C90</f>
        <v>17.25</v>
      </c>
      <c r="AD91" s="194" t="n">
        <f aca="false">+AD88*$C90</f>
        <v>17.25</v>
      </c>
      <c r="AE91" s="194" t="n">
        <f aca="false">+AE88*$C90</f>
        <v>17.25</v>
      </c>
      <c r="AF91" s="194" t="n">
        <f aca="false">+AF88*$C90</f>
        <v>17.25</v>
      </c>
      <c r="AG91" s="194" t="n">
        <f aca="false">+AG88*$C90</f>
        <v>17.25</v>
      </c>
      <c r="AH91" s="194" t="n">
        <f aca="false">+AH88*$C90</f>
        <v>17.25</v>
      </c>
      <c r="AI91" s="194" t="n">
        <f aca="false">+AI88*$C90</f>
        <v>17.25</v>
      </c>
      <c r="AJ91" s="194" t="n">
        <f aca="false">+AJ88*$C90</f>
        <v>17.25</v>
      </c>
      <c r="AK91" s="194" t="n">
        <f aca="false">+AK88*$C90</f>
        <v>17.25</v>
      </c>
      <c r="AL91" s="194" t="n">
        <f aca="false">+AL88*$C90</f>
        <v>17.25</v>
      </c>
      <c r="AM91" s="194" t="n">
        <f aca="false">+AM88*$C90</f>
        <v>17.25</v>
      </c>
      <c r="AN91" s="175" t="n">
        <f aca="false">+AN88*$C90</f>
        <v>17.25</v>
      </c>
      <c r="AO91" s="194" t="n">
        <f aca="false">+AO88*$C90</f>
        <v>17.25</v>
      </c>
      <c r="AP91" s="194" t="n">
        <f aca="false">+AP88*$C90</f>
        <v>17.25</v>
      </c>
      <c r="AQ91" s="194" t="n">
        <f aca="false">+AQ88*$C90</f>
        <v>17.25</v>
      </c>
      <c r="AR91" s="194" t="n">
        <f aca="false">+AR88*$C90</f>
        <v>17.25</v>
      </c>
      <c r="AS91" s="194" t="n">
        <f aca="false">+AS88*$C90</f>
        <v>17.25</v>
      </c>
      <c r="AT91" s="194" t="n">
        <f aca="false">+AT88*$C90</f>
        <v>17.25</v>
      </c>
      <c r="AU91" s="194" t="n">
        <f aca="false">+AU88*$C90</f>
        <v>17.25</v>
      </c>
      <c r="AV91" s="194" t="n">
        <f aca="false">+AV88*$C90</f>
        <v>17.25</v>
      </c>
      <c r="AW91" s="194" t="n">
        <f aca="false">+AW88*$C90</f>
        <v>17.25</v>
      </c>
      <c r="AX91" s="194" t="n">
        <f aca="false">+AX88*$C90</f>
        <v>17.25</v>
      </c>
      <c r="AY91" s="194" t="n">
        <f aca="false">+AY88*$C90</f>
        <v>17.25</v>
      </c>
      <c r="AZ91" s="194" t="n">
        <f aca="false">+AZ88*$C90</f>
        <v>17.25</v>
      </c>
      <c r="BA91" s="194" t="n">
        <f aca="false">+BA88*$C90</f>
        <v>17.25</v>
      </c>
      <c r="BB91" s="194" t="n">
        <f aca="false">+BB88*$C90</f>
        <v>17.25</v>
      </c>
      <c r="BC91" s="205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92"/>
      <c r="GE91" s="192"/>
      <c r="GF91" s="192"/>
      <c r="GG91" s="192"/>
      <c r="GH91" s="192"/>
      <c r="GI91" s="192"/>
      <c r="GJ91" s="192"/>
      <c r="GK91" s="192"/>
      <c r="GL91" s="192"/>
      <c r="GM91" s="192"/>
      <c r="GN91" s="192"/>
      <c r="GO91" s="192"/>
      <c r="GP91" s="192"/>
      <c r="GQ91" s="192"/>
      <c r="GR91" s="192"/>
      <c r="GS91" s="192"/>
      <c r="GT91" s="192"/>
      <c r="GU91" s="192"/>
      <c r="GV91" s="192"/>
      <c r="GW91" s="192"/>
      <c r="GX91" s="192"/>
      <c r="GY91" s="192"/>
      <c r="GZ91" s="192"/>
      <c r="HA91" s="192"/>
      <c r="HB91" s="192"/>
      <c r="HC91" s="192"/>
      <c r="HD91" s="192"/>
      <c r="HE91" s="192"/>
      <c r="HF91" s="192"/>
      <c r="HG91" s="192"/>
      <c r="HH91" s="192"/>
      <c r="HI91" s="192"/>
      <c r="HJ91" s="192"/>
      <c r="HK91" s="192"/>
      <c r="HL91" s="192"/>
      <c r="HM91" s="192"/>
      <c r="HN91" s="192"/>
      <c r="HO91" s="192"/>
      <c r="HP91" s="192"/>
      <c r="HQ91" s="192"/>
      <c r="HR91" s="192"/>
      <c r="HS91" s="192"/>
      <c r="HT91" s="192"/>
      <c r="HU91" s="192"/>
      <c r="HV91" s="192"/>
      <c r="HW91" s="192"/>
      <c r="HX91" s="192"/>
      <c r="HY91" s="192"/>
      <c r="HZ91" s="192"/>
      <c r="IA91" s="192"/>
      <c r="IB91" s="192"/>
      <c r="IC91" s="192"/>
      <c r="ID91" s="192"/>
      <c r="IE91" s="192"/>
      <c r="IF91" s="192"/>
      <c r="IG91" s="192"/>
      <c r="IH91" s="192"/>
      <c r="II91" s="192"/>
      <c r="IJ91" s="192"/>
      <c r="IK91" s="192"/>
      <c r="IL91" s="192"/>
      <c r="IM91" s="192"/>
      <c r="IN91" s="192"/>
      <c r="IO91" s="192"/>
      <c r="IP91" s="192"/>
      <c r="IQ91" s="192"/>
      <c r="IR91" s="192"/>
      <c r="IS91" s="192"/>
      <c r="IT91" s="192"/>
      <c r="IU91" s="192"/>
      <c r="IV91" s="192"/>
      <c r="IW91" s="192"/>
    </row>
    <row r="92" customFormat="false" ht="13.5" hidden="false" customHeight="false" outlineLevel="0" collapsed="false">
      <c r="A92" s="153" t="n">
        <f aca="false">+A84+1</f>
        <v>12</v>
      </c>
      <c r="B92" s="178" t="str">
        <f aca="false">+'Detail by Turbine'!G16</f>
        <v>Fr 6B 60 hz power barges (BV = 0)</v>
      </c>
      <c r="C92" s="179" t="str">
        <f aca="false">+'Detail by Turbine'!S16</f>
        <v>Unassigned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6"/>
      <c r="AO92" s="195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7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  <c r="EO92" s="199"/>
      <c r="EP92" s="199"/>
      <c r="EQ92" s="199"/>
      <c r="ER92" s="199"/>
      <c r="ES92" s="199"/>
      <c r="ET92" s="199"/>
      <c r="EU92" s="199"/>
      <c r="EV92" s="199"/>
      <c r="EW92" s="199"/>
      <c r="EX92" s="199"/>
      <c r="EY92" s="199"/>
      <c r="EZ92" s="199"/>
      <c r="FA92" s="199"/>
      <c r="FB92" s="199"/>
      <c r="FC92" s="199"/>
      <c r="FD92" s="199"/>
      <c r="FE92" s="199"/>
      <c r="FF92" s="199"/>
      <c r="FG92" s="199"/>
      <c r="FH92" s="199"/>
      <c r="FI92" s="199"/>
      <c r="FJ92" s="199"/>
      <c r="FK92" s="199"/>
      <c r="FL92" s="199"/>
      <c r="FM92" s="199"/>
      <c r="FN92" s="199"/>
      <c r="FO92" s="199"/>
      <c r="FP92" s="199"/>
      <c r="FQ92" s="199"/>
      <c r="FR92" s="199"/>
      <c r="FS92" s="199"/>
      <c r="FT92" s="199"/>
      <c r="FU92" s="199"/>
      <c r="FV92" s="199"/>
      <c r="FW92" s="199"/>
      <c r="FX92" s="199"/>
      <c r="FY92" s="199"/>
      <c r="FZ92" s="199"/>
      <c r="GA92" s="199"/>
      <c r="GB92" s="199"/>
      <c r="GC92" s="199"/>
      <c r="GD92" s="199"/>
      <c r="GE92" s="199"/>
      <c r="GF92" s="199"/>
      <c r="GG92" s="199"/>
      <c r="GH92" s="199"/>
      <c r="GI92" s="199"/>
      <c r="GJ92" s="199"/>
      <c r="GK92" s="199"/>
      <c r="GL92" s="199"/>
      <c r="GM92" s="199"/>
      <c r="GN92" s="199"/>
      <c r="GO92" s="199"/>
      <c r="GP92" s="199"/>
      <c r="GQ92" s="199"/>
      <c r="GR92" s="199"/>
      <c r="GS92" s="199"/>
      <c r="GT92" s="199"/>
      <c r="GU92" s="199"/>
      <c r="GV92" s="199"/>
      <c r="GW92" s="199"/>
      <c r="GX92" s="199"/>
      <c r="GY92" s="199"/>
      <c r="GZ92" s="199"/>
      <c r="HA92" s="199"/>
      <c r="HB92" s="199"/>
      <c r="HC92" s="199"/>
      <c r="HD92" s="199"/>
      <c r="HE92" s="199"/>
      <c r="HF92" s="199"/>
      <c r="HG92" s="199"/>
      <c r="HH92" s="199"/>
      <c r="HI92" s="199"/>
      <c r="HJ92" s="199"/>
      <c r="HK92" s="199"/>
      <c r="HL92" s="199"/>
      <c r="HM92" s="199"/>
      <c r="HN92" s="199"/>
      <c r="HO92" s="199"/>
      <c r="HP92" s="199"/>
      <c r="HQ92" s="199"/>
      <c r="HR92" s="199"/>
      <c r="HS92" s="199"/>
      <c r="HT92" s="199"/>
      <c r="HU92" s="199"/>
      <c r="HV92" s="199"/>
      <c r="HW92" s="199"/>
      <c r="HX92" s="199"/>
      <c r="HY92" s="199"/>
      <c r="HZ92" s="199"/>
      <c r="IA92" s="199"/>
      <c r="IB92" s="199"/>
      <c r="IC92" s="199"/>
      <c r="ID92" s="199"/>
      <c r="IE92" s="199"/>
      <c r="IF92" s="199"/>
      <c r="IG92" s="199"/>
      <c r="IH92" s="199"/>
      <c r="II92" s="199"/>
      <c r="IJ92" s="199"/>
      <c r="IK92" s="199"/>
      <c r="IL92" s="199"/>
      <c r="IM92" s="199"/>
      <c r="IN92" s="199"/>
      <c r="IO92" s="199"/>
      <c r="IP92" s="199"/>
      <c r="IQ92" s="199"/>
      <c r="IR92" s="199"/>
      <c r="IS92" s="199"/>
      <c r="IT92" s="199"/>
      <c r="IU92" s="199"/>
      <c r="IV92" s="199"/>
      <c r="IW92" s="199"/>
    </row>
    <row r="93" customFormat="false" ht="12.75" hidden="false" customHeight="false" outlineLevel="0" collapsed="false">
      <c r="A93" s="153"/>
      <c r="B93" s="181" t="s">
        <v>119</v>
      </c>
      <c r="C93" s="179"/>
      <c r="D93" s="182" t="n">
        <f aca="false">+D92</f>
        <v>0</v>
      </c>
      <c r="E93" s="182" t="n">
        <v>0</v>
      </c>
      <c r="F93" s="182" t="n">
        <v>0</v>
      </c>
      <c r="G93" s="182" t="n">
        <v>0</v>
      </c>
      <c r="H93" s="182" t="n">
        <v>0</v>
      </c>
      <c r="I93" s="182" t="n">
        <v>0</v>
      </c>
      <c r="J93" s="182" t="n">
        <v>0</v>
      </c>
      <c r="K93" s="182" t="n">
        <v>0</v>
      </c>
      <c r="L93" s="182" t="n">
        <v>0</v>
      </c>
      <c r="M93" s="182" t="n">
        <v>0</v>
      </c>
      <c r="N93" s="182" t="n">
        <v>0</v>
      </c>
      <c r="O93" s="182" t="n">
        <v>0</v>
      </c>
      <c r="P93" s="182" t="n">
        <v>0</v>
      </c>
      <c r="Q93" s="182" t="n">
        <v>0</v>
      </c>
      <c r="R93" s="182" t="n">
        <v>0</v>
      </c>
      <c r="S93" s="182" t="n">
        <v>0</v>
      </c>
      <c r="T93" s="182" t="n">
        <v>0</v>
      </c>
      <c r="U93" s="182" t="n">
        <v>0</v>
      </c>
      <c r="V93" s="182" t="n">
        <v>0</v>
      </c>
      <c r="W93" s="182" t="n">
        <v>1</v>
      </c>
      <c r="X93" s="182" t="n">
        <v>0</v>
      </c>
      <c r="Y93" s="182" t="n">
        <v>0</v>
      </c>
      <c r="Z93" s="182" t="n">
        <v>0</v>
      </c>
      <c r="AA93" s="182" t="n">
        <v>0</v>
      </c>
      <c r="AB93" s="182" t="n">
        <v>0</v>
      </c>
      <c r="AC93" s="182" t="n">
        <v>0</v>
      </c>
      <c r="AD93" s="182" t="n">
        <v>0</v>
      </c>
      <c r="AE93" s="182" t="n">
        <v>0</v>
      </c>
      <c r="AF93" s="182" t="n">
        <v>0</v>
      </c>
      <c r="AG93" s="182" t="n">
        <v>0</v>
      </c>
      <c r="AH93" s="182" t="n">
        <v>0</v>
      </c>
      <c r="AI93" s="182" t="n">
        <v>0</v>
      </c>
      <c r="AJ93" s="182" t="n">
        <v>0</v>
      </c>
      <c r="AK93" s="182" t="n">
        <v>0</v>
      </c>
      <c r="AL93" s="182" t="n">
        <v>0</v>
      </c>
      <c r="AM93" s="182" t="n">
        <v>0</v>
      </c>
      <c r="AN93" s="162" t="n">
        <v>0</v>
      </c>
      <c r="AO93" s="182" t="n">
        <v>0</v>
      </c>
      <c r="AP93" s="182" t="n">
        <v>0</v>
      </c>
      <c r="AQ93" s="182" t="n">
        <v>0</v>
      </c>
      <c r="AR93" s="182" t="n">
        <v>0</v>
      </c>
      <c r="AS93" s="182" t="n">
        <v>0</v>
      </c>
      <c r="AT93" s="182" t="n">
        <v>0</v>
      </c>
      <c r="AU93" s="182" t="n">
        <v>0</v>
      </c>
      <c r="AV93" s="182" t="n">
        <v>0</v>
      </c>
      <c r="AW93" s="182" t="n">
        <v>0</v>
      </c>
      <c r="AX93" s="182" t="n">
        <v>0</v>
      </c>
      <c r="AY93" s="182" t="n">
        <v>0</v>
      </c>
      <c r="AZ93" s="182" t="n">
        <v>0</v>
      </c>
      <c r="BA93" s="182" t="n">
        <v>0</v>
      </c>
      <c r="BB93" s="182" t="n">
        <v>0</v>
      </c>
      <c r="BC93" s="200" t="n">
        <f aca="false">SUM(D93:BB93)</f>
        <v>1</v>
      </c>
      <c r="BD93" s="18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/>
      <c r="EP93" s="201"/>
      <c r="EQ93" s="201"/>
      <c r="ER93" s="201"/>
      <c r="ES93" s="201"/>
      <c r="ET93" s="201"/>
      <c r="EU93" s="201"/>
      <c r="EV93" s="201"/>
      <c r="EW93" s="201"/>
      <c r="EX93" s="201"/>
      <c r="EY93" s="201"/>
      <c r="EZ93" s="201"/>
      <c r="FA93" s="201"/>
      <c r="FB93" s="201"/>
      <c r="FC93" s="201"/>
      <c r="FD93" s="201"/>
      <c r="FE93" s="201"/>
      <c r="FF93" s="201"/>
      <c r="FG93" s="201"/>
      <c r="FH93" s="201"/>
      <c r="FI93" s="201"/>
      <c r="FJ93" s="201"/>
      <c r="FK93" s="201"/>
      <c r="FL93" s="201"/>
      <c r="FM93" s="201"/>
      <c r="FN93" s="201"/>
      <c r="FO93" s="201"/>
      <c r="FP93" s="201"/>
      <c r="FQ93" s="201"/>
      <c r="FR93" s="201"/>
      <c r="FS93" s="201"/>
      <c r="FT93" s="201"/>
      <c r="FU93" s="201"/>
      <c r="FV93" s="201"/>
      <c r="FW93" s="201"/>
      <c r="FX93" s="201"/>
      <c r="FY93" s="201"/>
      <c r="FZ93" s="201"/>
      <c r="GA93" s="201"/>
      <c r="GB93" s="201"/>
      <c r="GC93" s="201"/>
      <c r="GD93" s="201"/>
      <c r="GE93" s="201"/>
      <c r="GF93" s="201"/>
      <c r="GG93" s="201"/>
      <c r="GH93" s="201"/>
      <c r="GI93" s="201"/>
      <c r="GJ93" s="201"/>
      <c r="GK93" s="201"/>
      <c r="GL93" s="201"/>
      <c r="GM93" s="201"/>
      <c r="GN93" s="201"/>
      <c r="GO93" s="201"/>
      <c r="GP93" s="201"/>
      <c r="GQ93" s="201"/>
      <c r="GR93" s="201"/>
      <c r="GS93" s="201"/>
      <c r="GT93" s="201"/>
      <c r="GU93" s="201"/>
      <c r="GV93" s="201"/>
      <c r="GW93" s="201"/>
      <c r="GX93" s="201"/>
      <c r="GY93" s="201"/>
      <c r="GZ93" s="201"/>
      <c r="HA93" s="201"/>
      <c r="HB93" s="201"/>
      <c r="HC93" s="201"/>
      <c r="HD93" s="201"/>
      <c r="HE93" s="201"/>
      <c r="HF93" s="201"/>
      <c r="HG93" s="201"/>
      <c r="HH93" s="201"/>
      <c r="HI93" s="201"/>
      <c r="HJ93" s="201"/>
      <c r="HK93" s="201"/>
      <c r="HL93" s="201"/>
      <c r="HM93" s="201"/>
      <c r="HN93" s="201"/>
      <c r="HO93" s="201"/>
      <c r="HP93" s="201"/>
      <c r="HQ93" s="201"/>
      <c r="HR93" s="201"/>
      <c r="HS93" s="201"/>
      <c r="HT93" s="201"/>
      <c r="HU93" s="201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  <c r="IN93" s="201"/>
      <c r="IO93" s="201"/>
      <c r="IP93" s="201"/>
      <c r="IQ93" s="201"/>
      <c r="IR93" s="201"/>
      <c r="IS93" s="201"/>
      <c r="IT93" s="201"/>
      <c r="IU93" s="201"/>
      <c r="IV93" s="201"/>
      <c r="IW93" s="201"/>
    </row>
    <row r="94" customFormat="false" ht="12.75" hidden="false" customHeight="false" outlineLevel="0" collapsed="false">
      <c r="A94" s="153"/>
      <c r="B94" s="181" t="s">
        <v>120</v>
      </c>
      <c r="C94" s="179"/>
      <c r="D94" s="182" t="n">
        <f aca="false">+D93</f>
        <v>0</v>
      </c>
      <c r="E94" s="182" t="n">
        <f aca="false">+D94+E93</f>
        <v>0</v>
      </c>
      <c r="F94" s="182" t="n">
        <f aca="false">+E94+F93</f>
        <v>0</v>
      </c>
      <c r="G94" s="182" t="n">
        <f aca="false">+F94+G93</f>
        <v>0</v>
      </c>
      <c r="H94" s="182" t="n">
        <f aca="false">+G94+H93</f>
        <v>0</v>
      </c>
      <c r="I94" s="182" t="n">
        <f aca="false">+H94+I93</f>
        <v>0</v>
      </c>
      <c r="J94" s="182" t="n">
        <f aca="false">+I94+J93</f>
        <v>0</v>
      </c>
      <c r="K94" s="182" t="n">
        <f aca="false">+J94+K93</f>
        <v>0</v>
      </c>
      <c r="L94" s="182" t="n">
        <f aca="false">+K94+L93</f>
        <v>0</v>
      </c>
      <c r="M94" s="182" t="n">
        <f aca="false">+L94+M93</f>
        <v>0</v>
      </c>
      <c r="N94" s="182" t="n">
        <f aca="false">+M94+N93</f>
        <v>0</v>
      </c>
      <c r="O94" s="182" t="n">
        <f aca="false">+N94+O93</f>
        <v>0</v>
      </c>
      <c r="P94" s="182" t="n">
        <f aca="false">+O94+P93</f>
        <v>0</v>
      </c>
      <c r="Q94" s="182" t="n">
        <f aca="false">+P94+Q93</f>
        <v>0</v>
      </c>
      <c r="R94" s="182" t="n">
        <f aca="false">+Q94+R93</f>
        <v>0</v>
      </c>
      <c r="S94" s="182" t="n">
        <f aca="false">+R94+S93</f>
        <v>0</v>
      </c>
      <c r="T94" s="182" t="n">
        <f aca="false">+S94+T93</f>
        <v>0</v>
      </c>
      <c r="U94" s="182" t="n">
        <f aca="false">+T94+U93</f>
        <v>0</v>
      </c>
      <c r="V94" s="182" t="n">
        <f aca="false">+U94+V93</f>
        <v>0</v>
      </c>
      <c r="W94" s="182" t="n">
        <f aca="false">+V94+W93</f>
        <v>1</v>
      </c>
      <c r="X94" s="182" t="n">
        <f aca="false">+W94+X93</f>
        <v>1</v>
      </c>
      <c r="Y94" s="182" t="n">
        <f aca="false">+X94+Y93</f>
        <v>1</v>
      </c>
      <c r="Z94" s="182" t="n">
        <f aca="false">+Y94+Z93</f>
        <v>1</v>
      </c>
      <c r="AA94" s="182" t="n">
        <f aca="false">+Z94+AA93</f>
        <v>1</v>
      </c>
      <c r="AB94" s="182" t="n">
        <f aca="false">+AA94+AB93</f>
        <v>1</v>
      </c>
      <c r="AC94" s="182" t="n">
        <f aca="false">+AB94+AC93</f>
        <v>1</v>
      </c>
      <c r="AD94" s="182" t="n">
        <f aca="false">+AC94+AD93</f>
        <v>1</v>
      </c>
      <c r="AE94" s="182" t="n">
        <f aca="false">+AD94+AE93</f>
        <v>1</v>
      </c>
      <c r="AF94" s="182" t="n">
        <f aca="false">+AE94+AF93</f>
        <v>1</v>
      </c>
      <c r="AG94" s="182" t="n">
        <f aca="false">+AF94+AG93</f>
        <v>1</v>
      </c>
      <c r="AH94" s="182" t="n">
        <f aca="false">+AG94+AH93</f>
        <v>1</v>
      </c>
      <c r="AI94" s="182" t="n">
        <f aca="false">+AH94+AI93</f>
        <v>1</v>
      </c>
      <c r="AJ94" s="182" t="n">
        <f aca="false">+AI94+AJ93</f>
        <v>1</v>
      </c>
      <c r="AK94" s="182" t="n">
        <f aca="false">+AJ94+AK93</f>
        <v>1</v>
      </c>
      <c r="AL94" s="182" t="n">
        <f aca="false">+AK94+AL93</f>
        <v>1</v>
      </c>
      <c r="AM94" s="182" t="n">
        <f aca="false">+AL94+AM93</f>
        <v>1</v>
      </c>
      <c r="AN94" s="162" t="n">
        <f aca="false">+AM94+AN93</f>
        <v>1</v>
      </c>
      <c r="AO94" s="182" t="n">
        <f aca="false">+AN94+AO93</f>
        <v>1</v>
      </c>
      <c r="AP94" s="182" t="n">
        <f aca="false">+AO94+AP93</f>
        <v>1</v>
      </c>
      <c r="AQ94" s="182" t="n">
        <f aca="false">+AP94+AQ93</f>
        <v>1</v>
      </c>
      <c r="AR94" s="182" t="n">
        <f aca="false">+AQ94+AR93</f>
        <v>1</v>
      </c>
      <c r="AS94" s="182" t="n">
        <f aca="false">+AR94+AS93</f>
        <v>1</v>
      </c>
      <c r="AT94" s="182" t="n">
        <f aca="false">+AS94+AT93</f>
        <v>1</v>
      </c>
      <c r="AU94" s="182" t="n">
        <f aca="false">+AT94+AU93</f>
        <v>1</v>
      </c>
      <c r="AV94" s="182" t="n">
        <f aca="false">+AU94+AV93</f>
        <v>1</v>
      </c>
      <c r="AW94" s="182" t="n">
        <f aca="false">+AV94+AW93</f>
        <v>1</v>
      </c>
      <c r="AX94" s="182" t="n">
        <f aca="false">+AW94+AX93</f>
        <v>1</v>
      </c>
      <c r="AY94" s="182" t="n">
        <f aca="false">+AX94+AY93</f>
        <v>1</v>
      </c>
      <c r="AZ94" s="182" t="n">
        <f aca="false">+AY94+AZ93</f>
        <v>1</v>
      </c>
      <c r="BA94" s="182" t="n">
        <f aca="false">+AZ94+BA93</f>
        <v>1</v>
      </c>
      <c r="BB94" s="182" t="n">
        <f aca="false">+BA94+BB93</f>
        <v>1</v>
      </c>
      <c r="BC94" s="200"/>
      <c r="BD94" s="18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/>
      <c r="EP94" s="201"/>
      <c r="EQ94" s="201"/>
      <c r="ER94" s="201"/>
      <c r="ES94" s="201"/>
      <c r="ET94" s="201"/>
      <c r="EU94" s="201"/>
      <c r="EV94" s="201"/>
      <c r="EW94" s="201"/>
      <c r="EX94" s="201"/>
      <c r="EY94" s="201"/>
      <c r="EZ94" s="201"/>
      <c r="FA94" s="201"/>
      <c r="FB94" s="201"/>
      <c r="FC94" s="201"/>
      <c r="FD94" s="201"/>
      <c r="FE94" s="201"/>
      <c r="FF94" s="201"/>
      <c r="FG94" s="201"/>
      <c r="FH94" s="201"/>
      <c r="FI94" s="201"/>
      <c r="FJ94" s="201"/>
      <c r="FK94" s="201"/>
      <c r="FL94" s="201"/>
      <c r="FM94" s="201"/>
      <c r="FN94" s="201"/>
      <c r="FO94" s="201"/>
      <c r="FP94" s="201"/>
      <c r="FQ94" s="201"/>
      <c r="FR94" s="201"/>
      <c r="FS94" s="201"/>
      <c r="FT94" s="201"/>
      <c r="FU94" s="201"/>
      <c r="FV94" s="201"/>
      <c r="FW94" s="201"/>
      <c r="FX94" s="201"/>
      <c r="FY94" s="201"/>
      <c r="FZ94" s="201"/>
      <c r="GA94" s="201"/>
      <c r="GB94" s="201"/>
      <c r="GC94" s="201"/>
      <c r="GD94" s="201"/>
      <c r="GE94" s="201"/>
      <c r="GF94" s="201"/>
      <c r="GG94" s="201"/>
      <c r="GH94" s="201"/>
      <c r="GI94" s="201"/>
      <c r="GJ94" s="201"/>
      <c r="GK94" s="201"/>
      <c r="GL94" s="201"/>
      <c r="GM94" s="201"/>
      <c r="GN94" s="201"/>
      <c r="GO94" s="201"/>
      <c r="GP94" s="201"/>
      <c r="GQ94" s="201"/>
      <c r="GR94" s="201"/>
      <c r="GS94" s="201"/>
      <c r="GT94" s="201"/>
      <c r="GU94" s="201"/>
      <c r="GV94" s="201"/>
      <c r="GW94" s="201"/>
      <c r="GX94" s="201"/>
      <c r="GY94" s="201"/>
      <c r="GZ94" s="201"/>
      <c r="HA94" s="201"/>
      <c r="HB94" s="201"/>
      <c r="HC94" s="201"/>
      <c r="HD94" s="201"/>
      <c r="HE94" s="201"/>
      <c r="HF94" s="201"/>
      <c r="HG94" s="201"/>
      <c r="HH94" s="201"/>
      <c r="HI94" s="201"/>
      <c r="HJ94" s="201"/>
      <c r="HK94" s="201"/>
      <c r="HL94" s="201"/>
      <c r="HM94" s="201"/>
      <c r="HN94" s="201"/>
      <c r="HO94" s="201"/>
      <c r="HP94" s="201"/>
      <c r="HQ94" s="201"/>
      <c r="HR94" s="201"/>
      <c r="HS94" s="201"/>
      <c r="HT94" s="201"/>
      <c r="HU94" s="201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  <c r="IN94" s="201"/>
      <c r="IO94" s="201"/>
      <c r="IP94" s="201"/>
      <c r="IQ94" s="201"/>
      <c r="IR94" s="201"/>
      <c r="IS94" s="201"/>
      <c r="IT94" s="201"/>
      <c r="IU94" s="201"/>
      <c r="IV94" s="201"/>
      <c r="IW94" s="201"/>
    </row>
    <row r="95" customFormat="false" ht="12.75" hidden="false" customHeight="false" outlineLevel="0" collapsed="false">
      <c r="A95" s="153"/>
      <c r="B95" s="181" t="s">
        <v>121</v>
      </c>
      <c r="C95" s="179"/>
      <c r="D95" s="182" t="n">
        <v>0</v>
      </c>
      <c r="E95" s="182" t="n">
        <v>0</v>
      </c>
      <c r="F95" s="182" t="n">
        <v>0</v>
      </c>
      <c r="G95" s="182" t="n">
        <v>0</v>
      </c>
      <c r="H95" s="182" t="n">
        <v>0</v>
      </c>
      <c r="I95" s="182" t="n">
        <v>0</v>
      </c>
      <c r="J95" s="182" t="n">
        <v>0</v>
      </c>
      <c r="K95" s="182" t="n">
        <v>0</v>
      </c>
      <c r="L95" s="182" t="n">
        <v>0</v>
      </c>
      <c r="M95" s="182" t="n">
        <v>0</v>
      </c>
      <c r="N95" s="182" t="n">
        <v>0</v>
      </c>
      <c r="O95" s="182" t="n">
        <v>0</v>
      </c>
      <c r="P95" s="182" t="n">
        <v>0</v>
      </c>
      <c r="Q95" s="182" t="n">
        <v>0</v>
      </c>
      <c r="R95" s="182" t="n">
        <v>0</v>
      </c>
      <c r="S95" s="182" t="n">
        <v>0</v>
      </c>
      <c r="T95" s="182" t="n">
        <v>0</v>
      </c>
      <c r="U95" s="182" t="n">
        <v>0</v>
      </c>
      <c r="V95" s="182" t="n">
        <v>0</v>
      </c>
      <c r="W95" s="182" t="n">
        <v>1</v>
      </c>
      <c r="X95" s="182" t="n">
        <v>0</v>
      </c>
      <c r="Y95" s="182" t="n">
        <v>0</v>
      </c>
      <c r="Z95" s="182" t="n">
        <v>0</v>
      </c>
      <c r="AA95" s="182" t="n">
        <v>0</v>
      </c>
      <c r="AB95" s="182" t="n">
        <v>0</v>
      </c>
      <c r="AC95" s="182" t="n">
        <v>0</v>
      </c>
      <c r="AD95" s="182" t="n">
        <v>0</v>
      </c>
      <c r="AE95" s="182" t="n">
        <v>0</v>
      </c>
      <c r="AF95" s="182" t="n">
        <v>0</v>
      </c>
      <c r="AG95" s="182" t="n">
        <v>0</v>
      </c>
      <c r="AH95" s="182" t="n">
        <v>0</v>
      </c>
      <c r="AI95" s="182" t="n">
        <v>0</v>
      </c>
      <c r="AJ95" s="182" t="n">
        <v>0</v>
      </c>
      <c r="AK95" s="182" t="n">
        <v>0</v>
      </c>
      <c r="AL95" s="182" t="n">
        <v>0</v>
      </c>
      <c r="AM95" s="182" t="n">
        <v>0</v>
      </c>
      <c r="AN95" s="162" t="n">
        <v>0</v>
      </c>
      <c r="AO95" s="182" t="n">
        <v>0</v>
      </c>
      <c r="AP95" s="182" t="n">
        <v>0</v>
      </c>
      <c r="AQ95" s="182" t="n">
        <v>0</v>
      </c>
      <c r="AR95" s="182" t="n">
        <v>0</v>
      </c>
      <c r="AS95" s="182" t="n">
        <v>0</v>
      </c>
      <c r="AT95" s="182" t="n">
        <v>0</v>
      </c>
      <c r="AU95" s="182" t="n">
        <v>0</v>
      </c>
      <c r="AV95" s="182" t="n">
        <v>0</v>
      </c>
      <c r="AW95" s="182" t="n">
        <v>0</v>
      </c>
      <c r="AX95" s="182" t="n">
        <v>0</v>
      </c>
      <c r="AY95" s="182" t="n">
        <v>0</v>
      </c>
      <c r="AZ95" s="182" t="n">
        <v>0</v>
      </c>
      <c r="BA95" s="182" t="n">
        <v>0</v>
      </c>
      <c r="BB95" s="182" t="n">
        <v>0</v>
      </c>
      <c r="BC95" s="200" t="n">
        <f aca="false">SUM(D95:BB95)</f>
        <v>1</v>
      </c>
      <c r="BD95" s="181"/>
      <c r="BE95" s="201"/>
      <c r="BF95" s="201"/>
      <c r="BG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201"/>
      <c r="CD95" s="201"/>
      <c r="CE95" s="201"/>
      <c r="CF95" s="201"/>
      <c r="CG95" s="201"/>
      <c r="CH95" s="201"/>
      <c r="CI95" s="201"/>
      <c r="CJ95" s="201"/>
      <c r="CK95" s="201"/>
      <c r="CL95" s="201"/>
      <c r="CM95" s="201"/>
      <c r="CN95" s="201"/>
      <c r="CO95" s="201"/>
      <c r="CP95" s="201"/>
      <c r="CQ95" s="201"/>
      <c r="CR95" s="201"/>
      <c r="CS95" s="201"/>
      <c r="CT95" s="201"/>
      <c r="CU95" s="201"/>
      <c r="CV95" s="201"/>
      <c r="CW95" s="201"/>
      <c r="CX95" s="201"/>
      <c r="CY95" s="201"/>
      <c r="CZ95" s="201"/>
      <c r="DA95" s="201"/>
      <c r="DB95" s="201"/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201"/>
      <c r="FD95" s="201"/>
      <c r="FE95" s="201"/>
      <c r="FF95" s="201"/>
      <c r="FG95" s="201"/>
      <c r="FH95" s="201"/>
      <c r="FI95" s="201"/>
      <c r="FJ95" s="201"/>
      <c r="FK95" s="201"/>
      <c r="FL95" s="201"/>
      <c r="FM95" s="201"/>
      <c r="FN95" s="201"/>
      <c r="FO95" s="201"/>
      <c r="FP95" s="201"/>
      <c r="FQ95" s="201"/>
      <c r="FR95" s="201"/>
      <c r="FS95" s="201"/>
      <c r="FT95" s="201"/>
      <c r="FU95" s="201"/>
      <c r="FV95" s="201"/>
      <c r="FW95" s="201"/>
      <c r="FX95" s="201"/>
      <c r="FY95" s="201"/>
      <c r="FZ95" s="201"/>
      <c r="GA95" s="201"/>
      <c r="GB95" s="201"/>
      <c r="GC95" s="201"/>
      <c r="GD95" s="201"/>
      <c r="GE95" s="201"/>
      <c r="GF95" s="201"/>
      <c r="GG95" s="201"/>
      <c r="GH95" s="201"/>
      <c r="GI95" s="201"/>
      <c r="GJ95" s="201"/>
      <c r="GK95" s="201"/>
      <c r="GL95" s="201"/>
      <c r="GM95" s="201"/>
      <c r="GN95" s="201"/>
      <c r="GO95" s="201"/>
      <c r="GP95" s="201"/>
      <c r="GQ95" s="201"/>
      <c r="GR95" s="201"/>
      <c r="GS95" s="201"/>
      <c r="GT95" s="201"/>
      <c r="GU95" s="201"/>
      <c r="GV95" s="201"/>
      <c r="GW95" s="201"/>
      <c r="GX95" s="201"/>
      <c r="GY95" s="201"/>
      <c r="GZ95" s="201"/>
      <c r="HA95" s="201"/>
      <c r="HB95" s="201"/>
      <c r="HC95" s="201"/>
      <c r="HD95" s="201"/>
      <c r="HE95" s="201"/>
      <c r="HF95" s="201"/>
      <c r="HG95" s="201"/>
      <c r="HH95" s="201"/>
      <c r="HI95" s="201"/>
      <c r="HJ95" s="201"/>
      <c r="HK95" s="201"/>
      <c r="HL95" s="201"/>
      <c r="HM95" s="201"/>
      <c r="HN95" s="201"/>
      <c r="HO95" s="201"/>
      <c r="HP95" s="201"/>
      <c r="HQ95" s="201"/>
      <c r="HR95" s="201"/>
      <c r="HS95" s="201"/>
      <c r="HT95" s="201"/>
      <c r="HU95" s="201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  <c r="IN95" s="201"/>
      <c r="IO95" s="201"/>
      <c r="IP95" s="201"/>
      <c r="IQ95" s="201"/>
      <c r="IR95" s="201"/>
      <c r="IS95" s="201"/>
      <c r="IT95" s="201"/>
      <c r="IU95" s="201"/>
      <c r="IV95" s="201"/>
      <c r="IW95" s="201"/>
    </row>
    <row r="96" customFormat="false" ht="12.75" hidden="false" customHeight="false" outlineLevel="0" collapsed="false">
      <c r="A96" s="153"/>
      <c r="B96" s="181" t="s">
        <v>122</v>
      </c>
      <c r="C96" s="179"/>
      <c r="D96" s="182" t="n">
        <f aca="false">+D95</f>
        <v>0</v>
      </c>
      <c r="E96" s="182" t="n">
        <f aca="false">+D96+E95</f>
        <v>0</v>
      </c>
      <c r="F96" s="182" t="n">
        <f aca="false">+E96+F95</f>
        <v>0</v>
      </c>
      <c r="G96" s="182" t="n">
        <f aca="false">+F96+G95</f>
        <v>0</v>
      </c>
      <c r="H96" s="182" t="n">
        <f aca="false">+G96+H95</f>
        <v>0</v>
      </c>
      <c r="I96" s="182" t="n">
        <f aca="false">+H96+I95</f>
        <v>0</v>
      </c>
      <c r="J96" s="182" t="n">
        <f aca="false">+I96+J95</f>
        <v>0</v>
      </c>
      <c r="K96" s="182" t="n">
        <f aca="false">+J96+K95</f>
        <v>0</v>
      </c>
      <c r="L96" s="182" t="n">
        <f aca="false">+K96+L95</f>
        <v>0</v>
      </c>
      <c r="M96" s="182" t="n">
        <f aca="false">+L96+M95</f>
        <v>0</v>
      </c>
      <c r="N96" s="182" t="n">
        <f aca="false">+M96+N95</f>
        <v>0</v>
      </c>
      <c r="O96" s="182" t="n">
        <f aca="false">+N96+O95</f>
        <v>0</v>
      </c>
      <c r="P96" s="182" t="n">
        <f aca="false">+O96+P95</f>
        <v>0</v>
      </c>
      <c r="Q96" s="182" t="n">
        <f aca="false">+P96+Q95</f>
        <v>0</v>
      </c>
      <c r="R96" s="182" t="n">
        <f aca="false">+Q96+R95</f>
        <v>0</v>
      </c>
      <c r="S96" s="182" t="n">
        <f aca="false">+R96+S95</f>
        <v>0</v>
      </c>
      <c r="T96" s="182" t="n">
        <f aca="false">+S96+T95</f>
        <v>0</v>
      </c>
      <c r="U96" s="182" t="n">
        <f aca="false">+T96+U95</f>
        <v>0</v>
      </c>
      <c r="V96" s="182" t="n">
        <f aca="false">+U96+V95</f>
        <v>0</v>
      </c>
      <c r="W96" s="182" t="n">
        <f aca="false">+V96+W95</f>
        <v>1</v>
      </c>
      <c r="X96" s="182" t="n">
        <f aca="false">+W96+X95</f>
        <v>1</v>
      </c>
      <c r="Y96" s="182" t="n">
        <f aca="false">+X96+Y95</f>
        <v>1</v>
      </c>
      <c r="Z96" s="182" t="n">
        <f aca="false">+Y96+Z95</f>
        <v>1</v>
      </c>
      <c r="AA96" s="182" t="n">
        <f aca="false">+Z96+AA95</f>
        <v>1</v>
      </c>
      <c r="AB96" s="182" t="n">
        <f aca="false">+AA96+AB95</f>
        <v>1</v>
      </c>
      <c r="AC96" s="182" t="n">
        <f aca="false">+AB96+AC95</f>
        <v>1</v>
      </c>
      <c r="AD96" s="182" t="n">
        <f aca="false">+AC96+AD95</f>
        <v>1</v>
      </c>
      <c r="AE96" s="182" t="n">
        <f aca="false">+AD96+AE95</f>
        <v>1</v>
      </c>
      <c r="AF96" s="182" t="n">
        <f aca="false">+AE96+AF95</f>
        <v>1</v>
      </c>
      <c r="AG96" s="182" t="n">
        <f aca="false">+AF96+AG95</f>
        <v>1</v>
      </c>
      <c r="AH96" s="182" t="n">
        <f aca="false">+AG96+AH95</f>
        <v>1</v>
      </c>
      <c r="AI96" s="182" t="n">
        <f aca="false">+AH96+AI95</f>
        <v>1</v>
      </c>
      <c r="AJ96" s="182" t="n">
        <f aca="false">+AI96+AJ95</f>
        <v>1</v>
      </c>
      <c r="AK96" s="182" t="n">
        <f aca="false">+AJ96+AK95</f>
        <v>1</v>
      </c>
      <c r="AL96" s="182" t="n">
        <f aca="false">+AK96+AL95</f>
        <v>1</v>
      </c>
      <c r="AM96" s="182" t="n">
        <f aca="false">+AL96+AM95</f>
        <v>1</v>
      </c>
      <c r="AN96" s="162" t="n">
        <f aca="false">+AM96+AN95</f>
        <v>1</v>
      </c>
      <c r="AO96" s="182" t="n">
        <f aca="false">+AN96+AO95</f>
        <v>1</v>
      </c>
      <c r="AP96" s="182" t="n">
        <f aca="false">+AO96+AP95</f>
        <v>1</v>
      </c>
      <c r="AQ96" s="182" t="n">
        <f aca="false">+AP96+AQ95</f>
        <v>1</v>
      </c>
      <c r="AR96" s="182" t="n">
        <f aca="false">+AQ96+AR95</f>
        <v>1</v>
      </c>
      <c r="AS96" s="182" t="n">
        <f aca="false">+AR96+AS95</f>
        <v>1</v>
      </c>
      <c r="AT96" s="182" t="n">
        <f aca="false">+AS96+AT95</f>
        <v>1</v>
      </c>
      <c r="AU96" s="182" t="n">
        <f aca="false">+AT96+AU95</f>
        <v>1</v>
      </c>
      <c r="AV96" s="182" t="n">
        <f aca="false">+AU96+AV95</f>
        <v>1</v>
      </c>
      <c r="AW96" s="182" t="n">
        <f aca="false">+AV96+AW95</f>
        <v>1</v>
      </c>
      <c r="AX96" s="182" t="n">
        <f aca="false">+AW96+AX95</f>
        <v>1</v>
      </c>
      <c r="AY96" s="182" t="n">
        <f aca="false">+AX96+AY95</f>
        <v>1</v>
      </c>
      <c r="AZ96" s="182" t="n">
        <f aca="false">+AY96+AZ95</f>
        <v>1</v>
      </c>
      <c r="BA96" s="182" t="n">
        <f aca="false">+AZ96+BA95</f>
        <v>1</v>
      </c>
      <c r="BB96" s="182" t="n">
        <f aca="false">+BA96+BB95</f>
        <v>1</v>
      </c>
      <c r="BC96" s="200"/>
      <c r="BD96" s="18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201"/>
      <c r="CD96" s="201"/>
      <c r="CE96" s="201"/>
      <c r="CF96" s="201"/>
      <c r="CG96" s="201"/>
      <c r="CH96" s="201"/>
      <c r="CI96" s="201"/>
      <c r="CJ96" s="201"/>
      <c r="CK96" s="201"/>
      <c r="CL96" s="201"/>
      <c r="CM96" s="201"/>
      <c r="CN96" s="201"/>
      <c r="CO96" s="201"/>
      <c r="CP96" s="201"/>
      <c r="CQ96" s="201"/>
      <c r="CR96" s="201"/>
      <c r="CS96" s="201"/>
      <c r="CT96" s="201"/>
      <c r="CU96" s="201"/>
      <c r="CV96" s="201"/>
      <c r="CW96" s="201"/>
      <c r="CX96" s="201"/>
      <c r="CY96" s="201"/>
      <c r="CZ96" s="201"/>
      <c r="DA96" s="201"/>
      <c r="DB96" s="201"/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201"/>
      <c r="FD96" s="201"/>
      <c r="FE96" s="201"/>
      <c r="FF96" s="201"/>
      <c r="FG96" s="201"/>
      <c r="FH96" s="201"/>
      <c r="FI96" s="201"/>
      <c r="FJ96" s="201"/>
      <c r="FK96" s="201"/>
      <c r="FL96" s="201"/>
      <c r="FM96" s="201"/>
      <c r="FN96" s="201"/>
      <c r="FO96" s="201"/>
      <c r="FP96" s="201"/>
      <c r="FQ96" s="201"/>
      <c r="FR96" s="201"/>
      <c r="FS96" s="201"/>
      <c r="FT96" s="201"/>
      <c r="FU96" s="201"/>
      <c r="FV96" s="201"/>
      <c r="FW96" s="201"/>
      <c r="FX96" s="201"/>
      <c r="FY96" s="201"/>
      <c r="FZ96" s="201"/>
      <c r="GA96" s="201"/>
      <c r="GB96" s="201"/>
      <c r="GC96" s="201"/>
      <c r="GD96" s="201"/>
      <c r="GE96" s="201"/>
      <c r="GF96" s="201"/>
      <c r="GG96" s="201"/>
      <c r="GH96" s="201"/>
      <c r="GI96" s="201"/>
      <c r="GJ96" s="201"/>
      <c r="GK96" s="201"/>
      <c r="GL96" s="201"/>
      <c r="GM96" s="201"/>
      <c r="GN96" s="201"/>
      <c r="GO96" s="201"/>
      <c r="GP96" s="201"/>
      <c r="GQ96" s="201"/>
      <c r="GR96" s="201"/>
      <c r="GS96" s="201"/>
      <c r="GT96" s="201"/>
      <c r="GU96" s="201"/>
      <c r="GV96" s="201"/>
      <c r="GW96" s="201"/>
      <c r="GX96" s="201"/>
      <c r="GY96" s="201"/>
      <c r="GZ96" s="201"/>
      <c r="HA96" s="201"/>
      <c r="HB96" s="201"/>
      <c r="HC96" s="201"/>
      <c r="HD96" s="201"/>
      <c r="HE96" s="201"/>
      <c r="HF96" s="201"/>
      <c r="HG96" s="201"/>
      <c r="HH96" s="201"/>
      <c r="HI96" s="201"/>
      <c r="HJ96" s="201"/>
      <c r="HK96" s="201"/>
      <c r="HL96" s="201"/>
      <c r="HM96" s="201"/>
      <c r="HN96" s="201"/>
      <c r="HO96" s="201"/>
      <c r="HP96" s="201"/>
      <c r="HQ96" s="201"/>
      <c r="HR96" s="201"/>
      <c r="HS96" s="201"/>
      <c r="HT96" s="201"/>
      <c r="HU96" s="201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  <c r="IN96" s="201"/>
      <c r="IO96" s="201"/>
      <c r="IP96" s="201"/>
      <c r="IQ96" s="201"/>
      <c r="IR96" s="201"/>
      <c r="IS96" s="201"/>
      <c r="IT96" s="201"/>
      <c r="IU96" s="201"/>
      <c r="IV96" s="201"/>
      <c r="IW96" s="201"/>
    </row>
    <row r="97" customFormat="false" ht="12.75" hidden="false" customHeight="false" outlineLevel="0" collapsed="false">
      <c r="A97" s="153"/>
      <c r="B97" s="183"/>
      <c r="C97" s="179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5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202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9"/>
      <c r="DL97" s="199"/>
      <c r="DM97" s="199"/>
      <c r="DN97" s="199"/>
      <c r="DO97" s="199"/>
      <c r="DP97" s="199"/>
      <c r="DQ97" s="199"/>
      <c r="DR97" s="199"/>
      <c r="DS97" s="199"/>
      <c r="DT97" s="199"/>
      <c r="DU97" s="199"/>
      <c r="DV97" s="199"/>
      <c r="DW97" s="199"/>
      <c r="DX97" s="199"/>
      <c r="DY97" s="199"/>
      <c r="DZ97" s="199"/>
      <c r="EA97" s="199"/>
      <c r="EB97" s="199"/>
      <c r="EC97" s="199"/>
      <c r="ED97" s="199"/>
      <c r="EE97" s="199"/>
      <c r="EF97" s="199"/>
      <c r="EG97" s="199"/>
      <c r="EH97" s="199"/>
      <c r="EI97" s="199"/>
      <c r="EJ97" s="199"/>
      <c r="EK97" s="199"/>
      <c r="EL97" s="199"/>
      <c r="EM97" s="199"/>
      <c r="EN97" s="199"/>
      <c r="EO97" s="199"/>
      <c r="EP97" s="199"/>
      <c r="EQ97" s="199"/>
      <c r="ER97" s="199"/>
      <c r="ES97" s="199"/>
      <c r="ET97" s="199"/>
      <c r="EU97" s="199"/>
      <c r="EV97" s="199"/>
      <c r="EW97" s="199"/>
      <c r="EX97" s="199"/>
      <c r="EY97" s="199"/>
      <c r="EZ97" s="199"/>
      <c r="FA97" s="199"/>
      <c r="FB97" s="199"/>
      <c r="FC97" s="199"/>
      <c r="FD97" s="199"/>
      <c r="FE97" s="199"/>
      <c r="FF97" s="199"/>
      <c r="FG97" s="199"/>
      <c r="FH97" s="199"/>
      <c r="FI97" s="199"/>
      <c r="FJ97" s="199"/>
      <c r="FK97" s="199"/>
      <c r="FL97" s="199"/>
      <c r="FM97" s="199"/>
      <c r="FN97" s="199"/>
      <c r="FO97" s="199"/>
      <c r="FP97" s="199"/>
      <c r="FQ97" s="199"/>
      <c r="FR97" s="199"/>
      <c r="FS97" s="199"/>
      <c r="FT97" s="199"/>
      <c r="FU97" s="199"/>
      <c r="FV97" s="199"/>
      <c r="FW97" s="199"/>
      <c r="FX97" s="199"/>
      <c r="FY97" s="199"/>
      <c r="FZ97" s="199"/>
      <c r="GA97" s="199"/>
      <c r="GB97" s="199"/>
      <c r="GC97" s="199"/>
      <c r="GD97" s="199"/>
      <c r="GE97" s="199"/>
      <c r="GF97" s="199"/>
      <c r="GG97" s="199"/>
      <c r="GH97" s="199"/>
      <c r="GI97" s="199"/>
      <c r="GJ97" s="199"/>
      <c r="GK97" s="199"/>
      <c r="GL97" s="199"/>
      <c r="GM97" s="199"/>
      <c r="GN97" s="199"/>
      <c r="GO97" s="199"/>
      <c r="GP97" s="199"/>
      <c r="GQ97" s="199"/>
      <c r="GR97" s="199"/>
      <c r="GS97" s="199"/>
      <c r="GT97" s="199"/>
      <c r="GU97" s="199"/>
      <c r="GV97" s="199"/>
      <c r="GW97" s="199"/>
      <c r="GX97" s="199"/>
      <c r="GY97" s="199"/>
      <c r="GZ97" s="199"/>
      <c r="HA97" s="199"/>
      <c r="HB97" s="199"/>
      <c r="HC97" s="199"/>
      <c r="HD97" s="199"/>
      <c r="HE97" s="199"/>
      <c r="HF97" s="199"/>
      <c r="HG97" s="199"/>
      <c r="HH97" s="199"/>
      <c r="HI97" s="199"/>
      <c r="HJ97" s="199"/>
      <c r="HK97" s="199"/>
      <c r="HL97" s="199"/>
      <c r="HM97" s="199"/>
      <c r="HN97" s="199"/>
      <c r="HO97" s="199"/>
      <c r="HP97" s="199"/>
      <c r="HQ97" s="199"/>
      <c r="HR97" s="199"/>
      <c r="HS97" s="199"/>
      <c r="HT97" s="199"/>
      <c r="HU97" s="199"/>
      <c r="HV97" s="199"/>
      <c r="HW97" s="199"/>
      <c r="HX97" s="199"/>
      <c r="HY97" s="199"/>
      <c r="HZ97" s="199"/>
      <c r="IA97" s="199"/>
      <c r="IB97" s="199"/>
      <c r="IC97" s="199"/>
      <c r="ID97" s="199"/>
      <c r="IE97" s="199"/>
      <c r="IF97" s="199"/>
      <c r="IG97" s="199"/>
      <c r="IH97" s="199"/>
      <c r="II97" s="199"/>
      <c r="IJ97" s="199"/>
      <c r="IK97" s="199"/>
      <c r="IL97" s="199"/>
      <c r="IM97" s="199"/>
      <c r="IN97" s="199"/>
      <c r="IO97" s="199"/>
      <c r="IP97" s="199"/>
      <c r="IQ97" s="199"/>
      <c r="IR97" s="199"/>
      <c r="IS97" s="199"/>
      <c r="IT97" s="199"/>
      <c r="IU97" s="199"/>
      <c r="IV97" s="199"/>
      <c r="IW97" s="199"/>
    </row>
    <row r="98" customFormat="false" ht="12.75" hidden="false" customHeight="false" outlineLevel="0" collapsed="false">
      <c r="A98" s="153"/>
      <c r="B98" s="189" t="s">
        <v>123</v>
      </c>
      <c r="C98" s="190" t="n">
        <f aca="false">13/2</f>
        <v>6.5</v>
      </c>
      <c r="D98" s="191" t="n">
        <f aca="false">+D94*$C98</f>
        <v>0</v>
      </c>
      <c r="E98" s="191" t="n">
        <f aca="false">+E94*$C98</f>
        <v>0</v>
      </c>
      <c r="F98" s="191" t="n">
        <f aca="false">+F94*$C98</f>
        <v>0</v>
      </c>
      <c r="G98" s="191" t="n">
        <f aca="false">+G94*$C98</f>
        <v>0</v>
      </c>
      <c r="H98" s="191" t="n">
        <f aca="false">+H94*$C98</f>
        <v>0</v>
      </c>
      <c r="I98" s="191" t="n">
        <f aca="false">+I94*$C98</f>
        <v>0</v>
      </c>
      <c r="J98" s="191" t="n">
        <f aca="false">+J94*$C98</f>
        <v>0</v>
      </c>
      <c r="K98" s="191" t="n">
        <f aca="false">+K94*$C98</f>
        <v>0</v>
      </c>
      <c r="L98" s="191" t="n">
        <f aca="false">+L94*$C98</f>
        <v>0</v>
      </c>
      <c r="M98" s="191" t="n">
        <f aca="false">+M94*$C98</f>
        <v>0</v>
      </c>
      <c r="N98" s="191" t="n">
        <f aca="false">+N94*$C98</f>
        <v>0</v>
      </c>
      <c r="O98" s="191" t="n">
        <f aca="false">+O94*$C98</f>
        <v>0</v>
      </c>
      <c r="P98" s="191" t="n">
        <f aca="false">+P94*$C98</f>
        <v>0</v>
      </c>
      <c r="Q98" s="191" t="n">
        <f aca="false">+Q94*$C98</f>
        <v>0</v>
      </c>
      <c r="R98" s="191" t="n">
        <f aca="false">+R94*$C98</f>
        <v>0</v>
      </c>
      <c r="S98" s="191" t="n">
        <f aca="false">+S94*$C98</f>
        <v>0</v>
      </c>
      <c r="T98" s="191" t="n">
        <f aca="false">+T94*$C98</f>
        <v>0</v>
      </c>
      <c r="U98" s="191" t="n">
        <f aca="false">+U94*$C98</f>
        <v>0</v>
      </c>
      <c r="V98" s="191" t="n">
        <f aca="false">+V94*$C98</f>
        <v>0</v>
      </c>
      <c r="W98" s="191" t="n">
        <f aca="false">+W94*$C98</f>
        <v>6.5</v>
      </c>
      <c r="X98" s="191" t="n">
        <f aca="false">+X94*$C98</f>
        <v>6.5</v>
      </c>
      <c r="Y98" s="191" t="n">
        <f aca="false">+Y94*$C98</f>
        <v>6.5</v>
      </c>
      <c r="Z98" s="191" t="n">
        <f aca="false">+Z94*$C98</f>
        <v>6.5</v>
      </c>
      <c r="AA98" s="191" t="n">
        <f aca="false">+AA94*$C98</f>
        <v>6.5</v>
      </c>
      <c r="AB98" s="191" t="n">
        <f aca="false">+AB94*$C98</f>
        <v>6.5</v>
      </c>
      <c r="AC98" s="191" t="n">
        <f aca="false">+AC94*$C98</f>
        <v>6.5</v>
      </c>
      <c r="AD98" s="191" t="n">
        <f aca="false">+AD94*$C98</f>
        <v>6.5</v>
      </c>
      <c r="AE98" s="191" t="n">
        <f aca="false">+AE94*$C98</f>
        <v>6.5</v>
      </c>
      <c r="AF98" s="191" t="n">
        <f aca="false">+AF94*$C98</f>
        <v>6.5</v>
      </c>
      <c r="AG98" s="191" t="n">
        <f aca="false">+AG94*$C98</f>
        <v>6.5</v>
      </c>
      <c r="AH98" s="191" t="n">
        <f aca="false">+AH94*$C98</f>
        <v>6.5</v>
      </c>
      <c r="AI98" s="191" t="n">
        <f aca="false">+AI94*$C98</f>
        <v>6.5</v>
      </c>
      <c r="AJ98" s="191" t="n">
        <f aca="false">+AJ94*$C98</f>
        <v>6.5</v>
      </c>
      <c r="AK98" s="191" t="n">
        <f aca="false">+AK94*$C98</f>
        <v>6.5</v>
      </c>
      <c r="AL98" s="191" t="n">
        <f aca="false">+AL94*$C98</f>
        <v>6.5</v>
      </c>
      <c r="AM98" s="191" t="n">
        <f aca="false">+AM94*$C98</f>
        <v>6.5</v>
      </c>
      <c r="AN98" s="169" t="n">
        <f aca="false">+AN94*$C98</f>
        <v>6.5</v>
      </c>
      <c r="AO98" s="191" t="n">
        <f aca="false">+AO94*$C98</f>
        <v>6.5</v>
      </c>
      <c r="AP98" s="191" t="n">
        <f aca="false">+AP94*$C98</f>
        <v>6.5</v>
      </c>
      <c r="AQ98" s="191" t="n">
        <f aca="false">+AQ94*$C98</f>
        <v>6.5</v>
      </c>
      <c r="AR98" s="191" t="n">
        <f aca="false">+AR94*$C98</f>
        <v>6.5</v>
      </c>
      <c r="AS98" s="191" t="n">
        <f aca="false">+AS94*$C98</f>
        <v>6.5</v>
      </c>
      <c r="AT98" s="191" t="n">
        <f aca="false">+AT94*$C98</f>
        <v>6.5</v>
      </c>
      <c r="AU98" s="191" t="n">
        <f aca="false">+AU94*$C98</f>
        <v>6.5</v>
      </c>
      <c r="AV98" s="191" t="n">
        <f aca="false">+AV94*$C98</f>
        <v>6.5</v>
      </c>
      <c r="AW98" s="191" t="n">
        <f aca="false">+AW94*$C98</f>
        <v>6.5</v>
      </c>
      <c r="AX98" s="191" t="n">
        <f aca="false">+AX94*$C98</f>
        <v>6.5</v>
      </c>
      <c r="AY98" s="191" t="n">
        <f aca="false">+AY94*$C98</f>
        <v>6.5</v>
      </c>
      <c r="AZ98" s="191" t="n">
        <f aca="false">+AZ94*$C98</f>
        <v>6.5</v>
      </c>
      <c r="BA98" s="191" t="n">
        <f aca="false">+BA94*$C98</f>
        <v>6.5</v>
      </c>
      <c r="BB98" s="191" t="n">
        <f aca="false">+BB94*$C98</f>
        <v>6.5</v>
      </c>
      <c r="BC98" s="203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189"/>
      <c r="HI98" s="189"/>
      <c r="HJ98" s="189"/>
      <c r="HK98" s="189"/>
      <c r="HL98" s="189"/>
      <c r="HM98" s="189"/>
      <c r="HN98" s="189"/>
      <c r="HO98" s="189"/>
      <c r="HP98" s="189"/>
      <c r="HQ98" s="189"/>
      <c r="HR98" s="189"/>
      <c r="HS98" s="189"/>
      <c r="HT98" s="189"/>
      <c r="HU98" s="189"/>
      <c r="HV98" s="189"/>
      <c r="HW98" s="189"/>
      <c r="HX98" s="189"/>
      <c r="HY98" s="189"/>
      <c r="HZ98" s="189"/>
      <c r="IA98" s="189"/>
      <c r="IB98" s="189"/>
      <c r="IC98" s="189"/>
      <c r="ID98" s="189"/>
      <c r="IE98" s="189"/>
      <c r="IF98" s="189"/>
      <c r="IG98" s="189"/>
      <c r="IH98" s="189"/>
      <c r="II98" s="189"/>
      <c r="IJ98" s="189"/>
      <c r="IK98" s="189"/>
      <c r="IL98" s="189"/>
      <c r="IM98" s="189"/>
      <c r="IN98" s="189"/>
      <c r="IO98" s="189"/>
      <c r="IP98" s="189"/>
      <c r="IQ98" s="189"/>
      <c r="IR98" s="189"/>
      <c r="IS98" s="189"/>
      <c r="IT98" s="189"/>
      <c r="IU98" s="189"/>
      <c r="IV98" s="189"/>
      <c r="IW98" s="189"/>
    </row>
    <row r="99" customFormat="false" ht="13.5" hidden="false" customHeight="false" outlineLevel="0" collapsed="false">
      <c r="A99" s="153"/>
      <c r="B99" s="192" t="s">
        <v>124</v>
      </c>
      <c r="C99" s="193" t="str">
        <f aca="false">+'Detail by Turbine'!B16</f>
        <v>Available</v>
      </c>
      <c r="D99" s="194" t="n">
        <f aca="false">+D96*$C98</f>
        <v>0</v>
      </c>
      <c r="E99" s="194" t="n">
        <f aca="false">+E96*$C98</f>
        <v>0</v>
      </c>
      <c r="F99" s="194" t="n">
        <f aca="false">+F96*$C98</f>
        <v>0</v>
      </c>
      <c r="G99" s="194" t="n">
        <f aca="false">+G96*$C98</f>
        <v>0</v>
      </c>
      <c r="H99" s="194" t="n">
        <f aca="false">+H96*$C98</f>
        <v>0</v>
      </c>
      <c r="I99" s="194" t="n">
        <f aca="false">+I96*$C98</f>
        <v>0</v>
      </c>
      <c r="J99" s="194" t="n">
        <f aca="false">+J96*$C98</f>
        <v>0</v>
      </c>
      <c r="K99" s="194" t="n">
        <f aca="false">+K96*$C98</f>
        <v>0</v>
      </c>
      <c r="L99" s="194" t="n">
        <f aca="false">+L96*$C98</f>
        <v>0</v>
      </c>
      <c r="M99" s="194" t="n">
        <f aca="false">+M96*$C98</f>
        <v>0</v>
      </c>
      <c r="N99" s="194" t="n">
        <f aca="false">+N96*$C98</f>
        <v>0</v>
      </c>
      <c r="O99" s="194" t="n">
        <f aca="false">+O96*$C98</f>
        <v>0</v>
      </c>
      <c r="P99" s="194" t="n">
        <f aca="false">+P96*$C98</f>
        <v>0</v>
      </c>
      <c r="Q99" s="194" t="n">
        <f aca="false">+Q96*$C98</f>
        <v>0</v>
      </c>
      <c r="R99" s="194" t="n">
        <f aca="false">+R96*$C98</f>
        <v>0</v>
      </c>
      <c r="S99" s="194" t="n">
        <f aca="false">+S96*$C98</f>
        <v>0</v>
      </c>
      <c r="T99" s="194" t="n">
        <f aca="false">+T96*$C98</f>
        <v>0</v>
      </c>
      <c r="U99" s="194" t="n">
        <f aca="false">+U96*$C98</f>
        <v>0</v>
      </c>
      <c r="V99" s="194" t="n">
        <f aca="false">+V96*$C98</f>
        <v>0</v>
      </c>
      <c r="W99" s="194" t="n">
        <f aca="false">+W96*$C98</f>
        <v>6.5</v>
      </c>
      <c r="X99" s="194" t="n">
        <f aca="false">+X96*$C98</f>
        <v>6.5</v>
      </c>
      <c r="Y99" s="194" t="n">
        <f aca="false">+Y96*$C98</f>
        <v>6.5</v>
      </c>
      <c r="Z99" s="194" t="n">
        <f aca="false">+Z96*$C98</f>
        <v>6.5</v>
      </c>
      <c r="AA99" s="194" t="n">
        <f aca="false">+AA96*$C98</f>
        <v>6.5</v>
      </c>
      <c r="AB99" s="194" t="n">
        <f aca="false">+AB96*$C98</f>
        <v>6.5</v>
      </c>
      <c r="AC99" s="194" t="n">
        <f aca="false">+AC96*$C98</f>
        <v>6.5</v>
      </c>
      <c r="AD99" s="194" t="n">
        <f aca="false">+AD96*$C98</f>
        <v>6.5</v>
      </c>
      <c r="AE99" s="194" t="n">
        <f aca="false">+AE96*$C98</f>
        <v>6.5</v>
      </c>
      <c r="AF99" s="194" t="n">
        <f aca="false">+AF96*$C98</f>
        <v>6.5</v>
      </c>
      <c r="AG99" s="194" t="n">
        <f aca="false">+AG96*$C98</f>
        <v>6.5</v>
      </c>
      <c r="AH99" s="194" t="n">
        <f aca="false">+AH96*$C98</f>
        <v>6.5</v>
      </c>
      <c r="AI99" s="194" t="n">
        <f aca="false">+AI96*$C98</f>
        <v>6.5</v>
      </c>
      <c r="AJ99" s="194" t="n">
        <f aca="false">+AJ96*$C98</f>
        <v>6.5</v>
      </c>
      <c r="AK99" s="194" t="n">
        <f aca="false">+AK96*$C98</f>
        <v>6.5</v>
      </c>
      <c r="AL99" s="194" t="n">
        <f aca="false">+AL96*$C98</f>
        <v>6.5</v>
      </c>
      <c r="AM99" s="194" t="n">
        <f aca="false">+AM96*$C98</f>
        <v>6.5</v>
      </c>
      <c r="AN99" s="175" t="n">
        <f aca="false">+AN96*$C98</f>
        <v>6.5</v>
      </c>
      <c r="AO99" s="194" t="n">
        <f aca="false">+AO96*$C98</f>
        <v>6.5</v>
      </c>
      <c r="AP99" s="194" t="n">
        <f aca="false">+AP96*$C98</f>
        <v>6.5</v>
      </c>
      <c r="AQ99" s="194" t="n">
        <f aca="false">+AQ96*$C98</f>
        <v>6.5</v>
      </c>
      <c r="AR99" s="194" t="n">
        <f aca="false">+AR96*$C98</f>
        <v>6.5</v>
      </c>
      <c r="AS99" s="194" t="n">
        <f aca="false">+AS96*$C98</f>
        <v>6.5</v>
      </c>
      <c r="AT99" s="194" t="n">
        <f aca="false">+AT96*$C98</f>
        <v>6.5</v>
      </c>
      <c r="AU99" s="194" t="n">
        <f aca="false">+AU96*$C98</f>
        <v>6.5</v>
      </c>
      <c r="AV99" s="194" t="n">
        <f aca="false">+AV96*$C98</f>
        <v>6.5</v>
      </c>
      <c r="AW99" s="194" t="n">
        <f aca="false">+AW96*$C98</f>
        <v>6.5</v>
      </c>
      <c r="AX99" s="194" t="n">
        <f aca="false">+AX96*$C98</f>
        <v>6.5</v>
      </c>
      <c r="AY99" s="194" t="n">
        <f aca="false">+AY96*$C98</f>
        <v>6.5</v>
      </c>
      <c r="AZ99" s="194" t="n">
        <f aca="false">+AZ96*$C98</f>
        <v>6.5</v>
      </c>
      <c r="BA99" s="194" t="n">
        <f aca="false">+BA96*$C98</f>
        <v>6.5</v>
      </c>
      <c r="BB99" s="194" t="n">
        <f aca="false">+BB96*$C98</f>
        <v>6.5</v>
      </c>
      <c r="BC99" s="205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2"/>
      <c r="ED99" s="192"/>
      <c r="EE99" s="192"/>
      <c r="EF99" s="192"/>
      <c r="EG99" s="192"/>
      <c r="EH99" s="192"/>
      <c r="EI99" s="192"/>
      <c r="EJ99" s="192"/>
      <c r="EK99" s="192"/>
      <c r="EL99" s="192"/>
      <c r="EM99" s="192"/>
      <c r="EN99" s="192"/>
      <c r="EO99" s="192"/>
      <c r="EP99" s="192"/>
      <c r="EQ99" s="192"/>
      <c r="ER99" s="192"/>
      <c r="ES99" s="192"/>
      <c r="ET99" s="192"/>
      <c r="EU99" s="192"/>
      <c r="EV99" s="192"/>
      <c r="EW99" s="192"/>
      <c r="EX99" s="192"/>
      <c r="EY99" s="192"/>
      <c r="EZ99" s="192"/>
      <c r="FA99" s="192"/>
      <c r="FB99" s="192"/>
      <c r="FC99" s="192"/>
      <c r="FD99" s="192"/>
      <c r="FE99" s="192"/>
      <c r="FF99" s="192"/>
      <c r="FG99" s="192"/>
      <c r="FH99" s="192"/>
      <c r="FI99" s="192"/>
      <c r="FJ99" s="192"/>
      <c r="FK99" s="192"/>
      <c r="FL99" s="192"/>
      <c r="FM99" s="192"/>
      <c r="FN99" s="192"/>
      <c r="FO99" s="192"/>
      <c r="FP99" s="192"/>
      <c r="FQ99" s="192"/>
      <c r="FR99" s="192"/>
      <c r="FS99" s="192"/>
      <c r="FT99" s="192"/>
      <c r="FU99" s="192"/>
      <c r="FV99" s="192"/>
      <c r="FW99" s="192"/>
      <c r="FX99" s="192"/>
      <c r="FY99" s="192"/>
      <c r="FZ99" s="192"/>
      <c r="GA99" s="192"/>
      <c r="GB99" s="192"/>
      <c r="GC99" s="192"/>
      <c r="GD99" s="192"/>
      <c r="GE99" s="192"/>
      <c r="GF99" s="192"/>
      <c r="GG99" s="192"/>
      <c r="GH99" s="192"/>
      <c r="GI99" s="192"/>
      <c r="GJ99" s="192"/>
      <c r="GK99" s="192"/>
      <c r="GL99" s="192"/>
      <c r="GM99" s="192"/>
      <c r="GN99" s="192"/>
      <c r="GO99" s="192"/>
      <c r="GP99" s="192"/>
      <c r="GQ99" s="192"/>
      <c r="GR99" s="192"/>
      <c r="GS99" s="192"/>
      <c r="GT99" s="192"/>
      <c r="GU99" s="192"/>
      <c r="GV99" s="192"/>
      <c r="GW99" s="192"/>
      <c r="GX99" s="192"/>
      <c r="GY99" s="192"/>
      <c r="GZ99" s="192"/>
      <c r="HA99" s="192"/>
      <c r="HB99" s="192"/>
      <c r="HC99" s="192"/>
      <c r="HD99" s="192"/>
      <c r="HE99" s="192"/>
      <c r="HF99" s="192"/>
      <c r="HG99" s="192"/>
      <c r="HH99" s="192"/>
      <c r="HI99" s="192"/>
      <c r="HJ99" s="192"/>
      <c r="HK99" s="192"/>
      <c r="HL99" s="192"/>
      <c r="HM99" s="192"/>
      <c r="HN99" s="192"/>
      <c r="HO99" s="192"/>
      <c r="HP99" s="192"/>
      <c r="HQ99" s="192"/>
      <c r="HR99" s="192"/>
      <c r="HS99" s="192"/>
      <c r="HT99" s="192"/>
      <c r="HU99" s="192"/>
      <c r="HV99" s="192"/>
      <c r="HW99" s="192"/>
      <c r="HX99" s="192"/>
      <c r="HY99" s="192"/>
      <c r="HZ99" s="192"/>
      <c r="IA99" s="192"/>
      <c r="IB99" s="192"/>
      <c r="IC99" s="192"/>
      <c r="ID99" s="192"/>
      <c r="IE99" s="192"/>
      <c r="IF99" s="192"/>
      <c r="IG99" s="192"/>
      <c r="IH99" s="192"/>
      <c r="II99" s="192"/>
      <c r="IJ99" s="192"/>
      <c r="IK99" s="192"/>
      <c r="IL99" s="192"/>
      <c r="IM99" s="192"/>
      <c r="IN99" s="192"/>
      <c r="IO99" s="192"/>
      <c r="IP99" s="192"/>
      <c r="IQ99" s="192"/>
      <c r="IR99" s="192"/>
      <c r="IS99" s="192"/>
      <c r="IT99" s="192"/>
      <c r="IU99" s="192"/>
      <c r="IV99" s="192"/>
      <c r="IW99" s="192"/>
    </row>
    <row r="100" customFormat="false" ht="13.5" hidden="false" customHeight="false" outlineLevel="0" collapsed="false">
      <c r="A100" s="153" t="n">
        <f aca="false">+A92+1</f>
        <v>13</v>
      </c>
      <c r="B100" s="178" t="str">
        <f aca="false">+'Detail by Turbine'!G17</f>
        <v>Fr 6B 60 hz power barges (BV = 0)</v>
      </c>
      <c r="C100" s="179" t="str">
        <f aca="false">+'Detail by Turbine'!S17</f>
        <v>Unassigned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6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7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199"/>
      <c r="FF100" s="199"/>
      <c r="FG100" s="199"/>
      <c r="FH100" s="199"/>
      <c r="FI100" s="199"/>
      <c r="FJ100" s="199"/>
      <c r="FK100" s="199"/>
      <c r="FL100" s="199"/>
      <c r="FM100" s="199"/>
      <c r="FN100" s="199"/>
      <c r="FO100" s="199"/>
      <c r="FP100" s="199"/>
      <c r="FQ100" s="199"/>
      <c r="FR100" s="199"/>
      <c r="FS100" s="199"/>
      <c r="FT100" s="199"/>
      <c r="FU100" s="199"/>
      <c r="FV100" s="199"/>
      <c r="FW100" s="199"/>
      <c r="FX100" s="199"/>
      <c r="FY100" s="199"/>
      <c r="FZ100" s="199"/>
      <c r="GA100" s="199"/>
      <c r="GB100" s="199"/>
      <c r="GC100" s="199"/>
      <c r="GD100" s="199"/>
      <c r="GE100" s="199"/>
      <c r="GF100" s="199"/>
      <c r="GG100" s="199"/>
      <c r="GH100" s="199"/>
      <c r="GI100" s="199"/>
      <c r="GJ100" s="199"/>
      <c r="GK100" s="199"/>
      <c r="GL100" s="199"/>
      <c r="GM100" s="199"/>
      <c r="GN100" s="199"/>
      <c r="GO100" s="199"/>
      <c r="GP100" s="199"/>
      <c r="GQ100" s="199"/>
      <c r="GR100" s="199"/>
      <c r="GS100" s="199"/>
      <c r="GT100" s="199"/>
      <c r="GU100" s="199"/>
      <c r="GV100" s="199"/>
      <c r="GW100" s="199"/>
      <c r="GX100" s="199"/>
      <c r="GY100" s="199"/>
      <c r="GZ100" s="199"/>
      <c r="HA100" s="199"/>
      <c r="HB100" s="199"/>
      <c r="HC100" s="199"/>
      <c r="HD100" s="199"/>
      <c r="HE100" s="199"/>
      <c r="HF100" s="199"/>
      <c r="HG100" s="199"/>
      <c r="HH100" s="199"/>
      <c r="HI100" s="199"/>
      <c r="HJ100" s="199"/>
      <c r="HK100" s="199"/>
      <c r="HL100" s="199"/>
      <c r="HM100" s="199"/>
      <c r="HN100" s="199"/>
      <c r="HO100" s="199"/>
      <c r="HP100" s="199"/>
      <c r="HQ100" s="199"/>
      <c r="HR100" s="199"/>
      <c r="HS100" s="199"/>
      <c r="HT100" s="199"/>
      <c r="HU100" s="199"/>
      <c r="HV100" s="199"/>
      <c r="HW100" s="199"/>
      <c r="HX100" s="199"/>
      <c r="HY100" s="199"/>
      <c r="HZ100" s="199"/>
      <c r="IA100" s="199"/>
      <c r="IB100" s="199"/>
      <c r="IC100" s="199"/>
      <c r="ID100" s="199"/>
      <c r="IE100" s="199"/>
      <c r="IF100" s="199"/>
      <c r="IG100" s="199"/>
      <c r="IH100" s="199"/>
      <c r="II100" s="199"/>
      <c r="IJ100" s="199"/>
      <c r="IK100" s="199"/>
      <c r="IL100" s="199"/>
      <c r="IM100" s="199"/>
      <c r="IN100" s="199"/>
      <c r="IO100" s="199"/>
      <c r="IP100" s="199"/>
      <c r="IQ100" s="199"/>
      <c r="IR100" s="199"/>
      <c r="IS100" s="199"/>
      <c r="IT100" s="199"/>
      <c r="IU100" s="199"/>
      <c r="IV100" s="199"/>
      <c r="IW100" s="199"/>
    </row>
    <row r="101" customFormat="false" ht="12.75" hidden="false" customHeight="false" outlineLevel="0" collapsed="false">
      <c r="A101" s="153"/>
      <c r="B101" s="181" t="s">
        <v>119</v>
      </c>
      <c r="C101" s="179"/>
      <c r="D101" s="182" t="n">
        <v>0</v>
      </c>
      <c r="E101" s="182" t="n">
        <v>0</v>
      </c>
      <c r="F101" s="182" t="n">
        <v>0</v>
      </c>
      <c r="G101" s="182" t="n">
        <v>0</v>
      </c>
      <c r="H101" s="182" t="n">
        <v>0</v>
      </c>
      <c r="I101" s="182" t="n">
        <v>0</v>
      </c>
      <c r="J101" s="182" t="n">
        <v>0</v>
      </c>
      <c r="K101" s="182" t="n">
        <v>0</v>
      </c>
      <c r="L101" s="182" t="n">
        <v>0</v>
      </c>
      <c r="M101" s="182" t="n">
        <v>0</v>
      </c>
      <c r="N101" s="182" t="n">
        <v>0</v>
      </c>
      <c r="O101" s="182" t="n">
        <v>0</v>
      </c>
      <c r="P101" s="182" t="n">
        <v>0</v>
      </c>
      <c r="Q101" s="182" t="n">
        <v>0</v>
      </c>
      <c r="R101" s="182" t="n">
        <v>0</v>
      </c>
      <c r="S101" s="182" t="n">
        <v>0</v>
      </c>
      <c r="T101" s="182" t="n">
        <v>0</v>
      </c>
      <c r="U101" s="182" t="n">
        <v>0</v>
      </c>
      <c r="V101" s="182" t="n">
        <v>0</v>
      </c>
      <c r="W101" s="182" t="n">
        <v>1</v>
      </c>
      <c r="X101" s="182" t="n">
        <v>0</v>
      </c>
      <c r="Y101" s="182" t="n">
        <v>0</v>
      </c>
      <c r="Z101" s="182" t="n">
        <v>0</v>
      </c>
      <c r="AA101" s="182" t="n">
        <v>0</v>
      </c>
      <c r="AB101" s="182" t="n">
        <v>0</v>
      </c>
      <c r="AC101" s="182" t="n">
        <v>0</v>
      </c>
      <c r="AD101" s="182" t="n">
        <v>0</v>
      </c>
      <c r="AE101" s="182" t="n">
        <v>0</v>
      </c>
      <c r="AF101" s="182" t="n">
        <v>0</v>
      </c>
      <c r="AG101" s="182" t="n">
        <v>0</v>
      </c>
      <c r="AH101" s="182" t="n">
        <v>0</v>
      </c>
      <c r="AI101" s="182" t="n">
        <v>0</v>
      </c>
      <c r="AJ101" s="182" t="n">
        <v>0</v>
      </c>
      <c r="AK101" s="182" t="n">
        <v>0</v>
      </c>
      <c r="AL101" s="182" t="n">
        <v>0</v>
      </c>
      <c r="AM101" s="182" t="n">
        <v>0</v>
      </c>
      <c r="AN101" s="162" t="n">
        <v>0</v>
      </c>
      <c r="AO101" s="182" t="n">
        <v>0</v>
      </c>
      <c r="AP101" s="182" t="n">
        <v>0</v>
      </c>
      <c r="AQ101" s="182" t="n">
        <v>0</v>
      </c>
      <c r="AR101" s="182" t="n">
        <v>0</v>
      </c>
      <c r="AS101" s="182" t="n">
        <v>0</v>
      </c>
      <c r="AT101" s="182" t="n">
        <v>0</v>
      </c>
      <c r="AU101" s="182" t="n">
        <v>0</v>
      </c>
      <c r="AV101" s="182" t="n">
        <v>0</v>
      </c>
      <c r="AW101" s="182" t="n">
        <v>0</v>
      </c>
      <c r="AX101" s="182" t="n">
        <v>0</v>
      </c>
      <c r="AY101" s="182" t="n">
        <v>0</v>
      </c>
      <c r="AZ101" s="182" t="n">
        <v>0</v>
      </c>
      <c r="BA101" s="182" t="n">
        <v>0</v>
      </c>
      <c r="BB101" s="182" t="n">
        <v>0</v>
      </c>
      <c r="BC101" s="200" t="n">
        <f aca="false">SUM(D101:BB101)</f>
        <v>1</v>
      </c>
      <c r="BD101" s="18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201"/>
      <c r="CD101" s="201"/>
      <c r="CE101" s="201"/>
      <c r="CF101" s="201"/>
      <c r="CG101" s="201"/>
      <c r="CH101" s="201"/>
      <c r="CI101" s="201"/>
      <c r="CJ101" s="201"/>
      <c r="CK101" s="201"/>
      <c r="CL101" s="201"/>
      <c r="CM101" s="201"/>
      <c r="CN101" s="201"/>
      <c r="CO101" s="201"/>
      <c r="CP101" s="201"/>
      <c r="CQ101" s="201"/>
      <c r="CR101" s="201"/>
      <c r="CS101" s="201"/>
      <c r="CT101" s="201"/>
      <c r="CU101" s="201"/>
      <c r="CV101" s="201"/>
      <c r="CW101" s="201"/>
      <c r="CX101" s="201"/>
      <c r="CY101" s="201"/>
      <c r="CZ101" s="201"/>
      <c r="DA101" s="201"/>
      <c r="DB101" s="201"/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201"/>
      <c r="FD101" s="201"/>
      <c r="FE101" s="201"/>
      <c r="FF101" s="201"/>
      <c r="FG101" s="201"/>
      <c r="FH101" s="201"/>
      <c r="FI101" s="201"/>
      <c r="FJ101" s="201"/>
      <c r="FK101" s="201"/>
      <c r="FL101" s="201"/>
      <c r="FM101" s="201"/>
      <c r="FN101" s="201"/>
      <c r="FO101" s="201"/>
      <c r="FP101" s="201"/>
      <c r="FQ101" s="201"/>
      <c r="FR101" s="201"/>
      <c r="FS101" s="201"/>
      <c r="FT101" s="201"/>
      <c r="FU101" s="201"/>
      <c r="FV101" s="201"/>
      <c r="FW101" s="201"/>
      <c r="FX101" s="201"/>
      <c r="FY101" s="201"/>
      <c r="FZ101" s="201"/>
      <c r="GA101" s="201"/>
      <c r="GB101" s="201"/>
      <c r="GC101" s="201"/>
      <c r="GD101" s="201"/>
      <c r="GE101" s="201"/>
      <c r="GF101" s="201"/>
      <c r="GG101" s="201"/>
      <c r="GH101" s="201"/>
      <c r="GI101" s="201"/>
      <c r="GJ101" s="201"/>
      <c r="GK101" s="201"/>
      <c r="GL101" s="201"/>
      <c r="GM101" s="201"/>
      <c r="GN101" s="201"/>
      <c r="GO101" s="201"/>
      <c r="GP101" s="201"/>
      <c r="GQ101" s="201"/>
      <c r="GR101" s="201"/>
      <c r="GS101" s="201"/>
      <c r="GT101" s="201"/>
      <c r="GU101" s="201"/>
      <c r="GV101" s="201"/>
      <c r="GW101" s="201"/>
      <c r="GX101" s="201"/>
      <c r="GY101" s="201"/>
      <c r="GZ101" s="201"/>
      <c r="HA101" s="201"/>
      <c r="HB101" s="201"/>
      <c r="HC101" s="201"/>
      <c r="HD101" s="201"/>
      <c r="HE101" s="201"/>
      <c r="HF101" s="201"/>
      <c r="HG101" s="201"/>
      <c r="HH101" s="201"/>
      <c r="HI101" s="201"/>
      <c r="HJ101" s="201"/>
      <c r="HK101" s="201"/>
      <c r="HL101" s="201"/>
      <c r="HM101" s="201"/>
      <c r="HN101" s="201"/>
      <c r="HO101" s="201"/>
      <c r="HP101" s="201"/>
      <c r="HQ101" s="201"/>
      <c r="HR101" s="201"/>
      <c r="HS101" s="201"/>
      <c r="HT101" s="201"/>
      <c r="HU101" s="201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  <c r="IN101" s="201"/>
      <c r="IO101" s="201"/>
      <c r="IP101" s="201"/>
      <c r="IQ101" s="201"/>
      <c r="IR101" s="201"/>
      <c r="IS101" s="201"/>
      <c r="IT101" s="201"/>
      <c r="IU101" s="201"/>
      <c r="IV101" s="201"/>
      <c r="IW101" s="201"/>
    </row>
    <row r="102" customFormat="false" ht="12.75" hidden="false" customHeight="false" outlineLevel="0" collapsed="false">
      <c r="A102" s="153"/>
      <c r="B102" s="181" t="s">
        <v>120</v>
      </c>
      <c r="C102" s="179"/>
      <c r="D102" s="182" t="n">
        <f aca="false">D101</f>
        <v>0</v>
      </c>
      <c r="E102" s="182" t="n">
        <f aca="false">+D102+E101</f>
        <v>0</v>
      </c>
      <c r="F102" s="182" t="n">
        <f aca="false">+E102+F101</f>
        <v>0</v>
      </c>
      <c r="G102" s="182" t="n">
        <f aca="false">+F102+G101</f>
        <v>0</v>
      </c>
      <c r="H102" s="182" t="n">
        <f aca="false">+G102+H101</f>
        <v>0</v>
      </c>
      <c r="I102" s="182" t="n">
        <f aca="false">+H102+I101</f>
        <v>0</v>
      </c>
      <c r="J102" s="182" t="n">
        <f aca="false">+I102+J101</f>
        <v>0</v>
      </c>
      <c r="K102" s="182" t="n">
        <f aca="false">+J102+K101</f>
        <v>0</v>
      </c>
      <c r="L102" s="182" t="n">
        <f aca="false">+K102+L101</f>
        <v>0</v>
      </c>
      <c r="M102" s="182" t="n">
        <f aca="false">+L102+M101</f>
        <v>0</v>
      </c>
      <c r="N102" s="182" t="n">
        <f aca="false">+M102+N101</f>
        <v>0</v>
      </c>
      <c r="O102" s="182" t="n">
        <f aca="false">+N102+O101</f>
        <v>0</v>
      </c>
      <c r="P102" s="182" t="n">
        <f aca="false">+O102+P101</f>
        <v>0</v>
      </c>
      <c r="Q102" s="182" t="n">
        <f aca="false">+P102+Q101</f>
        <v>0</v>
      </c>
      <c r="R102" s="182" t="n">
        <f aca="false">+Q102+R101</f>
        <v>0</v>
      </c>
      <c r="S102" s="182" t="n">
        <f aca="false">+R102+S101</f>
        <v>0</v>
      </c>
      <c r="T102" s="182" t="n">
        <f aca="false">+S102+T101</f>
        <v>0</v>
      </c>
      <c r="U102" s="182" t="n">
        <f aca="false">+T102+U101</f>
        <v>0</v>
      </c>
      <c r="V102" s="182" t="n">
        <f aca="false">+U102+V101</f>
        <v>0</v>
      </c>
      <c r="W102" s="182" t="n">
        <f aca="false">+V102+W101</f>
        <v>1</v>
      </c>
      <c r="X102" s="182" t="n">
        <f aca="false">+W102+X101</f>
        <v>1</v>
      </c>
      <c r="Y102" s="182" t="n">
        <f aca="false">+X102+Y101</f>
        <v>1</v>
      </c>
      <c r="Z102" s="182" t="n">
        <f aca="false">+Y102+Z101</f>
        <v>1</v>
      </c>
      <c r="AA102" s="182" t="n">
        <f aca="false">+Z102+AA101</f>
        <v>1</v>
      </c>
      <c r="AB102" s="182" t="n">
        <f aca="false">+AA102+AB101</f>
        <v>1</v>
      </c>
      <c r="AC102" s="182" t="n">
        <f aca="false">+AB102+AC101</f>
        <v>1</v>
      </c>
      <c r="AD102" s="182" t="n">
        <f aca="false">+AC102+AD101</f>
        <v>1</v>
      </c>
      <c r="AE102" s="182" t="n">
        <f aca="false">+AD102+AE101</f>
        <v>1</v>
      </c>
      <c r="AF102" s="182" t="n">
        <f aca="false">+AE102+AF101</f>
        <v>1</v>
      </c>
      <c r="AG102" s="182" t="n">
        <f aca="false">+AF102+AG101</f>
        <v>1</v>
      </c>
      <c r="AH102" s="182" t="n">
        <f aca="false">+AG102+AH101</f>
        <v>1</v>
      </c>
      <c r="AI102" s="182" t="n">
        <f aca="false">+AH102+AI101</f>
        <v>1</v>
      </c>
      <c r="AJ102" s="182" t="n">
        <f aca="false">+AI102+AJ101</f>
        <v>1</v>
      </c>
      <c r="AK102" s="182" t="n">
        <f aca="false">+AJ102+AK101</f>
        <v>1</v>
      </c>
      <c r="AL102" s="182" t="n">
        <f aca="false">+AK102+AL101</f>
        <v>1</v>
      </c>
      <c r="AM102" s="182" t="n">
        <f aca="false">+AL102+AM101</f>
        <v>1</v>
      </c>
      <c r="AN102" s="162" t="n">
        <f aca="false">+AM102+AN101</f>
        <v>1</v>
      </c>
      <c r="AO102" s="182" t="n">
        <f aca="false">+AN102+AO101</f>
        <v>1</v>
      </c>
      <c r="AP102" s="182" t="n">
        <f aca="false">+AO102+AP101</f>
        <v>1</v>
      </c>
      <c r="AQ102" s="182" t="n">
        <f aca="false">+AP102+AQ101</f>
        <v>1</v>
      </c>
      <c r="AR102" s="182" t="n">
        <f aca="false">+AQ102+AR101</f>
        <v>1</v>
      </c>
      <c r="AS102" s="182" t="n">
        <f aca="false">+AR102+AS101</f>
        <v>1</v>
      </c>
      <c r="AT102" s="182" t="n">
        <f aca="false">+AS102+AT101</f>
        <v>1</v>
      </c>
      <c r="AU102" s="182" t="n">
        <f aca="false">+AT102+AU101</f>
        <v>1</v>
      </c>
      <c r="AV102" s="182" t="n">
        <f aca="false">+AU102+AV101</f>
        <v>1</v>
      </c>
      <c r="AW102" s="182" t="n">
        <f aca="false">+AV102+AW101</f>
        <v>1</v>
      </c>
      <c r="AX102" s="182" t="n">
        <f aca="false">+AW102+AX101</f>
        <v>1</v>
      </c>
      <c r="AY102" s="182" t="n">
        <f aca="false">+AX102+AY101</f>
        <v>1</v>
      </c>
      <c r="AZ102" s="182" t="n">
        <f aca="false">+AY102+AZ101</f>
        <v>1</v>
      </c>
      <c r="BA102" s="182" t="n">
        <f aca="false">+AZ102+BA101</f>
        <v>1</v>
      </c>
      <c r="BB102" s="182" t="n">
        <f aca="false">+BA102+BB101</f>
        <v>1</v>
      </c>
      <c r="BC102" s="200"/>
      <c r="BD102" s="18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  <c r="CN102" s="201"/>
      <c r="CO102" s="201"/>
      <c r="CP102" s="201"/>
      <c r="CQ102" s="201"/>
      <c r="CR102" s="201"/>
      <c r="CS102" s="201"/>
      <c r="CT102" s="201"/>
      <c r="CU102" s="201"/>
      <c r="CV102" s="201"/>
      <c r="CW102" s="201"/>
      <c r="CX102" s="201"/>
      <c r="CY102" s="201"/>
      <c r="CZ102" s="201"/>
      <c r="DA102" s="201"/>
      <c r="DB102" s="201"/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201"/>
      <c r="FD102" s="201"/>
      <c r="FE102" s="201"/>
      <c r="FF102" s="201"/>
      <c r="FG102" s="201"/>
      <c r="FH102" s="201"/>
      <c r="FI102" s="201"/>
      <c r="FJ102" s="201"/>
      <c r="FK102" s="201"/>
      <c r="FL102" s="201"/>
      <c r="FM102" s="201"/>
      <c r="FN102" s="201"/>
      <c r="FO102" s="201"/>
      <c r="FP102" s="201"/>
      <c r="FQ102" s="201"/>
      <c r="FR102" s="201"/>
      <c r="FS102" s="201"/>
      <c r="FT102" s="201"/>
      <c r="FU102" s="201"/>
      <c r="FV102" s="201"/>
      <c r="FW102" s="201"/>
      <c r="FX102" s="201"/>
      <c r="FY102" s="201"/>
      <c r="FZ102" s="201"/>
      <c r="GA102" s="201"/>
      <c r="GB102" s="201"/>
      <c r="GC102" s="201"/>
      <c r="GD102" s="201"/>
      <c r="GE102" s="201"/>
      <c r="GF102" s="201"/>
      <c r="GG102" s="201"/>
      <c r="GH102" s="201"/>
      <c r="GI102" s="201"/>
      <c r="GJ102" s="201"/>
      <c r="GK102" s="201"/>
      <c r="GL102" s="201"/>
      <c r="GM102" s="201"/>
      <c r="GN102" s="201"/>
      <c r="GO102" s="201"/>
      <c r="GP102" s="201"/>
      <c r="GQ102" s="201"/>
      <c r="GR102" s="201"/>
      <c r="GS102" s="201"/>
      <c r="GT102" s="201"/>
      <c r="GU102" s="201"/>
      <c r="GV102" s="201"/>
      <c r="GW102" s="201"/>
      <c r="GX102" s="201"/>
      <c r="GY102" s="201"/>
      <c r="GZ102" s="201"/>
      <c r="HA102" s="201"/>
      <c r="HB102" s="201"/>
      <c r="HC102" s="201"/>
      <c r="HD102" s="201"/>
      <c r="HE102" s="201"/>
      <c r="HF102" s="201"/>
      <c r="HG102" s="201"/>
      <c r="HH102" s="201"/>
      <c r="HI102" s="201"/>
      <c r="HJ102" s="201"/>
      <c r="HK102" s="201"/>
      <c r="HL102" s="201"/>
      <c r="HM102" s="201"/>
      <c r="HN102" s="201"/>
      <c r="HO102" s="201"/>
      <c r="HP102" s="201"/>
      <c r="HQ102" s="201"/>
      <c r="HR102" s="201"/>
      <c r="HS102" s="201"/>
      <c r="HT102" s="201"/>
      <c r="HU102" s="201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  <c r="IN102" s="201"/>
      <c r="IO102" s="201"/>
      <c r="IP102" s="201"/>
      <c r="IQ102" s="201"/>
      <c r="IR102" s="201"/>
      <c r="IS102" s="201"/>
      <c r="IT102" s="201"/>
      <c r="IU102" s="201"/>
      <c r="IV102" s="201"/>
      <c r="IW102" s="201"/>
    </row>
    <row r="103" customFormat="false" ht="12.75" hidden="false" customHeight="false" outlineLevel="0" collapsed="false">
      <c r="A103" s="153"/>
      <c r="B103" s="181" t="s">
        <v>121</v>
      </c>
      <c r="C103" s="179"/>
      <c r="D103" s="182" t="n">
        <v>0</v>
      </c>
      <c r="E103" s="182" t="n">
        <v>0</v>
      </c>
      <c r="F103" s="182" t="n">
        <v>0</v>
      </c>
      <c r="G103" s="182" t="n">
        <v>0</v>
      </c>
      <c r="H103" s="182" t="n">
        <v>0</v>
      </c>
      <c r="I103" s="182" t="n">
        <v>0</v>
      </c>
      <c r="J103" s="182" t="n">
        <v>0</v>
      </c>
      <c r="K103" s="182" t="n">
        <v>0</v>
      </c>
      <c r="L103" s="182" t="n">
        <v>0</v>
      </c>
      <c r="M103" s="182" t="n">
        <v>0</v>
      </c>
      <c r="N103" s="182" t="n">
        <v>0</v>
      </c>
      <c r="O103" s="182" t="n">
        <v>0</v>
      </c>
      <c r="P103" s="182" t="n">
        <v>0</v>
      </c>
      <c r="Q103" s="182" t="n">
        <v>0</v>
      </c>
      <c r="R103" s="182" t="n">
        <v>0</v>
      </c>
      <c r="S103" s="182" t="n">
        <v>0</v>
      </c>
      <c r="T103" s="182" t="n">
        <v>0</v>
      </c>
      <c r="U103" s="182" t="n">
        <v>0</v>
      </c>
      <c r="V103" s="182" t="n">
        <v>0</v>
      </c>
      <c r="W103" s="182" t="n">
        <v>1</v>
      </c>
      <c r="X103" s="182" t="n">
        <v>0</v>
      </c>
      <c r="Y103" s="182" t="n">
        <v>0</v>
      </c>
      <c r="Z103" s="182" t="n">
        <v>0</v>
      </c>
      <c r="AA103" s="182" t="n">
        <v>0</v>
      </c>
      <c r="AB103" s="182" t="n">
        <v>0</v>
      </c>
      <c r="AC103" s="182" t="n">
        <v>0</v>
      </c>
      <c r="AD103" s="182" t="n">
        <v>0</v>
      </c>
      <c r="AE103" s="182" t="n">
        <v>0</v>
      </c>
      <c r="AF103" s="182" t="n">
        <v>0</v>
      </c>
      <c r="AG103" s="182" t="n">
        <v>0</v>
      </c>
      <c r="AH103" s="182" t="n">
        <v>0</v>
      </c>
      <c r="AI103" s="182" t="n">
        <v>0</v>
      </c>
      <c r="AJ103" s="182" t="n">
        <v>0</v>
      </c>
      <c r="AK103" s="182" t="n">
        <v>0</v>
      </c>
      <c r="AL103" s="182" t="n">
        <v>0</v>
      </c>
      <c r="AM103" s="182" t="n">
        <v>0</v>
      </c>
      <c r="AN103" s="162" t="n">
        <v>0</v>
      </c>
      <c r="AO103" s="182" t="n">
        <v>0</v>
      </c>
      <c r="AP103" s="182" t="n">
        <v>0</v>
      </c>
      <c r="AQ103" s="182" t="n">
        <v>0</v>
      </c>
      <c r="AR103" s="182" t="n">
        <v>0</v>
      </c>
      <c r="AS103" s="182" t="n">
        <v>0</v>
      </c>
      <c r="AT103" s="182" t="n">
        <v>0</v>
      </c>
      <c r="AU103" s="182" t="n">
        <v>0</v>
      </c>
      <c r="AV103" s="182" t="n">
        <v>0</v>
      </c>
      <c r="AW103" s="182" t="n">
        <v>0</v>
      </c>
      <c r="AX103" s="182" t="n">
        <v>0</v>
      </c>
      <c r="AY103" s="182" t="n">
        <v>0</v>
      </c>
      <c r="AZ103" s="182" t="n">
        <v>0</v>
      </c>
      <c r="BA103" s="182" t="n">
        <v>0</v>
      </c>
      <c r="BB103" s="182" t="n">
        <v>0</v>
      </c>
      <c r="BC103" s="200" t="n">
        <f aca="false">SUM(D103:BB103)</f>
        <v>1</v>
      </c>
      <c r="BD103" s="18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/>
      <c r="EQ103" s="201"/>
      <c r="ER103" s="201"/>
      <c r="ES103" s="201"/>
      <c r="ET103" s="201"/>
      <c r="EU103" s="201"/>
      <c r="EV103" s="201"/>
      <c r="EW103" s="201"/>
      <c r="EX103" s="201"/>
      <c r="EY103" s="201"/>
      <c r="EZ103" s="201"/>
      <c r="FA103" s="201"/>
      <c r="FB103" s="201"/>
      <c r="FC103" s="201"/>
      <c r="FD103" s="201"/>
      <c r="FE103" s="201"/>
      <c r="FF103" s="201"/>
      <c r="FG103" s="201"/>
      <c r="FH103" s="201"/>
      <c r="FI103" s="201"/>
      <c r="FJ103" s="201"/>
      <c r="FK103" s="201"/>
      <c r="FL103" s="201"/>
      <c r="FM103" s="201"/>
      <c r="FN103" s="201"/>
      <c r="FO103" s="201"/>
      <c r="FP103" s="201"/>
      <c r="FQ103" s="201"/>
      <c r="FR103" s="201"/>
      <c r="FS103" s="201"/>
      <c r="FT103" s="201"/>
      <c r="FU103" s="201"/>
      <c r="FV103" s="201"/>
      <c r="FW103" s="201"/>
      <c r="FX103" s="201"/>
      <c r="FY103" s="201"/>
      <c r="FZ103" s="201"/>
      <c r="GA103" s="201"/>
      <c r="GB103" s="201"/>
      <c r="GC103" s="201"/>
      <c r="GD103" s="201"/>
      <c r="GE103" s="201"/>
      <c r="GF103" s="201"/>
      <c r="GG103" s="201"/>
      <c r="GH103" s="201"/>
      <c r="GI103" s="201"/>
      <c r="GJ103" s="201"/>
      <c r="GK103" s="201"/>
      <c r="GL103" s="201"/>
      <c r="GM103" s="201"/>
      <c r="GN103" s="201"/>
      <c r="GO103" s="201"/>
      <c r="GP103" s="201"/>
      <c r="GQ103" s="201"/>
      <c r="GR103" s="201"/>
      <c r="GS103" s="201"/>
      <c r="GT103" s="201"/>
      <c r="GU103" s="201"/>
      <c r="GV103" s="201"/>
      <c r="GW103" s="201"/>
      <c r="GX103" s="201"/>
      <c r="GY103" s="201"/>
      <c r="GZ103" s="201"/>
      <c r="HA103" s="201"/>
      <c r="HB103" s="201"/>
      <c r="HC103" s="201"/>
      <c r="HD103" s="201"/>
      <c r="HE103" s="201"/>
      <c r="HF103" s="201"/>
      <c r="HG103" s="201"/>
      <c r="HH103" s="201"/>
      <c r="HI103" s="201"/>
      <c r="HJ103" s="201"/>
      <c r="HK103" s="201"/>
      <c r="HL103" s="201"/>
      <c r="HM103" s="201"/>
      <c r="HN103" s="201"/>
      <c r="HO103" s="201"/>
      <c r="HP103" s="201"/>
      <c r="HQ103" s="201"/>
      <c r="HR103" s="201"/>
      <c r="HS103" s="201"/>
      <c r="HT103" s="201"/>
      <c r="HU103" s="201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  <c r="IN103" s="201"/>
      <c r="IO103" s="201"/>
      <c r="IP103" s="201"/>
      <c r="IQ103" s="201"/>
      <c r="IR103" s="201"/>
      <c r="IS103" s="201"/>
      <c r="IT103" s="201"/>
      <c r="IU103" s="201"/>
      <c r="IV103" s="201"/>
      <c r="IW103" s="201"/>
    </row>
    <row r="104" customFormat="false" ht="12.75" hidden="false" customHeight="false" outlineLevel="0" collapsed="false">
      <c r="A104" s="153"/>
      <c r="B104" s="181" t="s">
        <v>122</v>
      </c>
      <c r="C104" s="179"/>
      <c r="D104" s="182" t="n">
        <f aca="false">D103</f>
        <v>0</v>
      </c>
      <c r="E104" s="182" t="n">
        <f aca="false">+D104+E103</f>
        <v>0</v>
      </c>
      <c r="F104" s="182" t="n">
        <f aca="false">+E104+F103</f>
        <v>0</v>
      </c>
      <c r="G104" s="182" t="n">
        <f aca="false">+F104+G103</f>
        <v>0</v>
      </c>
      <c r="H104" s="182" t="n">
        <f aca="false">+G104+H103</f>
        <v>0</v>
      </c>
      <c r="I104" s="182" t="n">
        <f aca="false">+H104+I103</f>
        <v>0</v>
      </c>
      <c r="J104" s="182" t="n">
        <f aca="false">+I104+J103</f>
        <v>0</v>
      </c>
      <c r="K104" s="182" t="n">
        <f aca="false">+J104+K103</f>
        <v>0</v>
      </c>
      <c r="L104" s="182" t="n">
        <f aca="false">+K104+L103</f>
        <v>0</v>
      </c>
      <c r="M104" s="182" t="n">
        <f aca="false">+L104+M103</f>
        <v>0</v>
      </c>
      <c r="N104" s="182" t="n">
        <f aca="false">+M104+N103</f>
        <v>0</v>
      </c>
      <c r="O104" s="182" t="n">
        <f aca="false">+N104+O103</f>
        <v>0</v>
      </c>
      <c r="P104" s="182" t="n">
        <f aca="false">+O104+P103</f>
        <v>0</v>
      </c>
      <c r="Q104" s="182" t="n">
        <f aca="false">+P104+Q103</f>
        <v>0</v>
      </c>
      <c r="R104" s="182" t="n">
        <f aca="false">+Q104+R103</f>
        <v>0</v>
      </c>
      <c r="S104" s="182" t="n">
        <f aca="false">+R104+S103</f>
        <v>0</v>
      </c>
      <c r="T104" s="182" t="n">
        <f aca="false">+S104+T103</f>
        <v>0</v>
      </c>
      <c r="U104" s="182" t="n">
        <f aca="false">+T104+U103</f>
        <v>0</v>
      </c>
      <c r="V104" s="182" t="n">
        <f aca="false">+U104+V103</f>
        <v>0</v>
      </c>
      <c r="W104" s="182" t="n">
        <f aca="false">+V104+W103</f>
        <v>1</v>
      </c>
      <c r="X104" s="182" t="n">
        <f aca="false">+W104+X103</f>
        <v>1</v>
      </c>
      <c r="Y104" s="182" t="n">
        <f aca="false">+X104+Y103</f>
        <v>1</v>
      </c>
      <c r="Z104" s="182" t="n">
        <f aca="false">+Y104+Z103</f>
        <v>1</v>
      </c>
      <c r="AA104" s="182" t="n">
        <f aca="false">+Z104+AA103</f>
        <v>1</v>
      </c>
      <c r="AB104" s="182" t="n">
        <f aca="false">+AA104+AB103</f>
        <v>1</v>
      </c>
      <c r="AC104" s="182" t="n">
        <f aca="false">+AB104+AC103</f>
        <v>1</v>
      </c>
      <c r="AD104" s="182" t="n">
        <f aca="false">+AC104+AD103</f>
        <v>1</v>
      </c>
      <c r="AE104" s="182" t="n">
        <f aca="false">+AD104+AE103</f>
        <v>1</v>
      </c>
      <c r="AF104" s="182" t="n">
        <f aca="false">+AE104+AF103</f>
        <v>1</v>
      </c>
      <c r="AG104" s="182" t="n">
        <f aca="false">+AF104+AG103</f>
        <v>1</v>
      </c>
      <c r="AH104" s="182" t="n">
        <f aca="false">+AG104+AH103</f>
        <v>1</v>
      </c>
      <c r="AI104" s="182" t="n">
        <f aca="false">+AH104+AI103</f>
        <v>1</v>
      </c>
      <c r="AJ104" s="182" t="n">
        <f aca="false">+AI104+AJ103</f>
        <v>1</v>
      </c>
      <c r="AK104" s="182" t="n">
        <f aca="false">+AJ104+AK103</f>
        <v>1</v>
      </c>
      <c r="AL104" s="182" t="n">
        <f aca="false">+AK104+AL103</f>
        <v>1</v>
      </c>
      <c r="AM104" s="182" t="n">
        <f aca="false">+AL104+AM103</f>
        <v>1</v>
      </c>
      <c r="AN104" s="162" t="n">
        <f aca="false">+AM104+AN103</f>
        <v>1</v>
      </c>
      <c r="AO104" s="182" t="n">
        <f aca="false">+AN104+AO103</f>
        <v>1</v>
      </c>
      <c r="AP104" s="182" t="n">
        <f aca="false">+AO104+AP103</f>
        <v>1</v>
      </c>
      <c r="AQ104" s="182" t="n">
        <f aca="false">+AP104+AQ103</f>
        <v>1</v>
      </c>
      <c r="AR104" s="182" t="n">
        <f aca="false">+AQ104+AR103</f>
        <v>1</v>
      </c>
      <c r="AS104" s="182" t="n">
        <f aca="false">+AR104+AS103</f>
        <v>1</v>
      </c>
      <c r="AT104" s="182" t="n">
        <f aca="false">+AS104+AT103</f>
        <v>1</v>
      </c>
      <c r="AU104" s="182" t="n">
        <f aca="false">+AT104+AU103</f>
        <v>1</v>
      </c>
      <c r="AV104" s="182" t="n">
        <f aca="false">+AU104+AV103</f>
        <v>1</v>
      </c>
      <c r="AW104" s="182" t="n">
        <f aca="false">+AV104+AW103</f>
        <v>1</v>
      </c>
      <c r="AX104" s="182" t="n">
        <f aca="false">+AW104+AX103</f>
        <v>1</v>
      </c>
      <c r="AY104" s="182" t="n">
        <f aca="false">+AX104+AY103</f>
        <v>1</v>
      </c>
      <c r="AZ104" s="182" t="n">
        <f aca="false">+AY104+AZ103</f>
        <v>1</v>
      </c>
      <c r="BA104" s="182" t="n">
        <f aca="false">+AZ104+BA103</f>
        <v>1</v>
      </c>
      <c r="BB104" s="182" t="n">
        <f aca="false">+BA104+BB103</f>
        <v>1</v>
      </c>
      <c r="BC104" s="200"/>
      <c r="BD104" s="18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/>
      <c r="EQ104" s="201"/>
      <c r="ER104" s="201"/>
      <c r="ES104" s="201"/>
      <c r="ET104" s="201"/>
      <c r="EU104" s="201"/>
      <c r="EV104" s="201"/>
      <c r="EW104" s="201"/>
      <c r="EX104" s="201"/>
      <c r="EY104" s="201"/>
      <c r="EZ104" s="201"/>
      <c r="FA104" s="201"/>
      <c r="FB104" s="201"/>
      <c r="FC104" s="201"/>
      <c r="FD104" s="201"/>
      <c r="FE104" s="201"/>
      <c r="FF104" s="201"/>
      <c r="FG104" s="201"/>
      <c r="FH104" s="201"/>
      <c r="FI104" s="201"/>
      <c r="FJ104" s="201"/>
      <c r="FK104" s="201"/>
      <c r="FL104" s="201"/>
      <c r="FM104" s="201"/>
      <c r="FN104" s="201"/>
      <c r="FO104" s="201"/>
      <c r="FP104" s="201"/>
      <c r="FQ104" s="201"/>
      <c r="FR104" s="201"/>
      <c r="FS104" s="201"/>
      <c r="FT104" s="201"/>
      <c r="FU104" s="201"/>
      <c r="FV104" s="201"/>
      <c r="FW104" s="201"/>
      <c r="FX104" s="201"/>
      <c r="FY104" s="201"/>
      <c r="FZ104" s="201"/>
      <c r="GA104" s="201"/>
      <c r="GB104" s="201"/>
      <c r="GC104" s="201"/>
      <c r="GD104" s="201"/>
      <c r="GE104" s="201"/>
      <c r="GF104" s="201"/>
      <c r="GG104" s="201"/>
      <c r="GH104" s="201"/>
      <c r="GI104" s="201"/>
      <c r="GJ104" s="201"/>
      <c r="GK104" s="201"/>
      <c r="GL104" s="201"/>
      <c r="GM104" s="201"/>
      <c r="GN104" s="201"/>
      <c r="GO104" s="201"/>
      <c r="GP104" s="201"/>
      <c r="GQ104" s="201"/>
      <c r="GR104" s="201"/>
      <c r="GS104" s="201"/>
      <c r="GT104" s="201"/>
      <c r="GU104" s="201"/>
      <c r="GV104" s="201"/>
      <c r="GW104" s="201"/>
      <c r="GX104" s="201"/>
      <c r="GY104" s="201"/>
      <c r="GZ104" s="201"/>
      <c r="HA104" s="201"/>
      <c r="HB104" s="201"/>
      <c r="HC104" s="201"/>
      <c r="HD104" s="201"/>
      <c r="HE104" s="201"/>
      <c r="HF104" s="201"/>
      <c r="HG104" s="201"/>
      <c r="HH104" s="201"/>
      <c r="HI104" s="201"/>
      <c r="HJ104" s="201"/>
      <c r="HK104" s="201"/>
      <c r="HL104" s="201"/>
      <c r="HM104" s="201"/>
      <c r="HN104" s="201"/>
      <c r="HO104" s="201"/>
      <c r="HP104" s="201"/>
      <c r="HQ104" s="201"/>
      <c r="HR104" s="201"/>
      <c r="HS104" s="201"/>
      <c r="HT104" s="201"/>
      <c r="HU104" s="201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  <c r="IN104" s="201"/>
      <c r="IO104" s="201"/>
      <c r="IP104" s="201"/>
      <c r="IQ104" s="201"/>
      <c r="IR104" s="201"/>
      <c r="IS104" s="201"/>
      <c r="IT104" s="201"/>
      <c r="IU104" s="201"/>
      <c r="IV104" s="201"/>
      <c r="IW104" s="201"/>
    </row>
    <row r="105" customFormat="false" ht="12.75" hidden="false" customHeight="false" outlineLevel="0" collapsed="false">
      <c r="A105" s="153"/>
      <c r="B105" s="183"/>
      <c r="C105" s="179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5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202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  <c r="IN105" s="199"/>
      <c r="IO105" s="199"/>
      <c r="IP105" s="199"/>
      <c r="IQ105" s="199"/>
      <c r="IR105" s="199"/>
      <c r="IS105" s="199"/>
      <c r="IT105" s="199"/>
      <c r="IU105" s="199"/>
      <c r="IV105" s="199"/>
      <c r="IW105" s="199"/>
    </row>
    <row r="106" customFormat="false" ht="12.75" hidden="false" customHeight="false" outlineLevel="0" collapsed="false">
      <c r="A106" s="153"/>
      <c r="B106" s="189" t="s">
        <v>123</v>
      </c>
      <c r="C106" s="190" t="n">
        <f aca="false">13/2</f>
        <v>6.5</v>
      </c>
      <c r="D106" s="191" t="n">
        <f aca="false">+D102*$C106</f>
        <v>0</v>
      </c>
      <c r="E106" s="191" t="n">
        <f aca="false">+E102*$C106</f>
        <v>0</v>
      </c>
      <c r="F106" s="191" t="n">
        <f aca="false">+F102*$C106</f>
        <v>0</v>
      </c>
      <c r="G106" s="191" t="n">
        <f aca="false">+G102*$C106</f>
        <v>0</v>
      </c>
      <c r="H106" s="191" t="n">
        <f aca="false">+H102*$C106</f>
        <v>0</v>
      </c>
      <c r="I106" s="191" t="n">
        <f aca="false">+I102*$C106</f>
        <v>0</v>
      </c>
      <c r="J106" s="191" t="n">
        <f aca="false">+J102*$C106</f>
        <v>0</v>
      </c>
      <c r="K106" s="191" t="n">
        <f aca="false">+K102*$C106</f>
        <v>0</v>
      </c>
      <c r="L106" s="191" t="n">
        <f aca="false">+L102*$C106</f>
        <v>0</v>
      </c>
      <c r="M106" s="191" t="n">
        <f aca="false">+M102*$C106</f>
        <v>0</v>
      </c>
      <c r="N106" s="191" t="n">
        <f aca="false">+N102*$C106</f>
        <v>0</v>
      </c>
      <c r="O106" s="191" t="n">
        <f aca="false">+O102*$C106</f>
        <v>0</v>
      </c>
      <c r="P106" s="191" t="n">
        <f aca="false">+P102*$C106</f>
        <v>0</v>
      </c>
      <c r="Q106" s="191" t="n">
        <f aca="false">+Q102*$C106</f>
        <v>0</v>
      </c>
      <c r="R106" s="191" t="n">
        <f aca="false">+R102*$C106</f>
        <v>0</v>
      </c>
      <c r="S106" s="191" t="n">
        <f aca="false">+S102*$C106</f>
        <v>0</v>
      </c>
      <c r="T106" s="191" t="n">
        <f aca="false">+T102*$C106</f>
        <v>0</v>
      </c>
      <c r="U106" s="191" t="n">
        <f aca="false">+U102*$C106</f>
        <v>0</v>
      </c>
      <c r="V106" s="191" t="n">
        <f aca="false">+V102*$C106</f>
        <v>0</v>
      </c>
      <c r="W106" s="191" t="n">
        <f aca="false">+W102*$C106</f>
        <v>6.5</v>
      </c>
      <c r="X106" s="191" t="n">
        <f aca="false">+X102*$C106</f>
        <v>6.5</v>
      </c>
      <c r="Y106" s="191" t="n">
        <f aca="false">+Y102*$C106</f>
        <v>6.5</v>
      </c>
      <c r="Z106" s="191" t="n">
        <f aca="false">+Z102*$C106</f>
        <v>6.5</v>
      </c>
      <c r="AA106" s="191" t="n">
        <f aca="false">+AA102*$C106</f>
        <v>6.5</v>
      </c>
      <c r="AB106" s="191" t="n">
        <f aca="false">+AB102*$C106</f>
        <v>6.5</v>
      </c>
      <c r="AC106" s="191" t="n">
        <f aca="false">+AC102*$C106</f>
        <v>6.5</v>
      </c>
      <c r="AD106" s="191" t="n">
        <f aca="false">+AD102*$C106</f>
        <v>6.5</v>
      </c>
      <c r="AE106" s="191" t="n">
        <f aca="false">+AE102*$C106</f>
        <v>6.5</v>
      </c>
      <c r="AF106" s="191" t="n">
        <f aca="false">+AF102*$C106</f>
        <v>6.5</v>
      </c>
      <c r="AG106" s="191" t="n">
        <f aca="false">+AG102*$C106</f>
        <v>6.5</v>
      </c>
      <c r="AH106" s="191" t="n">
        <f aca="false">+AH102*$C106</f>
        <v>6.5</v>
      </c>
      <c r="AI106" s="191" t="n">
        <f aca="false">+AI102*$C106</f>
        <v>6.5</v>
      </c>
      <c r="AJ106" s="191" t="n">
        <f aca="false">+AJ102*$C106</f>
        <v>6.5</v>
      </c>
      <c r="AK106" s="191" t="n">
        <f aca="false">+AK102*$C106</f>
        <v>6.5</v>
      </c>
      <c r="AL106" s="191" t="n">
        <f aca="false">+AL102*$C106</f>
        <v>6.5</v>
      </c>
      <c r="AM106" s="191" t="n">
        <f aca="false">+AM102*$C106</f>
        <v>6.5</v>
      </c>
      <c r="AN106" s="169" t="n">
        <f aca="false">+AN102*$C106</f>
        <v>6.5</v>
      </c>
      <c r="AO106" s="191" t="n">
        <f aca="false">+AO102*$C106</f>
        <v>6.5</v>
      </c>
      <c r="AP106" s="191" t="n">
        <f aca="false">+AP102*$C106</f>
        <v>6.5</v>
      </c>
      <c r="AQ106" s="191" t="n">
        <f aca="false">+AQ102*$C106</f>
        <v>6.5</v>
      </c>
      <c r="AR106" s="191" t="n">
        <f aca="false">+AR102*$C106</f>
        <v>6.5</v>
      </c>
      <c r="AS106" s="191" t="n">
        <f aca="false">+AS102*$C106</f>
        <v>6.5</v>
      </c>
      <c r="AT106" s="191" t="n">
        <f aca="false">+AT102*$C106</f>
        <v>6.5</v>
      </c>
      <c r="AU106" s="191" t="n">
        <f aca="false">+AU102*$C106</f>
        <v>6.5</v>
      </c>
      <c r="AV106" s="191" t="n">
        <f aca="false">+AV102*$C106</f>
        <v>6.5</v>
      </c>
      <c r="AW106" s="191" t="n">
        <f aca="false">+AW102*$C106</f>
        <v>6.5</v>
      </c>
      <c r="AX106" s="191" t="n">
        <f aca="false">+AX102*$C106</f>
        <v>6.5</v>
      </c>
      <c r="AY106" s="191" t="n">
        <f aca="false">+AY102*$C106</f>
        <v>6.5</v>
      </c>
      <c r="AZ106" s="191" t="n">
        <f aca="false">+AZ102*$C106</f>
        <v>6.5</v>
      </c>
      <c r="BA106" s="191" t="n">
        <f aca="false">+BA102*$C106</f>
        <v>6.5</v>
      </c>
      <c r="BB106" s="191" t="n">
        <f aca="false">+BB102*$C106</f>
        <v>6.5</v>
      </c>
      <c r="BC106" s="203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3.5" hidden="false" customHeight="false" outlineLevel="0" collapsed="false">
      <c r="A107" s="153"/>
      <c r="B107" s="192" t="s">
        <v>124</v>
      </c>
      <c r="C107" s="193" t="str">
        <f aca="false">+'Detail by Turbine'!B17</f>
        <v>Available</v>
      </c>
      <c r="D107" s="194" t="n">
        <f aca="false">+D104*$C106</f>
        <v>0</v>
      </c>
      <c r="E107" s="194" t="n">
        <f aca="false">+E104*$C106</f>
        <v>0</v>
      </c>
      <c r="F107" s="194" t="n">
        <f aca="false">+F104*$C106</f>
        <v>0</v>
      </c>
      <c r="G107" s="194" t="n">
        <f aca="false">+G104*$C106</f>
        <v>0</v>
      </c>
      <c r="H107" s="194" t="n">
        <f aca="false">+H104*$C106</f>
        <v>0</v>
      </c>
      <c r="I107" s="194" t="n">
        <f aca="false">+I104*$C106</f>
        <v>0</v>
      </c>
      <c r="J107" s="194" t="n">
        <f aca="false">+J104*$C106</f>
        <v>0</v>
      </c>
      <c r="K107" s="194" t="n">
        <f aca="false">+K104*$C106</f>
        <v>0</v>
      </c>
      <c r="L107" s="194" t="n">
        <f aca="false">+L104*$C106</f>
        <v>0</v>
      </c>
      <c r="M107" s="194" t="n">
        <f aca="false">+M104*$C106</f>
        <v>0</v>
      </c>
      <c r="N107" s="194" t="n">
        <f aca="false">+N104*$C106</f>
        <v>0</v>
      </c>
      <c r="O107" s="194" t="n">
        <f aca="false">+O104*$C106</f>
        <v>0</v>
      </c>
      <c r="P107" s="194" t="n">
        <f aca="false">+P104*$C106</f>
        <v>0</v>
      </c>
      <c r="Q107" s="194" t="n">
        <f aca="false">+Q104*$C106</f>
        <v>0</v>
      </c>
      <c r="R107" s="194" t="n">
        <f aca="false">+R104*$C106</f>
        <v>0</v>
      </c>
      <c r="S107" s="194" t="n">
        <f aca="false">+S104*$C106</f>
        <v>0</v>
      </c>
      <c r="T107" s="194" t="n">
        <f aca="false">+T104*$C106</f>
        <v>0</v>
      </c>
      <c r="U107" s="194" t="n">
        <f aca="false">+U104*$C106</f>
        <v>0</v>
      </c>
      <c r="V107" s="194" t="n">
        <f aca="false">+V104*$C106</f>
        <v>0</v>
      </c>
      <c r="W107" s="194" t="n">
        <f aca="false">+W104*$C106</f>
        <v>6.5</v>
      </c>
      <c r="X107" s="194" t="n">
        <f aca="false">+X104*$C106</f>
        <v>6.5</v>
      </c>
      <c r="Y107" s="194" t="n">
        <f aca="false">+Y104*$C106</f>
        <v>6.5</v>
      </c>
      <c r="Z107" s="194" t="n">
        <f aca="false">+Z104*$C106</f>
        <v>6.5</v>
      </c>
      <c r="AA107" s="194" t="n">
        <f aca="false">+AA104*$C106</f>
        <v>6.5</v>
      </c>
      <c r="AB107" s="194" t="n">
        <f aca="false">+AB104*$C106</f>
        <v>6.5</v>
      </c>
      <c r="AC107" s="194" t="n">
        <f aca="false">+AC104*$C106</f>
        <v>6.5</v>
      </c>
      <c r="AD107" s="194" t="n">
        <f aca="false">+AD104*$C106</f>
        <v>6.5</v>
      </c>
      <c r="AE107" s="194" t="n">
        <f aca="false">+AE104*$C106</f>
        <v>6.5</v>
      </c>
      <c r="AF107" s="194" t="n">
        <f aca="false">+AF104*$C106</f>
        <v>6.5</v>
      </c>
      <c r="AG107" s="194" t="n">
        <f aca="false">+AG104*$C106</f>
        <v>6.5</v>
      </c>
      <c r="AH107" s="194" t="n">
        <f aca="false">+AH104*$C106</f>
        <v>6.5</v>
      </c>
      <c r="AI107" s="194" t="n">
        <f aca="false">+AI104*$C106</f>
        <v>6.5</v>
      </c>
      <c r="AJ107" s="194" t="n">
        <f aca="false">+AJ104*$C106</f>
        <v>6.5</v>
      </c>
      <c r="AK107" s="194" t="n">
        <f aca="false">+AK104*$C106</f>
        <v>6.5</v>
      </c>
      <c r="AL107" s="194" t="n">
        <f aca="false">+AL104*$C106</f>
        <v>6.5</v>
      </c>
      <c r="AM107" s="194" t="n">
        <f aca="false">+AM104*$C106</f>
        <v>6.5</v>
      </c>
      <c r="AN107" s="175" t="n">
        <f aca="false">+AN104*$C106</f>
        <v>6.5</v>
      </c>
      <c r="AO107" s="194" t="n">
        <f aca="false">+AO104*$C106</f>
        <v>6.5</v>
      </c>
      <c r="AP107" s="194" t="n">
        <f aca="false">+AP104*$C106</f>
        <v>6.5</v>
      </c>
      <c r="AQ107" s="194" t="n">
        <f aca="false">+AQ104*$C106</f>
        <v>6.5</v>
      </c>
      <c r="AR107" s="194" t="n">
        <f aca="false">+AR104*$C106</f>
        <v>6.5</v>
      </c>
      <c r="AS107" s="194" t="n">
        <f aca="false">+AS104*$C106</f>
        <v>6.5</v>
      </c>
      <c r="AT107" s="194" t="n">
        <f aca="false">+AT104*$C106</f>
        <v>6.5</v>
      </c>
      <c r="AU107" s="194" t="n">
        <f aca="false">+AU104*$C106</f>
        <v>6.5</v>
      </c>
      <c r="AV107" s="194" t="n">
        <f aca="false">+AV104*$C106</f>
        <v>6.5</v>
      </c>
      <c r="AW107" s="194" t="n">
        <f aca="false">+AW104*$C106</f>
        <v>6.5</v>
      </c>
      <c r="AX107" s="194" t="n">
        <f aca="false">+AX104*$C106</f>
        <v>6.5</v>
      </c>
      <c r="AY107" s="194" t="n">
        <f aca="false">+AY104*$C106</f>
        <v>6.5</v>
      </c>
      <c r="AZ107" s="194" t="n">
        <f aca="false">+AZ104*$C106</f>
        <v>6.5</v>
      </c>
      <c r="BA107" s="194" t="n">
        <f aca="false">+BA104*$C106</f>
        <v>6.5</v>
      </c>
      <c r="BB107" s="194" t="n">
        <f aca="false">+BB104*$C106</f>
        <v>6.5</v>
      </c>
      <c r="BC107" s="205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  <c r="DK107" s="192"/>
      <c r="DL107" s="192"/>
      <c r="DM107" s="192"/>
      <c r="DN107" s="192"/>
      <c r="DO107" s="192"/>
      <c r="DP107" s="192"/>
      <c r="DQ107" s="192"/>
      <c r="DR107" s="192"/>
      <c r="DS107" s="192"/>
      <c r="DT107" s="192"/>
      <c r="DU107" s="192"/>
      <c r="DV107" s="192"/>
      <c r="DW107" s="192"/>
      <c r="DX107" s="192"/>
      <c r="DY107" s="192"/>
      <c r="DZ107" s="192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92"/>
      <c r="GA107" s="192"/>
      <c r="GB107" s="192"/>
      <c r="GC107" s="192"/>
      <c r="GD107" s="192"/>
      <c r="GE107" s="192"/>
      <c r="GF107" s="192"/>
      <c r="GG107" s="192"/>
      <c r="GH107" s="192"/>
      <c r="GI107" s="192"/>
      <c r="GJ107" s="192"/>
      <c r="GK107" s="192"/>
      <c r="GL107" s="192"/>
      <c r="GM107" s="192"/>
      <c r="GN107" s="192"/>
      <c r="GO107" s="192"/>
      <c r="GP107" s="192"/>
      <c r="GQ107" s="192"/>
      <c r="GR107" s="192"/>
      <c r="GS107" s="192"/>
      <c r="GT107" s="192"/>
      <c r="GU107" s="192"/>
      <c r="GV107" s="192"/>
      <c r="GW107" s="192"/>
      <c r="GX107" s="192"/>
      <c r="GY107" s="192"/>
      <c r="GZ107" s="192"/>
      <c r="HA107" s="192"/>
      <c r="HB107" s="192"/>
      <c r="HC107" s="192"/>
      <c r="HD107" s="192"/>
      <c r="HE107" s="192"/>
      <c r="HF107" s="192"/>
      <c r="HG107" s="192"/>
      <c r="HH107" s="192"/>
      <c r="HI107" s="192"/>
      <c r="HJ107" s="192"/>
      <c r="HK107" s="192"/>
      <c r="HL107" s="192"/>
      <c r="HM107" s="192"/>
      <c r="HN107" s="192"/>
      <c r="HO107" s="192"/>
      <c r="HP107" s="192"/>
      <c r="HQ107" s="192"/>
      <c r="HR107" s="192"/>
      <c r="HS107" s="192"/>
      <c r="HT107" s="192"/>
      <c r="HU107" s="192"/>
      <c r="HV107" s="192"/>
      <c r="HW107" s="192"/>
      <c r="HX107" s="192"/>
      <c r="HY107" s="192"/>
      <c r="HZ107" s="192"/>
      <c r="IA107" s="192"/>
      <c r="IB107" s="192"/>
      <c r="IC107" s="192"/>
      <c r="ID107" s="192"/>
      <c r="IE107" s="192"/>
      <c r="IF107" s="192"/>
      <c r="IG107" s="192"/>
      <c r="IH107" s="192"/>
      <c r="II107" s="192"/>
      <c r="IJ107" s="192"/>
      <c r="IK107" s="192"/>
      <c r="IL107" s="192"/>
      <c r="IM107" s="192"/>
      <c r="IN107" s="192"/>
      <c r="IO107" s="192"/>
      <c r="IP107" s="192"/>
      <c r="IQ107" s="192"/>
      <c r="IR107" s="192"/>
      <c r="IS107" s="192"/>
      <c r="IT107" s="192"/>
      <c r="IU107" s="192"/>
      <c r="IV107" s="192"/>
      <c r="IW107" s="192"/>
    </row>
    <row r="108" customFormat="false" ht="12.75" hidden="false" customHeight="false" outlineLevel="0" collapsed="false"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8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</row>
    <row r="109" customFormat="false" ht="12.75" hidden="false" customHeight="false" outlineLevel="0" collapsed="false">
      <c r="A109" s="147"/>
      <c r="B109" s="148" t="s">
        <v>125</v>
      </c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08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</row>
    <row r="110" customFormat="false" ht="12.75" hidden="false" customHeight="false" outlineLevel="0" collapsed="false">
      <c r="A110" s="211"/>
      <c r="B110" s="211" t="s">
        <v>126</v>
      </c>
      <c r="C110" s="2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08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  <c r="CQ110" s="211"/>
      <c r="CR110" s="211"/>
      <c r="CS110" s="211"/>
      <c r="CT110" s="211"/>
      <c r="CU110" s="211"/>
      <c r="CV110" s="211"/>
      <c r="CW110" s="211"/>
      <c r="CX110" s="211"/>
      <c r="CY110" s="211"/>
      <c r="CZ110" s="211"/>
      <c r="DA110" s="211"/>
      <c r="DB110" s="211"/>
      <c r="DC110" s="211"/>
      <c r="DD110" s="211"/>
      <c r="DE110" s="211"/>
      <c r="DF110" s="211"/>
      <c r="DG110" s="211"/>
      <c r="DH110" s="211"/>
      <c r="DI110" s="211"/>
      <c r="DJ110" s="211"/>
      <c r="DK110" s="211"/>
      <c r="DL110" s="211"/>
      <c r="DM110" s="211"/>
      <c r="DN110" s="211"/>
      <c r="DO110" s="211"/>
      <c r="DP110" s="211"/>
      <c r="DQ110" s="211"/>
      <c r="DR110" s="211"/>
      <c r="DS110" s="211"/>
      <c r="DT110" s="211"/>
      <c r="DU110" s="211"/>
      <c r="DV110" s="211"/>
      <c r="DW110" s="211"/>
      <c r="DX110" s="211"/>
      <c r="DY110" s="211"/>
      <c r="DZ110" s="211"/>
      <c r="EA110" s="211"/>
      <c r="EB110" s="211"/>
      <c r="EC110" s="211"/>
      <c r="ED110" s="211"/>
      <c r="EE110" s="211"/>
      <c r="EF110" s="211"/>
      <c r="EG110" s="211"/>
      <c r="EH110" s="211"/>
      <c r="EI110" s="211"/>
      <c r="EJ110" s="211"/>
      <c r="EK110" s="211"/>
      <c r="EL110" s="211"/>
      <c r="EM110" s="211"/>
      <c r="EN110" s="211"/>
      <c r="EO110" s="211"/>
      <c r="EP110" s="211"/>
      <c r="EQ110" s="211"/>
      <c r="ER110" s="211"/>
      <c r="ES110" s="211"/>
      <c r="ET110" s="211"/>
      <c r="EU110" s="211"/>
      <c r="EV110" s="211"/>
      <c r="EW110" s="211"/>
      <c r="EX110" s="211"/>
      <c r="EY110" s="211"/>
      <c r="EZ110" s="211"/>
      <c r="FA110" s="211"/>
      <c r="FB110" s="211"/>
      <c r="FC110" s="211"/>
      <c r="FD110" s="211"/>
      <c r="FE110" s="211"/>
      <c r="FF110" s="211"/>
      <c r="FG110" s="211"/>
      <c r="FH110" s="211"/>
      <c r="FI110" s="211"/>
      <c r="FJ110" s="211"/>
      <c r="FK110" s="211"/>
      <c r="FL110" s="211"/>
      <c r="FM110" s="211"/>
      <c r="FN110" s="211"/>
      <c r="FO110" s="211"/>
      <c r="FP110" s="211"/>
      <c r="FQ110" s="211"/>
      <c r="FR110" s="211"/>
      <c r="FS110" s="211"/>
      <c r="FT110" s="211"/>
      <c r="FU110" s="211"/>
      <c r="FV110" s="211"/>
      <c r="FW110" s="211"/>
      <c r="FX110" s="211"/>
      <c r="FY110" s="211"/>
      <c r="FZ110" s="211"/>
      <c r="GA110" s="211"/>
      <c r="GB110" s="211"/>
      <c r="GC110" s="211"/>
      <c r="GD110" s="211"/>
      <c r="GE110" s="211"/>
      <c r="GF110" s="211"/>
      <c r="GG110" s="211"/>
      <c r="GH110" s="211"/>
      <c r="GI110" s="211"/>
      <c r="GJ110" s="211"/>
      <c r="GK110" s="211"/>
      <c r="GL110" s="211"/>
      <c r="GM110" s="211"/>
      <c r="GN110" s="211"/>
      <c r="GO110" s="211"/>
      <c r="GP110" s="211"/>
      <c r="GQ110" s="211"/>
      <c r="GR110" s="211"/>
      <c r="GS110" s="211"/>
      <c r="GT110" s="211"/>
      <c r="GU110" s="211"/>
      <c r="GV110" s="211"/>
      <c r="GW110" s="211"/>
      <c r="GX110" s="211"/>
      <c r="GY110" s="211"/>
      <c r="GZ110" s="211"/>
      <c r="HA110" s="211"/>
      <c r="HB110" s="211"/>
      <c r="HC110" s="211"/>
      <c r="HD110" s="211"/>
      <c r="HE110" s="211"/>
      <c r="HF110" s="211"/>
      <c r="HG110" s="211"/>
      <c r="HH110" s="211"/>
      <c r="HI110" s="211"/>
      <c r="HJ110" s="211"/>
      <c r="HK110" s="211"/>
      <c r="HL110" s="211"/>
      <c r="HM110" s="211"/>
      <c r="HN110" s="211"/>
      <c r="HO110" s="211"/>
      <c r="HP110" s="211"/>
      <c r="HQ110" s="211"/>
      <c r="HR110" s="211"/>
      <c r="HS110" s="211"/>
      <c r="HT110" s="211"/>
      <c r="HU110" s="211"/>
      <c r="HV110" s="211"/>
      <c r="HW110" s="211"/>
      <c r="HX110" s="211"/>
      <c r="HY110" s="211"/>
      <c r="HZ110" s="211"/>
      <c r="IA110" s="211"/>
      <c r="IB110" s="211"/>
      <c r="IC110" s="211"/>
      <c r="ID110" s="211"/>
      <c r="IE110" s="211"/>
      <c r="IF110" s="211"/>
      <c r="IG110" s="211"/>
      <c r="IH110" s="211"/>
      <c r="II110" s="211"/>
      <c r="IJ110" s="211"/>
      <c r="IK110" s="211"/>
      <c r="IL110" s="211"/>
      <c r="IM110" s="211"/>
      <c r="IN110" s="211"/>
      <c r="IO110" s="211"/>
      <c r="IP110" s="211"/>
      <c r="IQ110" s="211"/>
      <c r="IR110" s="211"/>
      <c r="IS110" s="211"/>
      <c r="IT110" s="211"/>
      <c r="IU110" s="211"/>
      <c r="IV110" s="211"/>
      <c r="IW110" s="211"/>
    </row>
    <row r="111" customFormat="false" ht="12.75" hidden="false" customHeight="false" outlineLevel="0" collapsed="false">
      <c r="A111" s="211"/>
      <c r="B111" s="211" t="s">
        <v>123</v>
      </c>
      <c r="C111" s="214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08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6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1"/>
      <c r="CM111" s="211"/>
      <c r="CN111" s="211"/>
      <c r="CO111" s="211"/>
      <c r="CP111" s="211"/>
      <c r="CQ111" s="211"/>
      <c r="CR111" s="211"/>
      <c r="CS111" s="211"/>
      <c r="CT111" s="211"/>
      <c r="CU111" s="211"/>
      <c r="CV111" s="211"/>
      <c r="CW111" s="211"/>
      <c r="CX111" s="211"/>
      <c r="CY111" s="211"/>
      <c r="CZ111" s="211"/>
      <c r="DA111" s="211"/>
      <c r="DB111" s="211"/>
      <c r="DC111" s="211"/>
      <c r="DD111" s="211"/>
      <c r="DE111" s="211"/>
      <c r="DF111" s="211"/>
      <c r="DG111" s="211"/>
      <c r="DH111" s="211"/>
      <c r="DI111" s="211"/>
      <c r="DJ111" s="211"/>
      <c r="DK111" s="211"/>
      <c r="DL111" s="211"/>
      <c r="DM111" s="211"/>
      <c r="DN111" s="211"/>
      <c r="DO111" s="211"/>
      <c r="DP111" s="211"/>
      <c r="DQ111" s="211"/>
      <c r="DR111" s="211"/>
      <c r="DS111" s="211"/>
      <c r="DT111" s="211"/>
      <c r="DU111" s="211"/>
      <c r="DV111" s="211"/>
      <c r="DW111" s="211"/>
      <c r="DX111" s="211"/>
      <c r="DY111" s="211"/>
      <c r="DZ111" s="211"/>
      <c r="EA111" s="211"/>
      <c r="EB111" s="211"/>
      <c r="EC111" s="211"/>
      <c r="ED111" s="211"/>
      <c r="EE111" s="211"/>
      <c r="EF111" s="211"/>
      <c r="EG111" s="211"/>
      <c r="EH111" s="211"/>
      <c r="EI111" s="211"/>
      <c r="EJ111" s="211"/>
      <c r="EK111" s="211"/>
      <c r="EL111" s="211"/>
      <c r="EM111" s="211"/>
      <c r="EN111" s="211"/>
      <c r="EO111" s="211"/>
      <c r="EP111" s="211"/>
      <c r="EQ111" s="211"/>
      <c r="ER111" s="211"/>
      <c r="ES111" s="211"/>
      <c r="ET111" s="211"/>
      <c r="EU111" s="211"/>
      <c r="EV111" s="211"/>
      <c r="EW111" s="21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211"/>
      <c r="FH111" s="211"/>
      <c r="FI111" s="211"/>
      <c r="FJ111" s="211"/>
      <c r="FK111" s="211"/>
      <c r="FL111" s="211"/>
      <c r="FM111" s="211"/>
      <c r="FN111" s="211"/>
      <c r="FO111" s="211"/>
      <c r="FP111" s="211"/>
      <c r="FQ111" s="211"/>
      <c r="FR111" s="211"/>
      <c r="FS111" s="211"/>
      <c r="FT111" s="211"/>
      <c r="FU111" s="211"/>
      <c r="FV111" s="211"/>
      <c r="FW111" s="211"/>
      <c r="FX111" s="211"/>
      <c r="FY111" s="211"/>
      <c r="FZ111" s="211"/>
      <c r="GA111" s="211"/>
      <c r="GB111" s="211"/>
      <c r="GC111" s="211"/>
      <c r="GD111" s="211"/>
      <c r="GE111" s="211"/>
      <c r="GF111" s="211"/>
      <c r="GG111" s="211"/>
      <c r="GH111" s="211"/>
      <c r="GI111" s="211"/>
      <c r="GJ111" s="211"/>
      <c r="GK111" s="211"/>
      <c r="GL111" s="211"/>
      <c r="GM111" s="211"/>
      <c r="GN111" s="211"/>
      <c r="GO111" s="211"/>
      <c r="GP111" s="211"/>
      <c r="GQ111" s="211"/>
      <c r="GR111" s="211"/>
      <c r="GS111" s="211"/>
      <c r="GT111" s="211"/>
      <c r="GU111" s="211"/>
      <c r="GV111" s="211"/>
      <c r="GW111" s="211"/>
      <c r="GX111" s="211"/>
      <c r="GY111" s="211"/>
      <c r="GZ111" s="211"/>
      <c r="HA111" s="211"/>
      <c r="HB111" s="211"/>
      <c r="HC111" s="211"/>
      <c r="HD111" s="211"/>
      <c r="HE111" s="211"/>
      <c r="HF111" s="211"/>
      <c r="HG111" s="211"/>
      <c r="HH111" s="211"/>
      <c r="HI111" s="211"/>
      <c r="HJ111" s="211"/>
      <c r="HK111" s="211"/>
      <c r="HL111" s="211"/>
      <c r="HM111" s="211"/>
      <c r="HN111" s="211"/>
      <c r="HO111" s="211"/>
      <c r="HP111" s="211"/>
      <c r="HQ111" s="211"/>
      <c r="HR111" s="211"/>
      <c r="HS111" s="211"/>
      <c r="HT111" s="211"/>
      <c r="HU111" s="211"/>
      <c r="HV111" s="211"/>
      <c r="HW111" s="211"/>
      <c r="HX111" s="211"/>
      <c r="HY111" s="211"/>
      <c r="HZ111" s="211"/>
      <c r="IA111" s="211"/>
      <c r="IB111" s="211"/>
      <c r="IC111" s="211"/>
      <c r="ID111" s="211"/>
      <c r="IE111" s="211"/>
      <c r="IF111" s="211"/>
      <c r="IG111" s="211"/>
      <c r="IH111" s="211"/>
      <c r="II111" s="211"/>
      <c r="IJ111" s="211"/>
      <c r="IK111" s="211"/>
      <c r="IL111" s="211"/>
      <c r="IM111" s="211"/>
      <c r="IN111" s="211"/>
      <c r="IO111" s="211"/>
      <c r="IP111" s="211"/>
      <c r="IQ111" s="211"/>
      <c r="IR111" s="211"/>
      <c r="IS111" s="211"/>
      <c r="IT111" s="211"/>
      <c r="IU111" s="211"/>
      <c r="IV111" s="211"/>
      <c r="IW111" s="211"/>
    </row>
    <row r="112" customFormat="false" ht="12.75" hidden="false" customHeight="false" outlineLevel="0" collapsed="false">
      <c r="A112" s="211"/>
      <c r="B112" s="211" t="s">
        <v>124</v>
      </c>
      <c r="C112" s="218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08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6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  <c r="CZ112" s="211"/>
      <c r="DA112" s="211"/>
      <c r="DB112" s="211"/>
      <c r="DC112" s="211"/>
      <c r="DD112" s="211"/>
      <c r="DE112" s="211"/>
      <c r="DF112" s="211"/>
      <c r="DG112" s="211"/>
      <c r="DH112" s="211"/>
      <c r="DI112" s="211"/>
      <c r="DJ112" s="211"/>
      <c r="DK112" s="211"/>
      <c r="DL112" s="211"/>
      <c r="DM112" s="211"/>
      <c r="DN112" s="211"/>
      <c r="DO112" s="211"/>
      <c r="DP112" s="211"/>
      <c r="DQ112" s="211"/>
      <c r="DR112" s="211"/>
      <c r="DS112" s="211"/>
      <c r="DT112" s="211"/>
      <c r="DU112" s="211"/>
      <c r="DV112" s="211"/>
      <c r="DW112" s="211"/>
      <c r="DX112" s="211"/>
      <c r="DY112" s="211"/>
      <c r="DZ112" s="211"/>
      <c r="EA112" s="211"/>
      <c r="EB112" s="211"/>
      <c r="EC112" s="211"/>
      <c r="ED112" s="211"/>
      <c r="EE112" s="211"/>
      <c r="EF112" s="211"/>
      <c r="EG112" s="211"/>
      <c r="EH112" s="211"/>
      <c r="EI112" s="211"/>
      <c r="EJ112" s="211"/>
      <c r="EK112" s="211"/>
      <c r="EL112" s="211"/>
      <c r="EM112" s="211"/>
      <c r="EN112" s="211"/>
      <c r="EO112" s="211"/>
      <c r="EP112" s="211"/>
      <c r="EQ112" s="211"/>
      <c r="ER112" s="211"/>
      <c r="ES112" s="211"/>
      <c r="ET112" s="211"/>
      <c r="EU112" s="211"/>
      <c r="EV112" s="211"/>
      <c r="EW112" s="21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211"/>
      <c r="FH112" s="211"/>
      <c r="FI112" s="211"/>
      <c r="FJ112" s="211"/>
      <c r="FK112" s="211"/>
      <c r="FL112" s="211"/>
      <c r="FM112" s="211"/>
      <c r="FN112" s="211"/>
      <c r="FO112" s="211"/>
      <c r="FP112" s="211"/>
      <c r="FQ112" s="211"/>
      <c r="FR112" s="211"/>
      <c r="FS112" s="211"/>
      <c r="FT112" s="211"/>
      <c r="FU112" s="211"/>
      <c r="FV112" s="211"/>
      <c r="FW112" s="211"/>
      <c r="FX112" s="211"/>
      <c r="FY112" s="211"/>
      <c r="FZ112" s="211"/>
      <c r="GA112" s="211"/>
      <c r="GB112" s="211"/>
      <c r="GC112" s="211"/>
      <c r="GD112" s="211"/>
      <c r="GE112" s="211"/>
      <c r="GF112" s="211"/>
      <c r="GG112" s="211"/>
      <c r="GH112" s="211"/>
      <c r="GI112" s="211"/>
      <c r="GJ112" s="211"/>
      <c r="GK112" s="211"/>
      <c r="GL112" s="211"/>
      <c r="GM112" s="211"/>
      <c r="GN112" s="211"/>
      <c r="GO112" s="211"/>
      <c r="GP112" s="211"/>
      <c r="GQ112" s="211"/>
      <c r="GR112" s="211"/>
      <c r="GS112" s="211"/>
      <c r="GT112" s="211"/>
      <c r="GU112" s="211"/>
      <c r="GV112" s="211"/>
      <c r="GW112" s="211"/>
      <c r="GX112" s="211"/>
      <c r="GY112" s="211"/>
      <c r="GZ112" s="211"/>
      <c r="HA112" s="211"/>
      <c r="HB112" s="211"/>
      <c r="HC112" s="211"/>
      <c r="HD112" s="211"/>
      <c r="HE112" s="211"/>
      <c r="HF112" s="211"/>
      <c r="HG112" s="211"/>
      <c r="HH112" s="211"/>
      <c r="HI112" s="211"/>
      <c r="HJ112" s="211"/>
      <c r="HK112" s="211"/>
      <c r="HL112" s="211"/>
      <c r="HM112" s="211"/>
      <c r="HN112" s="211"/>
      <c r="HO112" s="211"/>
      <c r="HP112" s="211"/>
      <c r="HQ112" s="211"/>
      <c r="HR112" s="211"/>
      <c r="HS112" s="211"/>
      <c r="HT112" s="211"/>
      <c r="HU112" s="211"/>
      <c r="HV112" s="211"/>
      <c r="HW112" s="211"/>
      <c r="HX112" s="211"/>
      <c r="HY112" s="211"/>
      <c r="HZ112" s="211"/>
      <c r="IA112" s="211"/>
      <c r="IB112" s="211"/>
      <c r="IC112" s="211"/>
      <c r="ID112" s="211"/>
      <c r="IE112" s="211"/>
      <c r="IF112" s="211"/>
      <c r="IG112" s="211"/>
      <c r="IH112" s="211"/>
      <c r="II112" s="211"/>
      <c r="IJ112" s="211"/>
      <c r="IK112" s="211"/>
      <c r="IL112" s="211"/>
      <c r="IM112" s="211"/>
      <c r="IN112" s="211"/>
      <c r="IO112" s="211"/>
      <c r="IP112" s="211"/>
      <c r="IQ112" s="211"/>
      <c r="IR112" s="211"/>
      <c r="IS112" s="211"/>
      <c r="IT112" s="211"/>
      <c r="IU112" s="211"/>
      <c r="IV112" s="211"/>
      <c r="IW112" s="211"/>
    </row>
    <row r="113" customFormat="false" ht="12.75" hidden="false" customHeight="false" outlineLevel="0" collapsed="false">
      <c r="A113" s="147"/>
      <c r="B113" s="148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08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</row>
    <row r="114" customFormat="false" ht="12.75" hidden="false" customHeight="false" outlineLevel="0" collapsed="false">
      <c r="A114" s="166"/>
      <c r="B114" s="166" t="s">
        <v>127</v>
      </c>
      <c r="C114" s="167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20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2.75" hidden="false" customHeight="false" outlineLevel="0" collapsed="false">
      <c r="A115" s="166"/>
      <c r="B115" s="166" t="s">
        <v>123</v>
      </c>
      <c r="C115" s="167" t="n">
        <f aca="false">+C10</f>
        <v>39.2</v>
      </c>
      <c r="D115" s="221" t="n">
        <f aca="false">+D10</f>
        <v>0</v>
      </c>
      <c r="E115" s="221" t="n">
        <f aca="false">+E10</f>
        <v>0</v>
      </c>
      <c r="F115" s="221" t="n">
        <f aca="false">+F10</f>
        <v>0</v>
      </c>
      <c r="G115" s="221" t="n">
        <f aca="false">+G10</f>
        <v>0</v>
      </c>
      <c r="H115" s="221" t="n">
        <f aca="false">+H10</f>
        <v>0</v>
      </c>
      <c r="I115" s="221" t="n">
        <f aca="false">+I10</f>
        <v>0</v>
      </c>
      <c r="J115" s="221" t="n">
        <f aca="false">+J10</f>
        <v>0</v>
      </c>
      <c r="K115" s="221" t="n">
        <f aca="false">+K10</f>
        <v>0</v>
      </c>
      <c r="L115" s="221" t="n">
        <f aca="false">+L10</f>
        <v>0</v>
      </c>
      <c r="M115" s="221" t="n">
        <f aca="false">+M10</f>
        <v>0</v>
      </c>
      <c r="N115" s="221" t="n">
        <f aca="false">+N10</f>
        <v>0</v>
      </c>
      <c r="O115" s="221" t="n">
        <f aca="false">+O10</f>
        <v>0</v>
      </c>
      <c r="P115" s="221" t="n">
        <f aca="false">+P10</f>
        <v>0</v>
      </c>
      <c r="Q115" s="221" t="n">
        <f aca="false">+Q10</f>
        <v>0</v>
      </c>
      <c r="R115" s="221" t="n">
        <f aca="false">+R10</f>
        <v>0</v>
      </c>
      <c r="S115" s="221" t="n">
        <f aca="false">+S10</f>
        <v>0</v>
      </c>
      <c r="T115" s="221" t="n">
        <f aca="false">+T10</f>
        <v>0</v>
      </c>
      <c r="U115" s="221" t="n">
        <f aca="false">+U10</f>
        <v>0</v>
      </c>
      <c r="V115" s="221" t="n">
        <f aca="false">+V10</f>
        <v>0</v>
      </c>
      <c r="W115" s="221" t="n">
        <f aca="false">+W10</f>
        <v>0</v>
      </c>
      <c r="X115" s="221" t="n">
        <f aca="false">+X10</f>
        <v>0</v>
      </c>
      <c r="Y115" s="221" t="n">
        <f aca="false">+Y10</f>
        <v>0</v>
      </c>
      <c r="Z115" s="221" t="n">
        <f aca="false">+Z10</f>
        <v>0</v>
      </c>
      <c r="AA115" s="221" t="n">
        <f aca="false">+AA10</f>
        <v>0</v>
      </c>
      <c r="AB115" s="221" t="n">
        <f aca="false">+AB10</f>
        <v>0</v>
      </c>
      <c r="AC115" s="221" t="n">
        <f aca="false">+AC10</f>
        <v>0</v>
      </c>
      <c r="AD115" s="221" t="n">
        <f aca="false">+AD10</f>
        <v>0</v>
      </c>
      <c r="AE115" s="221" t="n">
        <f aca="false">+AE10</f>
        <v>0</v>
      </c>
      <c r="AF115" s="221" t="n">
        <f aca="false">+AF10</f>
        <v>3.92</v>
      </c>
      <c r="AG115" s="221" t="n">
        <f aca="false">+AG10</f>
        <v>5.096</v>
      </c>
      <c r="AH115" s="221" t="n">
        <f aca="false">+AH10</f>
        <v>6.272</v>
      </c>
      <c r="AI115" s="221" t="n">
        <f aca="false">+AI10</f>
        <v>7.448</v>
      </c>
      <c r="AJ115" s="221" t="n">
        <f aca="false">+AJ10</f>
        <v>8.624</v>
      </c>
      <c r="AK115" s="221" t="n">
        <f aca="false">+AK10</f>
        <v>9.8</v>
      </c>
      <c r="AL115" s="221" t="n">
        <f aca="false">+AL10</f>
        <v>10.976</v>
      </c>
      <c r="AM115" s="221" t="n">
        <f aca="false">+AM10</f>
        <v>12.152</v>
      </c>
      <c r="AN115" s="221" t="n">
        <f aca="false">+AN10</f>
        <v>13.328</v>
      </c>
      <c r="AO115" s="221" t="n">
        <f aca="false">+AO10</f>
        <v>14.504</v>
      </c>
      <c r="AP115" s="221" t="n">
        <f aca="false">+AP10</f>
        <v>15.68</v>
      </c>
      <c r="AQ115" s="221" t="n">
        <f aca="false">+AQ10</f>
        <v>16.856</v>
      </c>
      <c r="AR115" s="221" t="n">
        <f aca="false">+AR10</f>
        <v>18.424</v>
      </c>
      <c r="AS115" s="221" t="n">
        <f aca="false">+AS10</f>
        <v>19.992</v>
      </c>
      <c r="AT115" s="221" t="n">
        <f aca="false">+AT10</f>
        <v>21.56</v>
      </c>
      <c r="AU115" s="221" t="n">
        <f aca="false">+AU10</f>
        <v>23.128</v>
      </c>
      <c r="AV115" s="221" t="n">
        <f aca="false">+AV10</f>
        <v>24.696</v>
      </c>
      <c r="AW115" s="221" t="n">
        <f aca="false">+AW10</f>
        <v>26.264</v>
      </c>
      <c r="AX115" s="221" t="n">
        <f aca="false">+AX10</f>
        <v>27.832</v>
      </c>
      <c r="AY115" s="221" t="n">
        <f aca="false">+AY10</f>
        <v>29.4</v>
      </c>
      <c r="AZ115" s="221" t="n">
        <f aca="false">+AZ10</f>
        <v>37.24</v>
      </c>
      <c r="BA115" s="221" t="n">
        <f aca="false">+BA10</f>
        <v>39.2</v>
      </c>
      <c r="BB115" s="221" t="n">
        <f aca="false">+BB10</f>
        <v>39.2</v>
      </c>
      <c r="BC115" s="170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6"/>
      <c r="DL115" s="166"/>
      <c r="DM115" s="166"/>
      <c r="DN115" s="166"/>
      <c r="DO115" s="166"/>
      <c r="DP115" s="166"/>
      <c r="DQ115" s="166"/>
      <c r="DR115" s="166"/>
      <c r="DS115" s="166"/>
      <c r="DT115" s="166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66"/>
      <c r="EV115" s="166"/>
      <c r="EW115" s="166"/>
      <c r="EX115" s="166"/>
      <c r="EY115" s="166"/>
      <c r="EZ115" s="166"/>
      <c r="FA115" s="166"/>
      <c r="FB115" s="166"/>
      <c r="FC115" s="166"/>
      <c r="FD115" s="166"/>
      <c r="FE115" s="166"/>
      <c r="FF115" s="166"/>
      <c r="FG115" s="166"/>
      <c r="FH115" s="166"/>
      <c r="FI115" s="166"/>
      <c r="FJ115" s="166"/>
      <c r="FK115" s="166"/>
      <c r="FL115" s="166"/>
      <c r="FM115" s="166"/>
      <c r="FN115" s="166"/>
      <c r="FO115" s="166"/>
      <c r="FP115" s="166"/>
      <c r="FQ115" s="166"/>
      <c r="FR115" s="166"/>
      <c r="FS115" s="166"/>
      <c r="FT115" s="166"/>
      <c r="FU115" s="166"/>
      <c r="FV115" s="166"/>
      <c r="FW115" s="166"/>
      <c r="FX115" s="166"/>
      <c r="FY115" s="166"/>
      <c r="FZ115" s="166"/>
      <c r="GA115" s="166"/>
      <c r="GB115" s="166"/>
      <c r="GC115" s="166"/>
      <c r="GD115" s="166"/>
      <c r="GE115" s="166"/>
      <c r="GF115" s="166"/>
      <c r="GG115" s="166"/>
      <c r="GH115" s="166"/>
      <c r="GI115" s="166"/>
      <c r="GJ115" s="166"/>
      <c r="GK115" s="166"/>
      <c r="GL115" s="166"/>
      <c r="GM115" s="166"/>
      <c r="GN115" s="166"/>
      <c r="GO115" s="166"/>
      <c r="GP115" s="166"/>
      <c r="GQ115" s="166"/>
      <c r="GR115" s="166"/>
      <c r="GS115" s="166"/>
      <c r="GT115" s="166"/>
      <c r="GU115" s="166"/>
      <c r="GV115" s="166"/>
      <c r="GW115" s="166"/>
      <c r="GX115" s="166"/>
      <c r="GY115" s="166"/>
      <c r="GZ115" s="166"/>
      <c r="HA115" s="166"/>
      <c r="HB115" s="166"/>
      <c r="HC115" s="166"/>
      <c r="HD115" s="166"/>
      <c r="HE115" s="166"/>
      <c r="HF115" s="166"/>
      <c r="HG115" s="166"/>
      <c r="HH115" s="166"/>
      <c r="HI115" s="166"/>
      <c r="HJ115" s="166"/>
      <c r="HK115" s="166"/>
      <c r="HL115" s="166"/>
      <c r="HM115" s="166"/>
      <c r="HN115" s="166"/>
      <c r="HO115" s="166"/>
      <c r="HP115" s="166"/>
      <c r="HQ115" s="166"/>
      <c r="HR115" s="166"/>
      <c r="HS115" s="166"/>
      <c r="HT115" s="166"/>
      <c r="HU115" s="166"/>
      <c r="HV115" s="166"/>
      <c r="HW115" s="166"/>
      <c r="HX115" s="166"/>
      <c r="HY115" s="166"/>
      <c r="HZ115" s="166"/>
      <c r="IA115" s="166"/>
      <c r="IB115" s="166"/>
      <c r="IC115" s="166"/>
      <c r="ID115" s="166"/>
      <c r="IE115" s="166"/>
      <c r="IF115" s="166"/>
      <c r="IG115" s="166"/>
      <c r="IH115" s="166"/>
      <c r="II115" s="166"/>
      <c r="IJ115" s="166"/>
      <c r="IK115" s="166"/>
      <c r="IL115" s="166"/>
      <c r="IM115" s="166"/>
      <c r="IN115" s="166"/>
      <c r="IO115" s="166"/>
      <c r="IP115" s="166"/>
      <c r="IQ115" s="166"/>
      <c r="IR115" s="166"/>
      <c r="IS115" s="166"/>
      <c r="IT115" s="166"/>
      <c r="IU115" s="166"/>
      <c r="IV115" s="166"/>
      <c r="IW115" s="166"/>
    </row>
    <row r="116" customFormat="false" ht="12.75" hidden="false" customHeight="false" outlineLevel="0" collapsed="false">
      <c r="A116" s="166"/>
      <c r="B116" s="166" t="s">
        <v>124</v>
      </c>
      <c r="C116" s="222"/>
      <c r="D116" s="221" t="n">
        <f aca="false">+D11</f>
        <v>0</v>
      </c>
      <c r="E116" s="221" t="n">
        <f aca="false">+E11</f>
        <v>0</v>
      </c>
      <c r="F116" s="221" t="n">
        <f aca="false">+F11</f>
        <v>0</v>
      </c>
      <c r="G116" s="221" t="n">
        <f aca="false">+G11</f>
        <v>0</v>
      </c>
      <c r="H116" s="221" t="n">
        <f aca="false">+H11</f>
        <v>0</v>
      </c>
      <c r="I116" s="221" t="n">
        <f aca="false">+I11</f>
        <v>0</v>
      </c>
      <c r="J116" s="221" t="n">
        <f aca="false">+J11</f>
        <v>0</v>
      </c>
      <c r="K116" s="221" t="n">
        <f aca="false">+K11</f>
        <v>0</v>
      </c>
      <c r="L116" s="221" t="n">
        <f aca="false">+L11</f>
        <v>0</v>
      </c>
      <c r="M116" s="221" t="n">
        <f aca="false">+M11</f>
        <v>0</v>
      </c>
      <c r="N116" s="221" t="n">
        <f aca="false">+N11</f>
        <v>0</v>
      </c>
      <c r="O116" s="221" t="n">
        <f aca="false">+O11</f>
        <v>0</v>
      </c>
      <c r="P116" s="221" t="n">
        <f aca="false">+P11</f>
        <v>0</v>
      </c>
      <c r="Q116" s="221" t="n">
        <f aca="false">+Q11</f>
        <v>0</v>
      </c>
      <c r="R116" s="221" t="n">
        <f aca="false">+R11</f>
        <v>0</v>
      </c>
      <c r="S116" s="221" t="n">
        <f aca="false">+S11</f>
        <v>0</v>
      </c>
      <c r="T116" s="221" t="n">
        <f aca="false">+T11</f>
        <v>0</v>
      </c>
      <c r="U116" s="221" t="n">
        <f aca="false">+U11</f>
        <v>0</v>
      </c>
      <c r="V116" s="221" t="n">
        <f aca="false">+V11</f>
        <v>0</v>
      </c>
      <c r="W116" s="221" t="n">
        <f aca="false">+W11</f>
        <v>0</v>
      </c>
      <c r="X116" s="221" t="n">
        <f aca="false">+X11</f>
        <v>0</v>
      </c>
      <c r="Y116" s="221" t="n">
        <f aca="false">+Y11</f>
        <v>0</v>
      </c>
      <c r="Z116" s="221" t="n">
        <f aca="false">+Z11</f>
        <v>0</v>
      </c>
      <c r="AA116" s="221" t="n">
        <f aca="false">+AA11</f>
        <v>0</v>
      </c>
      <c r="AB116" s="221" t="n">
        <f aca="false">+AB11</f>
        <v>0</v>
      </c>
      <c r="AC116" s="221" t="n">
        <f aca="false">+AC11</f>
        <v>0</v>
      </c>
      <c r="AD116" s="221" t="n">
        <f aca="false">+AD11</f>
        <v>0</v>
      </c>
      <c r="AE116" s="221" t="n">
        <f aca="false">+AE11</f>
        <v>0</v>
      </c>
      <c r="AF116" s="221" t="n">
        <f aca="false">+AF11</f>
        <v>3.92</v>
      </c>
      <c r="AG116" s="221" t="n">
        <f aca="false">+AG11</f>
        <v>3.92</v>
      </c>
      <c r="AH116" s="221" t="n">
        <f aca="false">+AH11</f>
        <v>4.704</v>
      </c>
      <c r="AI116" s="221" t="n">
        <f aca="false">+AI11</f>
        <v>5.488</v>
      </c>
      <c r="AJ116" s="221" t="n">
        <f aca="false">+AJ11</f>
        <v>6.272</v>
      </c>
      <c r="AK116" s="221" t="n">
        <f aca="false">+AK11</f>
        <v>7.056</v>
      </c>
      <c r="AL116" s="221" t="n">
        <f aca="false">+AL11</f>
        <v>7.84</v>
      </c>
      <c r="AM116" s="221" t="n">
        <f aca="false">+AM11</f>
        <v>8.624</v>
      </c>
      <c r="AN116" s="221" t="n">
        <f aca="false">+AN11</f>
        <v>9.408</v>
      </c>
      <c r="AO116" s="221" t="n">
        <f aca="false">+AO11</f>
        <v>10.192</v>
      </c>
      <c r="AP116" s="221" t="n">
        <f aca="false">+AP11</f>
        <v>10.976</v>
      </c>
      <c r="AQ116" s="221" t="n">
        <f aca="false">+AQ11</f>
        <v>11.76</v>
      </c>
      <c r="AR116" s="221" t="n">
        <f aca="false">+AR11</f>
        <v>12.544</v>
      </c>
      <c r="AS116" s="221" t="n">
        <f aca="false">+AS11</f>
        <v>13.328</v>
      </c>
      <c r="AT116" s="221" t="n">
        <f aca="false">+AT11</f>
        <v>14.112</v>
      </c>
      <c r="AU116" s="221" t="n">
        <f aca="false">+AU11</f>
        <v>14.896</v>
      </c>
      <c r="AV116" s="221" t="n">
        <f aca="false">+AV11</f>
        <v>15.68</v>
      </c>
      <c r="AW116" s="221" t="n">
        <f aca="false">+AW11</f>
        <v>15.68</v>
      </c>
      <c r="AX116" s="221" t="n">
        <f aca="false">+AX11</f>
        <v>15.68</v>
      </c>
      <c r="AY116" s="221" t="n">
        <f aca="false">+AY11</f>
        <v>15.68</v>
      </c>
      <c r="AZ116" s="221" t="n">
        <f aca="false">+AZ11</f>
        <v>15.68</v>
      </c>
      <c r="BA116" s="221" t="n">
        <f aca="false">+BA11</f>
        <v>15.68</v>
      </c>
      <c r="BB116" s="221" t="n">
        <f aca="false">+BB11</f>
        <v>39.2</v>
      </c>
      <c r="BC116" s="170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66"/>
      <c r="EV116" s="166"/>
      <c r="EW116" s="166"/>
      <c r="EX116" s="166"/>
      <c r="EY116" s="166"/>
      <c r="EZ116" s="166"/>
      <c r="FA116" s="166"/>
      <c r="FB116" s="166"/>
      <c r="FC116" s="166"/>
      <c r="FD116" s="166"/>
      <c r="FE116" s="166"/>
      <c r="FF116" s="166"/>
      <c r="FG116" s="166"/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/>
      <c r="FY116" s="166"/>
      <c r="FZ116" s="166"/>
      <c r="GA116" s="166"/>
      <c r="GB116" s="166"/>
      <c r="GC116" s="166"/>
      <c r="GD116" s="166"/>
      <c r="GE116" s="166"/>
      <c r="GF116" s="166"/>
      <c r="GG116" s="166"/>
      <c r="GH116" s="166"/>
      <c r="GI116" s="166"/>
      <c r="GJ116" s="166"/>
      <c r="GK116" s="166"/>
      <c r="GL116" s="166"/>
      <c r="GM116" s="166"/>
      <c r="GN116" s="166"/>
      <c r="GO116" s="166"/>
      <c r="GP116" s="166"/>
      <c r="GQ116" s="166"/>
      <c r="GR116" s="166"/>
      <c r="GS116" s="166"/>
      <c r="GT116" s="166"/>
      <c r="GU116" s="166"/>
      <c r="GV116" s="166"/>
      <c r="GW116" s="166"/>
      <c r="GX116" s="166"/>
      <c r="GY116" s="166"/>
      <c r="GZ116" s="166"/>
      <c r="HA116" s="166"/>
      <c r="HB116" s="166"/>
      <c r="HC116" s="166"/>
      <c r="HD116" s="166"/>
      <c r="HE116" s="166"/>
      <c r="HF116" s="166"/>
      <c r="HG116" s="166"/>
      <c r="HH116" s="166"/>
      <c r="HI116" s="166"/>
      <c r="HJ116" s="166"/>
      <c r="HK116" s="166"/>
      <c r="HL116" s="166"/>
      <c r="HM116" s="166"/>
      <c r="HN116" s="166"/>
      <c r="HO116" s="166"/>
      <c r="HP116" s="166"/>
      <c r="HQ116" s="166"/>
      <c r="HR116" s="166"/>
      <c r="HS116" s="166"/>
      <c r="HT116" s="166"/>
      <c r="HU116" s="166"/>
      <c r="HV116" s="166"/>
      <c r="HW116" s="166"/>
      <c r="HX116" s="166"/>
      <c r="HY116" s="166"/>
      <c r="HZ116" s="166"/>
      <c r="IA116" s="166"/>
      <c r="IB116" s="166"/>
      <c r="IC116" s="166"/>
      <c r="ID116" s="166"/>
      <c r="IE116" s="166"/>
      <c r="IF116" s="166"/>
      <c r="IG116" s="166"/>
      <c r="IH116" s="166"/>
      <c r="II116" s="166"/>
      <c r="IJ116" s="166"/>
      <c r="IK116" s="166"/>
      <c r="IL116" s="166"/>
      <c r="IM116" s="166"/>
      <c r="IN116" s="166"/>
      <c r="IO116" s="166"/>
      <c r="IP116" s="166"/>
      <c r="IQ116" s="166"/>
      <c r="IR116" s="166"/>
      <c r="IS116" s="166"/>
      <c r="IT116" s="166"/>
      <c r="IU116" s="166"/>
      <c r="IV116" s="166"/>
      <c r="IW116" s="166"/>
    </row>
    <row r="117" customFormat="false" ht="12.75" hidden="false" customHeight="false" outlineLevel="0" collapsed="false">
      <c r="A117" s="147"/>
      <c r="B117" s="148"/>
      <c r="C117" s="209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169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</row>
    <row r="118" customFormat="false" ht="12.75" hidden="false" customHeight="false" outlineLevel="0" collapsed="false">
      <c r="A118" s="189"/>
      <c r="B118" s="189" t="s">
        <v>128</v>
      </c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220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203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  <c r="CB118" s="204"/>
      <c r="CC118" s="204"/>
      <c r="CD118" s="204"/>
      <c r="CE118" s="204"/>
      <c r="CF118" s="204"/>
      <c r="CG118" s="204"/>
      <c r="CH118" s="204"/>
      <c r="CI118" s="204"/>
      <c r="CJ118" s="204"/>
      <c r="CK118" s="204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2.75" hidden="false" customHeight="false" outlineLevel="0" collapsed="false">
      <c r="A119" s="189"/>
      <c r="B119" s="189" t="s">
        <v>123</v>
      </c>
      <c r="C119" s="190" t="n">
        <f aca="false">C42+C98+C106+C90+C82+C58+C66+C74+C50+C34+C26+C18</f>
        <v>464.21716</v>
      </c>
      <c r="D119" s="223" t="n">
        <f aca="false">D42+D98+D106+D90+D82+D58+D66+D74+D50+D34+D26+D18</f>
        <v>0</v>
      </c>
      <c r="E119" s="223" t="n">
        <f aca="false">E42+E98+E106+E90+E82+E58+E66+E74+E50+E34+E26+E18</f>
        <v>0</v>
      </c>
      <c r="F119" s="223" t="n">
        <f aca="false">F42+F98+F106+F90+F82+F58+F66+F74+F50+F34+F26+F18</f>
        <v>1.2102</v>
      </c>
      <c r="G119" s="223" t="n">
        <f aca="false">G42+G98+G106+G90+G82+G58+G66+G74+G50+G34+G26+G18</f>
        <v>1.2102</v>
      </c>
      <c r="H119" s="223" t="n">
        <f aca="false">H42+H98+H106+H90+H82+H58+H66+H74+H50+H34+H26+H18</f>
        <v>1.2102</v>
      </c>
      <c r="I119" s="223" t="n">
        <f aca="false">I42+I98+I106+I90+I82+I58+I66+I74+I50+I34+I26+I18</f>
        <v>1.2102</v>
      </c>
      <c r="J119" s="223" t="n">
        <f aca="false">J42+J98+J106+J90+J82+J58+J66+J74+J50+J34+J26+J18</f>
        <v>6.037</v>
      </c>
      <c r="K119" s="223" t="n">
        <f aca="false">K42+K98+K106+K90+K82+K58+K66+K74+K50+K34+K26+K18</f>
        <v>10.8544</v>
      </c>
      <c r="L119" s="223" t="n">
        <f aca="false">L42+L98+L106+L90+L82+L58+L66+L74+L50+L34+L26+L18</f>
        <v>10.8544</v>
      </c>
      <c r="M119" s="223" t="n">
        <f aca="false">M42+M98+M106+M90+M82+M58+M66+M74+M50+M34+M26+M18</f>
        <v>12.6609</v>
      </c>
      <c r="N119" s="223" t="n">
        <f aca="false">N42+N98+N106+N90+N82+N58+N66+N74+N50+N34+N26+N18</f>
        <v>15.6718</v>
      </c>
      <c r="O119" s="223" t="n">
        <f aca="false">O42+O98+O106+O90+O82+O58+O66+O74+O50+O34+O26+O18</f>
        <v>15.6718</v>
      </c>
      <c r="P119" s="223" t="n">
        <f aca="false">P42+P98+P106+P90+P82+P58+P66+P74+P50+P34+P26+P18</f>
        <v>18.0805</v>
      </c>
      <c r="Q119" s="223" t="n">
        <f aca="false">Q42+Q98+Q106+Q90+Q82+Q58+Q66+Q74+Q50+Q34+Q26+Q18</f>
        <v>18.6827</v>
      </c>
      <c r="R119" s="223" t="n">
        <f aca="false">R42+R98+R106+R90+R82+R58+R66+R74+R50+R34+R26+R18</f>
        <v>19.9368</v>
      </c>
      <c r="S119" s="223" t="n">
        <f aca="false">S42+S98+S106+S90+S82+S58+S66+S74+S50+S34+S26+S18</f>
        <v>20.539</v>
      </c>
      <c r="T119" s="223" t="n">
        <f aca="false">T42+T98+T106+T90+T82+T58+T66+T74+T50+T34+T26+T18</f>
        <v>20.539</v>
      </c>
      <c r="U119" s="223" t="n">
        <f aca="false">U42+U98+U106+U90+U82+U58+U66+U74+U50+U34+U26+U18</f>
        <v>21.1412</v>
      </c>
      <c r="V119" s="223" t="n">
        <f aca="false">V42+V98+V106+V90+V82+V58+V66+V74+V50+V34+V26+V18</f>
        <v>29.177436</v>
      </c>
      <c r="W119" s="223" t="n">
        <f aca="false">W42+W98+W106+W90+W82+W58+W66+W74+W50+W34+W26+W18</f>
        <v>76.677436</v>
      </c>
      <c r="X119" s="223" t="n">
        <f aca="false">X42+X98+X106+X90+X82+X58+X66+X74+X50+X34+X26+X18</f>
        <v>102.906836</v>
      </c>
      <c r="Y119" s="223" t="n">
        <f aca="false">Y42+Y98+Y106+Y90+Y82+Y58+Y66+Y74+Y50+Y34+Y26+Y18</f>
        <v>108.482363</v>
      </c>
      <c r="Z119" s="223" t="n">
        <f aca="false">Z42+Z98+Z106+Z90+Z82+Z58+Z66+Z74+Z50+Z34+Z26+Z18</f>
        <v>120.81997</v>
      </c>
      <c r="AA119" s="223" t="n">
        <f aca="false">AA42+AA98+AA106+AA90+AA82+AA58+AA66+AA74+AA50+AA34+AA26+AA18</f>
        <v>178.37747</v>
      </c>
      <c r="AB119" s="223" t="n">
        <f aca="false">AB42+AB98+AB106+AB90+AB82+AB58+AB66+AB74+AB50+AB34+AB26+AB18</f>
        <v>190.88997</v>
      </c>
      <c r="AC119" s="223" t="n">
        <f aca="false">AC42+AC98+AC106+AC90+AC82+AC58+AC66+AC74+AC50+AC34+AC26+AC18</f>
        <v>208.977997</v>
      </c>
      <c r="AD119" s="223" t="n">
        <f aca="false">AD42+AD98+AD106+AD90+AD82+AD58+AD66+AD74+AD50+AD34+AD26+AD18</f>
        <v>221.490497</v>
      </c>
      <c r="AE119" s="223" t="n">
        <f aca="false">AE42+AE98+AE106+AE90+AE82+AE58+AE66+AE74+AE50+AE34+AE26+AE18</f>
        <v>234.002997</v>
      </c>
      <c r="AF119" s="223" t="n">
        <f aca="false">AF42+AF98+AF106+AF90+AF82+AF58+AF66+AF74+AF50+AF34+AF26+AF18</f>
        <v>252.091024</v>
      </c>
      <c r="AG119" s="223" t="n">
        <f aca="false">AG42+AG98+AG106+AG90+AG82+AG58+AG66+AG74+AG50+AG34+AG26+AG18</f>
        <v>272.244144</v>
      </c>
      <c r="AH119" s="223" t="n">
        <f aca="false">AH42+AH98+AH106+AH90+AH82+AH58+AH66+AH74+AH50+AH34+AH26+AH18</f>
        <v>279.751644</v>
      </c>
      <c r="AI119" s="223" t="n">
        <f aca="false">AI42+AI98+AI106+AI90+AI82+AI58+AI66+AI74+AI50+AI34+AI26+AI18</f>
        <v>294.69318</v>
      </c>
      <c r="AJ119" s="223" t="n">
        <f aca="false">AJ42+AJ98+AJ106+AJ90+AJ82+AJ58+AJ66+AJ74+AJ50+AJ34+AJ26+AJ18</f>
        <v>302.20068</v>
      </c>
      <c r="AK119" s="223" t="n">
        <f aca="false">AK42+AK98+AK106+AK90+AK82+AK58+AK66+AK74+AK50+AK34+AK26+AK18</f>
        <v>307.20568</v>
      </c>
      <c r="AL119" s="223" t="n">
        <f aca="false">AL42+AL98+AL106+AL90+AL82+AL58+AL66+AL74+AL50+AL34+AL26+AL18</f>
        <v>324.716276</v>
      </c>
      <c r="AM119" s="223" t="n">
        <f aca="false">AM42+AM98+AM106+AM90+AM82+AM58+AM66+AM74+AM50+AM34+AM26+AM18</f>
        <v>342.226872</v>
      </c>
      <c r="AN119" s="223" t="n">
        <f aca="false">AN42+AN98+AN106+AN90+AN82+AN58+AN66+AN74+AN50+AN34+AN26+AN18</f>
        <v>347.231872</v>
      </c>
      <c r="AO119" s="223" t="n">
        <f aca="false">AO42+AO98+AO106+AO90+AO82+AO58+AO66+AO74+AO50+AO34+AO26+AO18</f>
        <v>378.673344</v>
      </c>
      <c r="AP119" s="223" t="n">
        <f aca="false">AP42+AP98+AP106+AP90+AP82+AP58+AP66+AP74+AP50+AP34+AP26+AP18</f>
        <v>403.62488</v>
      </c>
      <c r="AQ119" s="223" t="n">
        <f aca="false">AQ42+AQ98+AQ106+AQ90+AQ82+AQ58+AQ66+AQ74+AQ50+AQ34+AQ26+AQ18</f>
        <v>418.63988</v>
      </c>
      <c r="AR119" s="223" t="n">
        <f aca="false">AR42+AR98+AR106+AR90+AR82+AR58+AR66+AR74+AR50+AR34+AR26+AR18</f>
        <v>421.14238</v>
      </c>
      <c r="AS119" s="223" t="n">
        <f aca="false">AS42+AS98+AS106+AS90+AS82+AS58+AS66+AS74+AS50+AS34+AS26+AS18</f>
        <v>437.16904</v>
      </c>
      <c r="AT119" s="223" t="n">
        <f aca="false">AT42+AT98+AT106+AT90+AT82+AT58+AT66+AT74+AT50+AT34+AT26+AT18</f>
        <v>437.16904</v>
      </c>
      <c r="AU119" s="223" t="n">
        <f aca="false">AU42+AU98+AU106+AU90+AU82+AU58+AU66+AU74+AU50+AU34+AU26+AU18</f>
        <v>437.16904</v>
      </c>
      <c r="AV119" s="223" t="n">
        <f aca="false">AV42+AV98+AV106+AV90+AV82+AV58+AV66+AV74+AV50+AV34+AV26+AV18</f>
        <v>443.93112</v>
      </c>
      <c r="AW119" s="223" t="n">
        <f aca="false">AW42+AW98+AW106+AW90+AW82+AW58+AW66+AW74+AW50+AW34+AW26+AW18</f>
        <v>443.93112</v>
      </c>
      <c r="AX119" s="223" t="n">
        <f aca="false">AX42+AX98+AX106+AX90+AX82+AX58+AX66+AX74+AX50+AX34+AX26+AX18</f>
        <v>457.45528</v>
      </c>
      <c r="AY119" s="223" t="n">
        <f aca="false">AY42+AY98+AY106+AY90+AY82+AY58+AY66+AY74+AY50+AY34+AY26+AY18</f>
        <v>464.21736</v>
      </c>
      <c r="AZ119" s="223" t="n">
        <f aca="false">AZ42+AZ98+AZ106+AZ90+AZ82+AZ58+AZ66+AZ74+AZ50+AZ34+AZ26+AZ18</f>
        <v>464.21736</v>
      </c>
      <c r="BA119" s="223" t="n">
        <f aca="false">BA42+BA98+BA106+BA90+BA82+BA58+BA66+BA74+BA50+BA34+BA26+BA18</f>
        <v>464.21736</v>
      </c>
      <c r="BB119" s="223" t="n">
        <f aca="false">BB42+BB98+BB106+BB90+BB82+BB58+BB66+BB74+BB50+BB34+BB26+BB18</f>
        <v>464.21736</v>
      </c>
      <c r="BC119" s="203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  <c r="CB119" s="204"/>
      <c r="CC119" s="204"/>
      <c r="CD119" s="204"/>
      <c r="CE119" s="204"/>
      <c r="CF119" s="204"/>
      <c r="CG119" s="204"/>
      <c r="CH119" s="204"/>
      <c r="CI119" s="204"/>
      <c r="CJ119" s="204"/>
      <c r="CK119" s="204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  <c r="DW119" s="189"/>
      <c r="DX119" s="189"/>
      <c r="DY119" s="189"/>
      <c r="DZ119" s="189"/>
      <c r="EA119" s="189"/>
      <c r="EB119" s="189"/>
      <c r="EC119" s="189"/>
      <c r="ED119" s="189"/>
      <c r="EE119" s="189"/>
      <c r="EF119" s="189"/>
      <c r="EG119" s="189"/>
      <c r="EH119" s="189"/>
      <c r="EI119" s="189"/>
      <c r="EJ119" s="189"/>
      <c r="EK119" s="189"/>
      <c r="EL119" s="189"/>
      <c r="EM119" s="189"/>
      <c r="EN119" s="189"/>
      <c r="EO119" s="189"/>
      <c r="EP119" s="189"/>
      <c r="EQ119" s="189"/>
      <c r="ER119" s="189"/>
      <c r="ES119" s="189"/>
      <c r="ET119" s="189"/>
      <c r="EU119" s="189"/>
      <c r="EV119" s="189"/>
      <c r="EW119" s="189"/>
      <c r="EX119" s="189"/>
      <c r="EY119" s="189"/>
      <c r="EZ119" s="189"/>
      <c r="FA119" s="189"/>
      <c r="FB119" s="189"/>
      <c r="FC119" s="189"/>
      <c r="FD119" s="189"/>
      <c r="FE119" s="189"/>
      <c r="FF119" s="189"/>
      <c r="FG119" s="189"/>
      <c r="FH119" s="189"/>
      <c r="FI119" s="189"/>
      <c r="FJ119" s="189"/>
      <c r="FK119" s="189"/>
      <c r="FL119" s="189"/>
      <c r="FM119" s="189"/>
      <c r="FN119" s="189"/>
      <c r="FO119" s="189"/>
      <c r="FP119" s="189"/>
      <c r="FQ119" s="189"/>
      <c r="FR119" s="189"/>
      <c r="FS119" s="189"/>
      <c r="FT119" s="189"/>
      <c r="FU119" s="189"/>
      <c r="FV119" s="189"/>
      <c r="FW119" s="189"/>
      <c r="FX119" s="189"/>
      <c r="FY119" s="189"/>
      <c r="FZ119" s="189"/>
      <c r="GA119" s="189"/>
      <c r="GB119" s="189"/>
      <c r="GC119" s="189"/>
      <c r="GD119" s="189"/>
      <c r="GE119" s="189"/>
      <c r="GF119" s="189"/>
      <c r="GG119" s="189"/>
      <c r="GH119" s="189"/>
      <c r="GI119" s="189"/>
      <c r="GJ119" s="189"/>
      <c r="GK119" s="189"/>
      <c r="GL119" s="189"/>
      <c r="GM119" s="189"/>
      <c r="GN119" s="189"/>
      <c r="GO119" s="189"/>
      <c r="GP119" s="189"/>
      <c r="GQ119" s="189"/>
      <c r="GR119" s="189"/>
      <c r="GS119" s="189"/>
      <c r="GT119" s="189"/>
      <c r="GU119" s="189"/>
      <c r="GV119" s="189"/>
      <c r="GW119" s="189"/>
      <c r="GX119" s="189"/>
      <c r="GY119" s="189"/>
      <c r="GZ119" s="189"/>
      <c r="HA119" s="189"/>
      <c r="HB119" s="189"/>
      <c r="HC119" s="189"/>
      <c r="HD119" s="189"/>
      <c r="HE119" s="189"/>
      <c r="HF119" s="189"/>
      <c r="HG119" s="189"/>
      <c r="HH119" s="189"/>
      <c r="HI119" s="189"/>
      <c r="HJ119" s="189"/>
      <c r="HK119" s="189"/>
      <c r="HL119" s="189"/>
      <c r="HM119" s="189"/>
      <c r="HN119" s="189"/>
      <c r="HO119" s="189"/>
      <c r="HP119" s="189"/>
      <c r="HQ119" s="189"/>
      <c r="HR119" s="189"/>
      <c r="HS119" s="189"/>
      <c r="HT119" s="189"/>
      <c r="HU119" s="189"/>
      <c r="HV119" s="189"/>
      <c r="HW119" s="189"/>
      <c r="HX119" s="189"/>
      <c r="HY119" s="189"/>
      <c r="HZ119" s="189"/>
      <c r="IA119" s="189"/>
      <c r="IB119" s="189"/>
      <c r="IC119" s="189"/>
      <c r="ID119" s="189"/>
      <c r="IE119" s="189"/>
      <c r="IF119" s="189"/>
      <c r="IG119" s="189"/>
      <c r="IH119" s="189"/>
      <c r="II119" s="189"/>
      <c r="IJ119" s="189"/>
      <c r="IK119" s="189"/>
      <c r="IL119" s="189"/>
      <c r="IM119" s="189"/>
      <c r="IN119" s="189"/>
      <c r="IO119" s="189"/>
      <c r="IP119" s="189"/>
      <c r="IQ119" s="189"/>
      <c r="IR119" s="189"/>
      <c r="IS119" s="189"/>
      <c r="IT119" s="189"/>
      <c r="IU119" s="189"/>
      <c r="IV119" s="189"/>
      <c r="IW119" s="189"/>
    </row>
    <row r="120" customFormat="false" ht="12.75" hidden="false" customHeight="false" outlineLevel="0" collapsed="false">
      <c r="A120" s="189"/>
      <c r="B120" s="189" t="s">
        <v>124</v>
      </c>
      <c r="C120" s="190"/>
      <c r="D120" s="223" t="n">
        <f aca="false">D43+D99+D107+D91+D83+D59+D67+D75+D51+D35+D27+D19</f>
        <v>1.2253</v>
      </c>
      <c r="E120" s="223" t="n">
        <f aca="false">E43+E99+E107+E91+E83+E59+E67+E75+E51+E35+E27+E19</f>
        <v>1.2253</v>
      </c>
      <c r="F120" s="223" t="n">
        <f aca="false">F43+F99+F107+F91+F83+F59+F67+F75+F51+F35+F27+F19</f>
        <v>3.6759</v>
      </c>
      <c r="G120" s="223" t="n">
        <f aca="false">G43+G99+G107+G91+G83+G59+G67+G75+G51+G35+G27+G19</f>
        <v>3.6759</v>
      </c>
      <c r="H120" s="223" t="n">
        <f aca="false">H43+H99+H107+H91+H83+H59+H67+H75+H51+H35+H27+H19</f>
        <v>3.6759</v>
      </c>
      <c r="I120" s="223" t="n">
        <f aca="false">I43+I99+I107+I91+I83+I59+I67+I75+I51+I35+I27+I19</f>
        <v>3.6759</v>
      </c>
      <c r="J120" s="223" t="n">
        <f aca="false">J43+J99+J107+J91+J83+J59+J67+J75+J51+J35+J27+J19</f>
        <v>3.6759</v>
      </c>
      <c r="K120" s="223" t="n">
        <f aca="false">K43+K99+K107+K91+K83+K59+K67+K75+K51+K35+K27+K19</f>
        <v>4.9012</v>
      </c>
      <c r="L120" s="223" t="n">
        <f aca="false">L43+L99+L107+L91+L83+L59+L67+L75+L51+L35+L27+L19</f>
        <v>4.9012</v>
      </c>
      <c r="M120" s="223" t="n">
        <f aca="false">M43+M99+M107+M91+M83+M59+M67+M75+M51+M35+M27+M19</f>
        <v>4.9012</v>
      </c>
      <c r="N120" s="223" t="n">
        <f aca="false">N43+N99+N107+N91+N83+N59+N67+N75+N51+N35+N27+N19</f>
        <v>6.1265</v>
      </c>
      <c r="O120" s="223" t="n">
        <f aca="false">O43+O99+O107+O91+O83+O59+O67+O75+O51+O35+O27+O19</f>
        <v>6.1265</v>
      </c>
      <c r="P120" s="223" t="n">
        <f aca="false">P43+P99+P107+P91+P83+P59+P67+P75+P51+P35+P27+P19</f>
        <v>6.1265</v>
      </c>
      <c r="Q120" s="223" t="n">
        <f aca="false">Q43+Q99+Q107+Q91+Q83+Q59+Q67+Q75+Q51+Q35+Q27+Q19</f>
        <v>8.5771</v>
      </c>
      <c r="R120" s="223" t="n">
        <f aca="false">R43+R99+R107+R91+R83+R59+R67+R75+R51+R35+R27+R19</f>
        <v>8.5771</v>
      </c>
      <c r="S120" s="223" t="n">
        <f aca="false">S43+S99+S107+S91+S83+S59+S67+S75+S51+S35+S27+S19</f>
        <v>8.5771</v>
      </c>
      <c r="T120" s="223" t="n">
        <f aca="false">T43+T99+T107+T91+T83+T59+T67+T75+T51+T35+T27+T19</f>
        <v>8.5771</v>
      </c>
      <c r="U120" s="223" t="n">
        <f aca="false">U43+U99+U107+U91+U83+U59+U67+U75+U51+U35+U27+U19</f>
        <v>82.91746</v>
      </c>
      <c r="V120" s="223" t="n">
        <f aca="false">V43+V99+V107+V91+V83+V59+V67+V75+V51+V35+V27+V19</f>
        <v>107.94246</v>
      </c>
      <c r="W120" s="223" t="n">
        <f aca="false">W43+W99+W107+W91+W83+W59+W67+W75+W51+W35+W27+W19</f>
        <v>158.69571</v>
      </c>
      <c r="X120" s="223" t="n">
        <f aca="false">X43+X99+X107+X91+X83+X59+X67+X75+X51+X35+X27+X19</f>
        <v>178.87886</v>
      </c>
      <c r="Y120" s="223" t="n">
        <f aca="false">Y43+Y99+Y107+Y91+Y83+Y59+Y67+Y75+Y51+Y35+Y27+Y19</f>
        <v>250.50366</v>
      </c>
      <c r="Z120" s="223" t="n">
        <f aca="false">Z43+Z99+Z107+Z91+Z83+Z59+Z67+Z75+Z51+Z35+Z27+Z19</f>
        <v>257.26041</v>
      </c>
      <c r="AA120" s="223" t="n">
        <f aca="false">AA43+AA99+AA107+AA91+AA83+AA59+AA67+AA75+AA51+AA35+AA27+AA19</f>
        <v>269.52266</v>
      </c>
      <c r="AB120" s="223" t="n">
        <f aca="false">AB43+AB99+AB107+AB91+AB83+AB59+AB67+AB75+AB51+AB35+AB27+AB19</f>
        <v>284.28741</v>
      </c>
      <c r="AC120" s="223" t="n">
        <f aca="false">AC43+AC99+AC107+AC91+AC83+AC59+AC67+AC75+AC51+AC35+AC27+AC19</f>
        <v>298.80191</v>
      </c>
      <c r="AD120" s="223" t="n">
        <f aca="false">AD43+AD99+AD107+AD91+AD83+AD59+AD67+AD75+AD51+AD35+AD27+AD19</f>
        <v>311.31441</v>
      </c>
      <c r="AE120" s="223" t="n">
        <f aca="false">AE43+AE99+AE107+AE91+AE83+AE59+AE67+AE75+AE51+AE35+AE27+AE19</f>
        <v>324.57766</v>
      </c>
      <c r="AF120" s="223" t="n">
        <f aca="false">AF43+AF99+AF107+AF91+AF83+AF59+AF67+AF75+AF51+AF35+AF27+AF19</f>
        <v>338.09116</v>
      </c>
      <c r="AG120" s="223" t="n">
        <f aca="false">AG43+AG99+AG107+AG91+AG83+AG59+AG67+AG75+AG51+AG35+AG27+AG19</f>
        <v>351.35441</v>
      </c>
      <c r="AH120" s="223" t="n">
        <f aca="false">AH43+AH99+AH107+AH91+AH83+AH59+AH67+AH75+AH51+AH35+AH27+AH19</f>
        <v>361.61466</v>
      </c>
      <c r="AI120" s="223" t="n">
        <f aca="false">AI43+AI99+AI107+AI91+AI83+AI59+AI67+AI75+AI51+AI35+AI27+AI19</f>
        <v>369.12216</v>
      </c>
      <c r="AJ120" s="223" t="n">
        <f aca="false">AJ43+AJ99+AJ107+AJ91+AJ83+AJ59+AJ67+AJ75+AJ51+AJ35+AJ27+AJ19</f>
        <v>377.13016</v>
      </c>
      <c r="AK120" s="223" t="n">
        <f aca="false">AK43+AK99+AK107+AK91+AK83+AK59+AK67+AK75+AK51+AK35+AK27+AK19</f>
        <v>381.63466</v>
      </c>
      <c r="AL120" s="223" t="n">
        <f aca="false">AL43+AL99+AL107+AL91+AL83+AL59+AL67+AL75+AL51+AL35+AL27+AL19</f>
        <v>385.88891</v>
      </c>
      <c r="AM120" s="223" t="n">
        <f aca="false">AM43+AM99+AM107+AM91+AM83+AM59+AM67+AM75+AM51+AM35+AM27+AM19</f>
        <v>389.39241</v>
      </c>
      <c r="AN120" s="223" t="n">
        <f aca="false">AN43+AN99+AN107+AN91+AN83+AN59+AN67+AN75+AN51+AN35+AN27+AN19</f>
        <v>392.39541</v>
      </c>
      <c r="AO120" s="223" t="n">
        <f aca="false">AO43+AO99+AO107+AO91+AO83+AO59+AO67+AO75+AO51+AO35+AO27+AO19</f>
        <v>416.41941</v>
      </c>
      <c r="AP120" s="223" t="n">
        <f aca="false">AP43+AP99+AP107+AP91+AP83+AP59+AP67+AP75+AP51+AP35+AP27+AP19</f>
        <v>440.19316</v>
      </c>
      <c r="AQ120" s="223" t="n">
        <f aca="false">AQ43+AQ99+AQ107+AQ91+AQ83+AQ59+AQ67+AQ75+AQ51+AQ35+AQ27+AQ19</f>
        <v>463.21616</v>
      </c>
      <c r="AR120" s="223" t="n">
        <f aca="false">AR43+AR99+AR107+AR91+AR83+AR59+AR67+AR75+AR51+AR35+AR27+AR19</f>
        <v>464.21716</v>
      </c>
      <c r="AS120" s="223" t="n">
        <f aca="false">AS43+AS99+AS107+AS91+AS83+AS59+AS67+AS75+AS51+AS35+AS27+AS19</f>
        <v>464.21716</v>
      </c>
      <c r="AT120" s="223" t="n">
        <f aca="false">AT43+AT99+AT107+AT91+AT83+AT59+AT67+AT75+AT51+AT35+AT27+AT19</f>
        <v>464.21716</v>
      </c>
      <c r="AU120" s="223" t="n">
        <f aca="false">AU43+AU99+AU107+AU91+AU83+AU59+AU67+AU75+AU51+AU35+AU27+AU19</f>
        <v>464.21716</v>
      </c>
      <c r="AV120" s="223" t="n">
        <f aca="false">AV43+AV99+AV107+AV91+AV83+AV59+AV67+AV75+AV51+AV35+AV27+AV19</f>
        <v>464.21716</v>
      </c>
      <c r="AW120" s="223" t="n">
        <f aca="false">AW43+AW99+AW107+AW91+AW83+AW59+AW67+AW75+AW51+AW35+AW27+AW19</f>
        <v>464.21716</v>
      </c>
      <c r="AX120" s="223" t="n">
        <f aca="false">AX43+AX99+AX107+AX91+AX83+AX59+AX67+AX75+AX51+AX35+AX27+AX19</f>
        <v>464.21716</v>
      </c>
      <c r="AY120" s="223" t="n">
        <f aca="false">AY43+AY99+AY107+AY91+AY83+AY59+AY67+AY75+AY51+AY35+AY27+AY19</f>
        <v>464.21716</v>
      </c>
      <c r="AZ120" s="223" t="n">
        <f aca="false">AZ43+AZ99+AZ107+AZ91+AZ83+AZ59+AZ67+AZ75+AZ51+AZ35+AZ27+AZ19</f>
        <v>464.21716</v>
      </c>
      <c r="BA120" s="223" t="n">
        <f aca="false">BA43+BA99+BA107+BA91+BA83+BA59+BA67+BA75+BA51+BA35+BA27+BA19</f>
        <v>464.21716</v>
      </c>
      <c r="BB120" s="223" t="n">
        <f aca="false">BB43+BB99+BB107+BB91+BB83+BB59+BB67+BB75+BB51+BB35+BB27+BB19</f>
        <v>464.21716</v>
      </c>
      <c r="BC120" s="203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  <c r="CB120" s="204"/>
      <c r="CC120" s="204"/>
      <c r="CD120" s="204"/>
      <c r="CE120" s="204"/>
      <c r="CF120" s="204"/>
      <c r="CG120" s="204"/>
      <c r="CH120" s="204"/>
      <c r="CI120" s="204"/>
      <c r="CJ120" s="204"/>
      <c r="CK120" s="204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89"/>
      <c r="EU120" s="189"/>
      <c r="EV120" s="189"/>
      <c r="EW120" s="189"/>
      <c r="EX120" s="189"/>
      <c r="EY120" s="189"/>
      <c r="EZ120" s="189"/>
      <c r="FA120" s="189"/>
      <c r="FB120" s="189"/>
      <c r="FC120" s="189"/>
      <c r="FD120" s="189"/>
      <c r="FE120" s="189"/>
      <c r="FF120" s="189"/>
      <c r="FG120" s="189"/>
      <c r="FH120" s="189"/>
      <c r="FI120" s="189"/>
      <c r="FJ120" s="189"/>
      <c r="FK120" s="189"/>
      <c r="FL120" s="189"/>
      <c r="FM120" s="189"/>
      <c r="FN120" s="189"/>
      <c r="FO120" s="189"/>
      <c r="FP120" s="189"/>
      <c r="FQ120" s="189"/>
      <c r="FR120" s="189"/>
      <c r="FS120" s="189"/>
      <c r="FT120" s="189"/>
      <c r="FU120" s="189"/>
      <c r="FV120" s="189"/>
      <c r="FW120" s="189"/>
      <c r="FX120" s="189"/>
      <c r="FY120" s="189"/>
      <c r="FZ120" s="189"/>
      <c r="GA120" s="189"/>
      <c r="GB120" s="189"/>
      <c r="GC120" s="189"/>
      <c r="GD120" s="189"/>
      <c r="GE120" s="189"/>
      <c r="GF120" s="189"/>
      <c r="GG120" s="189"/>
      <c r="GH120" s="189"/>
      <c r="GI120" s="189"/>
      <c r="GJ120" s="189"/>
      <c r="GK120" s="189"/>
      <c r="GL120" s="189"/>
      <c r="GM120" s="189"/>
      <c r="GN120" s="189"/>
      <c r="GO120" s="189"/>
      <c r="GP120" s="189"/>
      <c r="GQ120" s="189"/>
      <c r="GR120" s="189"/>
      <c r="GS120" s="189"/>
      <c r="GT120" s="189"/>
      <c r="GU120" s="189"/>
      <c r="GV120" s="189"/>
      <c r="GW120" s="189"/>
      <c r="GX120" s="189"/>
      <c r="GY120" s="189"/>
      <c r="GZ120" s="189"/>
      <c r="HA120" s="189"/>
      <c r="HB120" s="189"/>
      <c r="HC120" s="189"/>
      <c r="HD120" s="189"/>
      <c r="HE120" s="189"/>
      <c r="HF120" s="189"/>
      <c r="HG120" s="189"/>
      <c r="HH120" s="189"/>
      <c r="HI120" s="189"/>
      <c r="HJ120" s="189"/>
      <c r="HK120" s="189"/>
      <c r="HL120" s="189"/>
      <c r="HM120" s="189"/>
      <c r="HN120" s="189"/>
      <c r="HO120" s="189"/>
      <c r="HP120" s="189"/>
      <c r="HQ120" s="189"/>
      <c r="HR120" s="189"/>
      <c r="HS120" s="189"/>
      <c r="HT120" s="189"/>
      <c r="HU120" s="189"/>
      <c r="HV120" s="189"/>
      <c r="HW120" s="189"/>
      <c r="HX120" s="189"/>
      <c r="HY120" s="189"/>
      <c r="HZ120" s="189"/>
      <c r="IA120" s="189"/>
      <c r="IB120" s="189"/>
      <c r="IC120" s="189"/>
      <c r="ID120" s="189"/>
      <c r="IE120" s="189"/>
      <c r="IF120" s="189"/>
      <c r="IG120" s="189"/>
      <c r="IH120" s="189"/>
      <c r="II120" s="189"/>
      <c r="IJ120" s="189"/>
      <c r="IK120" s="189"/>
      <c r="IL120" s="189"/>
      <c r="IM120" s="189"/>
      <c r="IN120" s="189"/>
      <c r="IO120" s="189"/>
      <c r="IP120" s="189"/>
      <c r="IQ120" s="189"/>
      <c r="IR120" s="189"/>
      <c r="IS120" s="189"/>
      <c r="IT120" s="189"/>
      <c r="IU120" s="189"/>
      <c r="IV120" s="189"/>
      <c r="IW120" s="189"/>
    </row>
    <row r="121" customFormat="false" ht="12.75" hidden="false" customHeight="false" outlineLevel="0" collapsed="false">
      <c r="A121" s="147"/>
      <c r="B121" s="148"/>
      <c r="C121" s="209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169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</row>
    <row r="122" customFormat="false" ht="12.75" hidden="false" customHeight="false" outlineLevel="0" collapsed="false">
      <c r="A122" s="147"/>
      <c r="B122" s="148" t="s">
        <v>129</v>
      </c>
      <c r="C122" s="209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2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</row>
    <row r="123" customFormat="false" ht="12.75" hidden="false" customHeight="false" outlineLevel="0" collapsed="false">
      <c r="A123" s="147"/>
      <c r="B123" s="148" t="s">
        <v>123</v>
      </c>
      <c r="C123" s="209" t="n">
        <f aca="false">+C115+C119+C111</f>
        <v>503.41716</v>
      </c>
      <c r="D123" s="210" t="n">
        <f aca="false">+D115+D119+D111</f>
        <v>0</v>
      </c>
      <c r="E123" s="210" t="n">
        <f aca="false">+E115+E119+E111</f>
        <v>0</v>
      </c>
      <c r="F123" s="210" t="n">
        <f aca="false">+F115+F119+F111</f>
        <v>1.2102</v>
      </c>
      <c r="G123" s="210" t="n">
        <f aca="false">+G115+G119+G111</f>
        <v>1.2102</v>
      </c>
      <c r="H123" s="210" t="n">
        <f aca="false">+H115+H119+H111</f>
        <v>1.2102</v>
      </c>
      <c r="I123" s="210" t="n">
        <f aca="false">+I115+I119+I111</f>
        <v>1.2102</v>
      </c>
      <c r="J123" s="210" t="n">
        <f aca="false">+J115+J119+J111</f>
        <v>6.037</v>
      </c>
      <c r="K123" s="210" t="n">
        <f aca="false">+K115+K119+K111</f>
        <v>10.8544</v>
      </c>
      <c r="L123" s="210" t="n">
        <f aca="false">+L115+L119+L111</f>
        <v>10.8544</v>
      </c>
      <c r="M123" s="210" t="n">
        <f aca="false">+M115+M119+M111</f>
        <v>12.6609</v>
      </c>
      <c r="N123" s="210" t="n">
        <f aca="false">+N115+N119+N111</f>
        <v>15.6718</v>
      </c>
      <c r="O123" s="210" t="n">
        <f aca="false">+O115+O119+O111</f>
        <v>15.6718</v>
      </c>
      <c r="P123" s="210" t="n">
        <f aca="false">+P115+P119+P111</f>
        <v>18.0805</v>
      </c>
      <c r="Q123" s="210" t="n">
        <f aca="false">+Q115+Q119+Q111</f>
        <v>18.6827</v>
      </c>
      <c r="R123" s="210" t="n">
        <f aca="false">+R115+R119+R111</f>
        <v>19.9368</v>
      </c>
      <c r="S123" s="210" t="n">
        <f aca="false">+S115+S119+S111</f>
        <v>20.539</v>
      </c>
      <c r="T123" s="210" t="n">
        <f aca="false">+T115+T119+T111</f>
        <v>20.539</v>
      </c>
      <c r="U123" s="210" t="n">
        <f aca="false">+U115+U119+U111</f>
        <v>21.1412</v>
      </c>
      <c r="V123" s="210" t="n">
        <f aca="false">+V115+V119+V111</f>
        <v>29.177436</v>
      </c>
      <c r="W123" s="210" t="n">
        <f aca="false">+W115+W119+W111</f>
        <v>76.677436</v>
      </c>
      <c r="X123" s="210" t="n">
        <f aca="false">+X115+X119+X111</f>
        <v>102.906836</v>
      </c>
      <c r="Y123" s="210" t="n">
        <f aca="false">+Y115+Y119+Y111</f>
        <v>108.482363</v>
      </c>
      <c r="Z123" s="210" t="n">
        <f aca="false">+Z115+Z119+Z111</f>
        <v>120.81997</v>
      </c>
      <c r="AA123" s="210" t="n">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       <v>208.977997</v>
      </c>
      <c r="AD123" s="210" t="n">
        <f aca="false">+AD115+AD119+AD111</f>
        <v>221.490497</v>
      </c>
      <c r="AE123" s="210" t="n">
        <f aca="false">+AE115+AE119+AE111</f>
        <v>234.002997</v>
      </c>
      <c r="AF123" s="210" t="n">
        <f aca="false">+AF115+AF119+AF111</f>
        <v>256.011024</v>
      </c>
      <c r="AG123" s="210" t="n">
        <f aca="false">+AG115+AG119+AG111</f>
        <v>277.340144</v>
      </c>
      <c r="AH123" s="210" t="n">
        <f aca="false">+AH115+AH119+AH111</f>
        <v>286.023644</v>
      </c>
      <c r="AI123" s="210" t="n">
        <f aca="false">+AI115+AI119+AI111</f>
        <v>302.14118</v>
      </c>
      <c r="AJ123" s="210" t="n">
        <f aca="false">+AJ115+AJ119+AJ111</f>
        <v>310.82468</v>
      </c>
      <c r="AK123" s="210" t="n">
        <f aca="false">+AK115+AK119+AK111</f>
        <v>317.00568</v>
      </c>
      <c r="AL123" s="210" t="n">
        <f aca="false">+AL115+AL119+AL111</f>
        <v>335.692276</v>
      </c>
      <c r="AM123" s="210" t="n">
        <f aca="false">+AM115+AM119+AM111</f>
        <v>354.378872</v>
      </c>
      <c r="AN123" s="220" t="n">
        <f aca="false">+AN115+AN119+AN111</f>
        <v>360.559872</v>
      </c>
      <c r="AO123" s="210" t="n">
        <f aca="false">+AO115+AO119+AO111</f>
        <v>393.177344</v>
      </c>
      <c r="AP123" s="210" t="n">
        <f aca="false">+AP115+AP119+AP111</f>
        <v>419.30488</v>
      </c>
      <c r="AQ123" s="210" t="n">
        <f aca="false">+AQ115+AQ119+AQ111</f>
        <v>435.49588</v>
      </c>
      <c r="AR123" s="210" t="n">
        <f aca="false">+AR115+AR119+AR111</f>
        <v>439.56638</v>
      </c>
      <c r="AS123" s="210" t="n">
        <f aca="false">+AS115+AS119+AS111</f>
        <v>457.16104</v>
      </c>
      <c r="AT123" s="210" t="n">
        <f aca="false">+AT115+AT119+AT111</f>
        <v>458.72904</v>
      </c>
      <c r="AU123" s="210" t="n">
        <f aca="false">+AU115+AU119+AU111</f>
        <v>460.29704</v>
      </c>
      <c r="AV123" s="210" t="n">
        <f aca="false">+AV115+AV119+AV111</f>
        <v>468.62712</v>
      </c>
      <c r="AW123" s="210" t="n">
        <f aca="false">+AW115+AW119+AW111</f>
        <v>470.19512</v>
      </c>
      <c r="AX123" s="210" t="n">
        <f aca="false">+AX115+AX119+AX111</f>
        <v>485.28728</v>
      </c>
      <c r="AY123" s="210" t="n">
        <f aca="false">+AY115+AY119+AY111</f>
        <v>493.61736</v>
      </c>
      <c r="AZ123" s="210" t="n">
        <f aca="false">+AZ115+AZ119+AZ111</f>
        <v>501.45736</v>
      </c>
      <c r="BA123" s="210" t="n">
        <f aca="false">+BA115+BA119+BA111</f>
        <v>503.41736</v>
      </c>
      <c r="BB123" s="210" t="n">
        <f aca="false">+BB115+BB119+BB111</f>
        <v>503.41736</v>
      </c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</row>
    <row r="124" customFormat="false" ht="12.75" hidden="false" customHeight="false" outlineLevel="0" collapsed="false">
      <c r="A124" s="147"/>
      <c r="B124" s="148" t="s">
        <v>124</v>
      </c>
      <c r="C124" s="209"/>
      <c r="D124" s="210" t="n">
        <f aca="false">+D116+D120+D112</f>
        <v>1.2253</v>
      </c>
      <c r="E124" s="210" t="n">
        <f aca="false">+E116+E120+E112</f>
        <v>1.2253</v>
      </c>
      <c r="F124" s="210" t="n">
        <f aca="false">+F116+F120+F112</f>
        <v>3.6759</v>
      </c>
      <c r="G124" s="210" t="n">
        <f aca="false">+G116+G120+G112</f>
        <v>3.6759</v>
      </c>
      <c r="H124" s="210" t="n">
        <f aca="false">+H116+H120+H112</f>
        <v>3.6759</v>
      </c>
      <c r="I124" s="210" t="n">
        <f aca="false">+I116+I120+I112</f>
        <v>3.6759</v>
      </c>
      <c r="J124" s="210" t="n">
        <f aca="false">+J116+J120+J112</f>
        <v>3.6759</v>
      </c>
      <c r="K124" s="210" t="n">
        <f aca="false">+K116+K120+K112</f>
        <v>4.9012</v>
      </c>
      <c r="L124" s="210" t="n">
        <f aca="false">+L116+L120+L112</f>
        <v>4.9012</v>
      </c>
      <c r="M124" s="210" t="n">
        <f aca="false">+M116+M120+M112</f>
        <v>4.9012</v>
      </c>
      <c r="N124" s="210" t="n">
        <f aca="false">+N116+N120+N112</f>
        <v>6.1265</v>
      </c>
      <c r="O124" s="210" t="n">
        <f aca="false">+O116+O120+O112</f>
        <v>6.1265</v>
      </c>
      <c r="P124" s="210" t="n">
        <f aca="false">+P116+P120+P112</f>
        <v>6.1265</v>
      </c>
      <c r="Q124" s="210" t="n">
        <f aca="false">+Q116+Q120+Q112</f>
        <v>8.5771</v>
      </c>
      <c r="R124" s="210" t="n">
        <f aca="false">+R116+R120+R112</f>
        <v>8.5771</v>
      </c>
      <c r="S124" s="210" t="n">
        <f aca="false">+S116+S120+S112</f>
        <v>8.5771</v>
      </c>
      <c r="T124" s="210" t="n">
        <f aca="false">+T116+T120+T112</f>
        <v>8.5771</v>
      </c>
      <c r="U124" s="210" t="n">
        <f aca="false">+U116+U120+U112</f>
        <v>82.91746</v>
      </c>
      <c r="V124" s="210" t="n">
        <f aca="false">+V116+V120+V112</f>
        <v>107.94246</v>
      </c>
      <c r="W124" s="210" t="n">
        <f aca="false">+W116+W120+W112</f>
        <v>158.69571</v>
      </c>
      <c r="X124" s="210" t="n">
        <f aca="false">+X116+X120+X112</f>
        <v>178.87886</v>
      </c>
      <c r="Y124" s="210" t="n">
        <f aca="false">+Y116+Y120+Y112</f>
        <v>250.50366</v>
      </c>
      <c r="Z124" s="210" t="n">
        <f aca="false">+Z116+Z120+Z112</f>
        <v>257.26041</v>
      </c>
      <c r="AA124" s="210" t="n">
        <f aca="false">+AA116+AA120+AA112</f>
        <v>269.52266</v>
      </c>
      <c r="AB124" s="210" t="n">
        <f aca="false">+AB116+AB120+AB112</f>
        <v>284.28741</v>
      </c>
      <c r="AC124" s="210" t="n">
        <f aca="false">+AC116+AC120+AC112</f>
        <v>298.80191</v>
      </c>
      <c r="AD124" s="210" t="n">
        <f aca="false">+AD116+AD120+AD112</f>
        <v>311.31441</v>
      </c>
      <c r="AE124" s="210" t="n">
        <f aca="false">+AE116+AE120+AE112</f>
        <v>324.57766</v>
      </c>
      <c r="AF124" s="210" t="n">
        <f aca="false">+AF116+AF120+AF112</f>
        <v>342.01116</v>
      </c>
      <c r="AG124" s="210" t="n">
        <f aca="false">+AG116+AG120+AG112</f>
        <v>355.27441</v>
      </c>
      <c r="AH124" s="210" t="n">
        <f aca="false">+AH116+AH120+AH112</f>
        <v>366.31866</v>
      </c>
      <c r="AI124" s="210" t="n">
        <f aca="false">+AI116+AI120+AI112</f>
        <v>374.61016</v>
      </c>
      <c r="AJ124" s="210" t="n">
        <f aca="false">+AJ116+AJ120+AJ112</f>
        <v>383.40216</v>
      </c>
      <c r="AK124" s="210" t="n">
        <f aca="false">+AK116+AK120+AK112</f>
        <v>388.69066</v>
      </c>
      <c r="AL124" s="210" t="n">
        <f aca="false">+AL116+AL120+AL112</f>
        <v>393.72891</v>
      </c>
      <c r="AM124" s="210" t="n">
        <f aca="false">+AM116+AM120+AM112</f>
        <v>398.01641</v>
      </c>
      <c r="AN124" s="220" t="n">
        <f aca="false">+AN116+AN120+AN112</f>
        <v>401.80341</v>
      </c>
      <c r="AO124" s="210" t="n">
        <f aca="false">+AO116+AO120+AO112</f>
        <v>426.61141</v>
      </c>
      <c r="AP124" s="210" t="n">
        <f aca="false">+AP116+AP120+AP112</f>
        <v>451.16916</v>
      </c>
      <c r="AQ124" s="210" t="n">
        <f aca="false">+AQ116+AQ120+AQ112</f>
        <v>474.97616</v>
      </c>
      <c r="AR124" s="210" t="n">
        <f aca="false">+AR116+AR120+AR112</f>
        <v>476.76116</v>
      </c>
      <c r="AS124" s="210" t="n">
        <f aca="false">+AS116+AS120+AS112</f>
        <v>477.54516</v>
      </c>
      <c r="AT124" s="210" t="n">
        <f aca="false">+AT116+AT120+AT112</f>
        <v>478.32916</v>
      </c>
      <c r="AU124" s="210" t="n">
        <f aca="false">+AU116+AU120+AU112</f>
        <v>479.11316</v>
      </c>
      <c r="AV124" s="210" t="n">
        <f aca="false">+AV116+AV120+AV112</f>
        <v>479.89716</v>
      </c>
      <c r="AW124" s="210" t="n">
        <f aca="false">+AW116+AW120+AW112</f>
        <v>479.89716</v>
      </c>
      <c r="AX124" s="210" t="n">
        <f aca="false">+AX116+AX120+AX112</f>
        <v>479.89716</v>
      </c>
      <c r="AY124" s="210" t="n">
        <f aca="false">+AY116+AY120+AY112</f>
        <v>479.89716</v>
      </c>
      <c r="AZ124" s="210" t="n">
        <f aca="false">+AZ116+AZ120+AZ112</f>
        <v>479.89716</v>
      </c>
      <c r="BA124" s="210" t="n">
        <f aca="false">+BA116+BA120+BA112</f>
        <v>479.89716</v>
      </c>
      <c r="BB124" s="210" t="n">
        <f aca="false">+BB116+BB120+BB112</f>
        <v>503.41716</v>
      </c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</row>
    <row r="125" customFormat="false" ht="12.75" hidden="false" customHeight="false" outlineLevel="0" collapsed="false">
      <c r="A125" s="147"/>
      <c r="B125" s="148" t="s">
        <v>130</v>
      </c>
      <c r="C125" s="209"/>
      <c r="D125" s="210" t="n">
        <f aca="false">+D124-D123</f>
        <v>1.2253</v>
      </c>
      <c r="E125" s="210" t="n">
        <f aca="false">+E124-E123</f>
        <v>1.2253</v>
      </c>
      <c r="F125" s="210" t="n">
        <f aca="false">+F124-F123</f>
        <v>2.4657</v>
      </c>
      <c r="G125" s="210" t="n">
        <f aca="false">+G124-G123</f>
        <v>2.4657</v>
      </c>
      <c r="H125" s="210" t="n">
        <f aca="false">+H124-H123</f>
        <v>2.4657</v>
      </c>
      <c r="I125" s="210" t="n">
        <f aca="false">+I124-I123</f>
        <v>2.4657</v>
      </c>
      <c r="J125" s="210" t="n">
        <f aca="false">+J124-J123</f>
        <v>-2.3611</v>
      </c>
      <c r="K125" s="210" t="n">
        <f aca="false">+K124-K123</f>
        <v>-5.9532</v>
      </c>
      <c r="L125" s="210" t="n">
        <f aca="false">+L124-L123</f>
        <v>-5.9532</v>
      </c>
      <c r="M125" s="210" t="n">
        <f aca="false">+M124-M123</f>
        <v>-7.7597</v>
      </c>
      <c r="N125" s="210" t="n">
        <f aca="false">+N124-N123</f>
        <v>-9.5453</v>
      </c>
      <c r="O125" s="210" t="n">
        <f aca="false">+O124-O123</f>
        <v>-9.5453</v>
      </c>
      <c r="P125" s="210" t="n">
        <f aca="false">+P124-P123</f>
        <v>-11.954</v>
      </c>
      <c r="Q125" s="210" t="n">
        <f aca="false">+Q124-Q123</f>
        <v>-10.1056</v>
      </c>
      <c r="R125" s="210" t="n">
        <f aca="false">+R124-R123</f>
        <v>-11.3597</v>
      </c>
      <c r="S125" s="210" t="n">
        <f aca="false">+S124-S123</f>
        <v>-11.9619</v>
      </c>
      <c r="T125" s="210" t="n">
        <f aca="false">+T124-T123</f>
        <v>-11.9619</v>
      </c>
      <c r="U125" s="210" t="n">
        <f aca="false">+U124-U123</f>
        <v>61.77626</v>
      </c>
      <c r="V125" s="210" t="n">
        <f aca="false">+V124-V123</f>
        <v>78.765024</v>
      </c>
      <c r="W125" s="210" t="n">
        <f aca="false">+W124-W123</f>
        <v>82.018274</v>
      </c>
      <c r="X125" s="210" t="n">
        <f aca="false">+X124-X123</f>
        <v>75.972024</v>
      </c>
      <c r="Y125" s="210" t="n">
        <f aca="false">+Y124-Y123</f>
        <v>142.021297</v>
      </c>
      <c r="Z125" s="210" t="n">
        <f aca="false">+Z124-Z123</f>
        <v>136.44044</v>
      </c>
      <c r="AA125" s="210" t="n">
        <f aca="false">+AA124-AA123</f>
        <v>91.14519</v>
      </c>
      <c r="AB125" s="210" t="n">
        <f aca="false">+AB124-AB123</f>
        <v>93.39744</v>
      </c>
      <c r="AC125" s="210" t="n">
        <f aca="false">+AC124-AC123</f>
        <v>89.823913</v>
      </c>
      <c r="AD125" s="210" t="n">
        <f aca="false">+AD124-AD123</f>
        <v>89.823913</v>
      </c>
      <c r="AE125" s="210" t="n">
        <f aca="false">+AE124-AE123</f>
        <v>90.574663</v>
      </c>
      <c r="AF125" s="210" t="n">
        <f aca="false">+AF124-AF123</f>
        <v>86.0001359999999</v>
      </c>
      <c r="AG125" s="210" t="n">
        <f aca="false">+AG124-AG123</f>
        <v>77.934266</v>
      </c>
      <c r="AH125" s="210" t="n">
        <f aca="false">+AH124-AH123</f>
        <v>80.295016</v>
      </c>
      <c r="AI125" s="210" t="n">
        <f aca="false">+AI124-AI123</f>
        <v>72.46898</v>
      </c>
      <c r="AJ125" s="210" t="n">
        <f aca="false">+AJ124-AJ123</f>
        <v>72.5774799999999</v>
      </c>
      <c r="AK125" s="210" t="n">
        <f aca="false">+AK124-AK123</f>
        <v>71.6849799999999</v>
      </c>
      <c r="AL125" s="210" t="n">
        <f aca="false">+AL124-AL123</f>
        <v>58.0366339999999</v>
      </c>
      <c r="AM125" s="210" t="n">
        <f aca="false">+AM124-AM123</f>
        <v>43.6375379999999</v>
      </c>
      <c r="AN125" s="220" t="n">
        <f aca="false">+AN124-AN123</f>
        <v>41.2435379999999</v>
      </c>
      <c r="AO125" s="210" t="n">
        <f aca="false">+AO124-AO123</f>
        <v>33.434066</v>
      </c>
      <c r="AP125" s="210" t="n">
        <f aca="false">+AP124-AP123</f>
        <v>31.86428</v>
      </c>
      <c r="AQ125" s="210" t="n">
        <f aca="false">+AQ124-AQ123</f>
        <v>39.4802799999999</v>
      </c>
      <c r="AR125" s="210" t="n">
        <f aca="false">+AR124-AR123</f>
        <v>37.19478</v>
      </c>
      <c r="AS125" s="210" t="n">
        <f aca="false">+AS124-AS123</f>
        <v>20.3841199999999</v>
      </c>
      <c r="AT125" s="210" t="n">
        <f aca="false">+AT124-AT123</f>
        <v>19.6001199999999</v>
      </c>
      <c r="AU125" s="210" t="n">
        <f aca="false">+AU124-AU123</f>
        <v>18.81612</v>
      </c>
      <c r="AV125" s="210" t="n">
        <f aca="false">+AV124-AV123</f>
        <v>11.2700399999999</v>
      </c>
      <c r="AW125" s="210" t="n">
        <f aca="false">+AW124-AW123</f>
        <v>9.70203999999995</v>
      </c>
      <c r="AX125" s="210" t="n">
        <f aca="false">+AX124-AX123</f>
        <v>-5.39012000000002</v>
      </c>
      <c r="AY125" s="210" t="n">
        <f aca="false">+AY124-AY123</f>
        <v>-13.7202000000001</v>
      </c>
      <c r="AZ125" s="210" t="n">
        <f aca="false">+AZ124-AZ123</f>
        <v>-21.5602000000001</v>
      </c>
      <c r="BA125" s="210" t="n">
        <f aca="false">+BA124-BA123</f>
        <v>-23.5202</v>
      </c>
      <c r="BB125" s="210" t="n">
        <f aca="false">+BB124-BB123</f>
        <v>-0.000200000000063483</v>
      </c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</row>
    <row r="126" customFormat="false" ht="12.75" hidden="false" customHeight="false" outlineLevel="0" collapsed="false">
      <c r="A126" s="147"/>
      <c r="B126" s="148"/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2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</row>
    <row r="127" customFormat="false" ht="12.75" hidden="false" customHeight="false" outlineLevel="0" collapsed="false"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8"/>
      <c r="AO127" s="207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</row>
    <row r="128" customFormat="false" ht="12.75" hidden="false" customHeight="false" outlineLevel="0" collapsed="false">
      <c r="B128" s="143" t="s">
        <v>131</v>
      </c>
      <c r="C128" s="224" t="n">
        <f aca="false">SUM(C4:C107)</f>
        <v>503.41716</v>
      </c>
      <c r="D128" s="207" t="n">
        <f aca="false">+D58+D66+D74+D98+D106++D42+D18+D26+D34+D82+D90+D50+D10</f>
        <v>0</v>
      </c>
      <c r="E128" s="207" t="n">
        <f aca="false">+E58+E66+E74+E98+E106++E42+E18+E26+E34+E82+E90+E50+E10</f>
        <v>0</v>
      </c>
      <c r="F128" s="207" t="n">
        <f aca="false">+F58+F66+F74+F98+F106++F42+F18+F26+F34+F82+F90+F50+F10</f>
        <v>1.2102</v>
      </c>
      <c r="G128" s="207" t="n">
        <f aca="false">+G58+G66+G74+G98+G106++G42+G18+G26+G34+G82+G90+G50+G10</f>
        <v>1.2102</v>
      </c>
      <c r="H128" s="207" t="n">
        <f aca="false">+H58+H66+H74+H98+H106++H42+H18+H26+H34+H82+H90+H50+H10</f>
        <v>1.2102</v>
      </c>
      <c r="I128" s="207" t="n">
        <f aca="false">+I58+I66+I74+I98+I106++I42+I18+I26+I34+I82+I90+I50+I10</f>
        <v>1.2102</v>
      </c>
      <c r="J128" s="207" t="n">
        <f aca="false">+J58+J66+J74+J98+J106++J42+J18+J26+J34+J82+J90+J50+J10</f>
        <v>6.037</v>
      </c>
      <c r="K128" s="207" t="n">
        <f aca="false">+K58+K66+K74+K98+K106++K42+K18+K26+K34+K82+K90+K50+K10</f>
        <v>10.8544</v>
      </c>
      <c r="L128" s="207" t="n">
        <f aca="false">+L58+L66+L74+L98+L106++L42+L18+L26+L34+L82+L90+L50+L10</f>
        <v>10.8544</v>
      </c>
      <c r="M128" s="207" t="n">
        <f aca="false">+M58+M66+M74+M98+M106++M42+M18+M26+M34+M82+M90+M50+M10</f>
        <v>12.6609</v>
      </c>
      <c r="N128" s="207" t="n">
        <f aca="false">+N58+N66+N74+N98+N106++N42+N18+N26+N34+N82+N90+N50+N10</f>
        <v>15.6718</v>
      </c>
      <c r="O128" s="207" t="n">
        <f aca="false">+O58+O66+O74+O98+O106++O42+O18+O26+O34+O82+O90+O50+O10</f>
        <v>15.6718</v>
      </c>
      <c r="P128" s="207" t="n">
        <f aca="false">+P58+P66+P74+P98+P106++P42+P18+P26+P34+P82+P90+P50+P10</f>
        <v>18.0805</v>
      </c>
      <c r="Q128" s="207" t="n">
        <f aca="false">+Q58+Q66+Q74+Q98+Q106++Q42+Q18+Q26+Q34+Q82+Q90+Q50+Q10</f>
        <v>18.6827</v>
      </c>
      <c r="R128" s="207" t="n">
        <f aca="false">+R58+R66+R74+R98+R106++R42+R18+R26+R34+R82+R90+R50+R10</f>
        <v>19.9368</v>
      </c>
      <c r="S128" s="207" t="n">
        <f aca="false">+S58+S66+S74+S98+S106++S42+S18+S26+S34+S82+S90+S50+S10</f>
        <v>20.539</v>
      </c>
      <c r="T128" s="207" t="n">
        <f aca="false">+T58+T66+T74+T98+T106++T42+T18+T26+T34+T82+T90+T50+T10</f>
        <v>20.539</v>
      </c>
      <c r="U128" s="207" t="n">
        <f aca="false">+U58+U66+U74+U98+U106++U42+U18+U26+U34+U82+U90+U50+U10</f>
        <v>21.1412</v>
      </c>
      <c r="V128" s="207" t="n">
        <f aca="false">+V58+V66+V74+V98+V106++V42+V18+V26+V34+V82+V90+V50+V10</f>
        <v>29.177436</v>
      </c>
      <c r="W128" s="207" t="n">
        <f aca="false">+W58+W66+W74+W98+W106++W42+W18+W26+W34+W82+W90+W50+W10</f>
        <v>76.677436</v>
      </c>
      <c r="X128" s="207" t="n">
        <f aca="false">+X58+X66+X74+X98+X106++X42+X18+X26+X34+X82+X90+X50+X10</f>
        <v>102.906836</v>
      </c>
      <c r="Y128" s="207" t="n">
        <f aca="false">+Y58+Y66+Y74+Y98+Y106++Y42+Y18+Y26+Y34+Y82+Y90+Y50+Y10</f>
        <v>108.482363</v>
      </c>
      <c r="Z128" s="207" t="n">
        <f aca="false">+Z58+Z66+Z74+Z98+Z106++Z42+Z18+Z26+Z34+Z82+Z90+Z50+Z10</f>
        <v>120.81997</v>
      </c>
      <c r="AA128" s="207" t="n">
        <f aca="false">+AA58+AA66+AA74+AA98+AA106++AA42+AA18+AA26+AA34+AA82+AA90+AA50+AA10</f>
        <v>178.37747</v>
      </c>
      <c r="AB128" s="207" t="n">
        <f aca="false">+AB58+AB66+AB74+AB98+AB106++AB42+AB18+AB26+AB34+AB82+AB90+AB50+AB10</f>
        <v>190.88997</v>
      </c>
      <c r="AC128" s="207" t="n">
        <f aca="false">+AC58+AC66+AC74+AC98+AC106++AC42+AC18+AC26+AC34+AC82+AC90+AC50+AC10</f>
        <v>208.977997</v>
      </c>
      <c r="AD128" s="207" t="n">
        <f aca="false">+AD58+AD66+AD74+AD98+AD106++AD42+AD18+AD26+AD34+AD82+AD90+AD50+AD10</f>
        <v>221.490497</v>
      </c>
      <c r="AE128" s="207" t="n">
        <f aca="false">+AE58+AE66+AE74+AE98+AE106++AE42+AE18+AE26+AE34+AE82+AE90+AE50+AE10</f>
        <v>234.002997</v>
      </c>
      <c r="AF128" s="207" t="n">
        <f aca="false">+AF58+AF66+AF74+AF98+AF106++AF42+AF18+AF26+AF34+AF82+AF90+AF50+AF10</f>
        <v>256.011024</v>
      </c>
      <c r="AG128" s="207" t="n">
        <f aca="false">+AG58+AG66+AG74+AG98+AG106++AG42+AG18+AG26+AG34+AG82+AG90+AG50+AG10</f>
        <v>277.340144</v>
      </c>
      <c r="AH128" s="207" t="n">
        <f aca="false">+AH58+AH66+AH74+AH98+AH106++AH42+AH18+AH26+AH34+AH82+AH90+AH50+AH10</f>
        <v>286.023644</v>
      </c>
      <c r="AI128" s="207" t="n">
        <f aca="false">+AI58+AI66+AI74+AI98+AI106++AI42+AI18+AI26+AI34+AI82+AI90+AI50+AI10</f>
        <v>302.14118</v>
      </c>
      <c r="AJ128" s="207" t="n">
        <f aca="false">+AJ58+AJ66+AJ74+AJ98+AJ106++AJ42+AJ18+AJ26+AJ34+AJ82+AJ90+AJ50+AJ10</f>
        <v>310.82468</v>
      </c>
      <c r="AK128" s="207" t="n">
        <f aca="false">+AK58+AK66+AK74+AK98+AK106++AK42+AK18+AK26+AK34+AK82+AK90+AK50+AK10</f>
        <v>317.00568</v>
      </c>
      <c r="AL128" s="207" t="n">
        <f aca="false">+AL58+AL66+AL74+AL98+AL106++AL42+AL18+AL26+AL34+AL82+AL90+AL50+AL10</f>
        <v>335.692276</v>
      </c>
      <c r="AM128" s="207" t="n">
        <f aca="false">+AM58+AM66+AM74+AM98+AM106++AM42+AM18+AM26+AM34+AM82+AM90+AM50+AM10</f>
        <v>354.378872</v>
      </c>
      <c r="AN128" s="207" t="n">
        <f aca="false">+AN58+AN66+AN74+AN98+AN106++AN42+AN18+AN26+AN34+AN82+AN90+AN50+AN10</f>
        <v>360.559872</v>
      </c>
      <c r="AO128" s="207" t="n">
        <f aca="false">+AO58+AO66+AO74+AO98+AO106++AO42+AO18+AO26+AO34+AO82+AO90+AO50+AO10</f>
        <v>393.177344</v>
      </c>
      <c r="AP128" s="207" t="n">
        <f aca="false">+AP58+AP66+AP74+AP98+AP106++AP42+AP18+AP26+AP34+AP82+AP90+AP50+AP10</f>
        <v>419.30488</v>
      </c>
      <c r="AQ128" s="207" t="n">
        <f aca="false">+AQ58+AQ66+AQ74+AQ98+AQ106++AQ42+AQ18+AQ26+AQ34+AQ82+AQ90+AQ50+AQ10</f>
        <v>435.49588</v>
      </c>
      <c r="AR128" s="207" t="n">
        <f aca="false">+AR58+AR66+AR74+AR98+AR106++AR42+AR18+AR26+AR34+AR82+AR90+AR50+AR10</f>
        <v>439.56638</v>
      </c>
      <c r="AS128" s="207" t="n">
        <f aca="false">+AS58+AS66+AS74+AS98+AS106++AS42+AS18+AS26+AS34+AS82+AS90+AS50+AS10</f>
        <v>457.16104</v>
      </c>
      <c r="AT128" s="207" t="n">
        <f aca="false">+AT58+AT66+AT74+AT98+AT106++AT42+AT18+AT26+AT34+AT82+AT90+AT50+AT10</f>
        <v>458.72904</v>
      </c>
      <c r="AU128" s="207" t="n">
        <f aca="false">+AU58+AU66+AU74+AU98+AU106++AU42+AU18+AU26+AU34+AU82+AU90+AU50+AU10</f>
        <v>460.29704</v>
      </c>
      <c r="AV128" s="207" t="n">
        <f aca="false">+AV58+AV66+AV74+AV98+AV106++AV42+AV18+AV26+AV34+AV82+AV90+AV50+AV10</f>
        <v>468.62712</v>
      </c>
      <c r="AW128" s="207" t="n">
        <f aca="false">+AW58+AW66+AW74+AW98+AW106++AW42+AW18+AW26+AW34+AW82+AW90+AW50+AW10</f>
        <v>470.19512</v>
      </c>
      <c r="AX128" s="207" t="n">
        <f aca="false">+AX58+AX66+AX74+AX98+AX106++AX42+AX18+AX26+AX34+AX82+AX90+AX50+AX10</f>
        <v>485.28728</v>
      </c>
      <c r="AY128" s="207" t="n">
        <f aca="false">+AY58+AY66+AY74+AY98+AY106++AY42+AY18+AY26+AY34+AY82+AY90+AY50+AY10</f>
        <v>493.61736</v>
      </c>
      <c r="AZ128" s="207" t="n">
        <f aca="false">+AZ58+AZ66+AZ74+AZ98+AZ106++AZ42+AZ18+AZ26+AZ34+AZ82+AZ90+AZ50+AZ10</f>
        <v>501.45736</v>
      </c>
      <c r="BA128" s="207" t="n">
        <f aca="false">+BA58+BA66+BA74+BA98+BA106++BA42+BA18+BA26+BA34+BA82+BA90+BA50+BA10</f>
        <v>503.41736</v>
      </c>
      <c r="BB128" s="207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07" t="n">
        <f aca="false">+D59+D67+D75+D99+D107++D43+D19+D27+D35+D83+D91+D51+D11</f>
        <v>1.2253</v>
      </c>
      <c r="E129" s="207" t="n">
        <f aca="false">+E59+E67+E75+E99+E107++E43+E19+E27+E35+E83+E91+E51+E11</f>
        <v>1.2253</v>
      </c>
      <c r="F129" s="207" t="n">
        <f aca="false">+F59+F67+F75+F99+F107++F43+F19+F27+F35+F83+F91+F51+F11</f>
        <v>3.6759</v>
      </c>
      <c r="G129" s="207" t="n">
        <f aca="false">+G59+G67+G75+G99+G107++G43+G19+G27+G35+G83+G91+G51+G11</f>
        <v>3.6759</v>
      </c>
      <c r="H129" s="207" t="n">
        <f aca="false">+H59+H67+H75+H99+H107++H43+H19+H27+H35+H83+H91+H51+H11</f>
        <v>3.6759</v>
      </c>
      <c r="I129" s="207" t="n">
        <f aca="false">+I59+I67+I75+I99+I107++I43+I19+I27+I35+I83+I91+I51+I11</f>
        <v>3.6759</v>
      </c>
      <c r="J129" s="207" t="n">
        <f aca="false">+J59+J67+J75+J99+J107++J43+J19+J27+J35+J83+J91+J51+J11</f>
        <v>3.6759</v>
      </c>
      <c r="K129" s="207" t="n">
        <f aca="false">+K59+K67+K75+K99+K107++K43+K19+K27+K35+K83+K91+K51+K11</f>
        <v>4.9012</v>
      </c>
      <c r="L129" s="207" t="n">
        <f aca="false">+L59+L67+L75+L99+L107++L43+L19+L27+L35+L83+L91+L51+L11</f>
        <v>4.9012</v>
      </c>
      <c r="M129" s="207" t="n">
        <f aca="false">+M59+M67+M75+M99+M107++M43+M19+M27+M35+M83+M91+M51+M11</f>
        <v>4.9012</v>
      </c>
      <c r="N129" s="207" t="n">
        <f aca="false">+N59+N67+N75+N99+N107++N43+N19+N27+N35+N83+N91+N51+N11</f>
        <v>6.1265</v>
      </c>
      <c r="O129" s="207" t="n">
        <f aca="false">+O59+O67+O75+O99+O107++O43+O19+O27+O35+O83+O91+O51+O11</f>
        <v>6.1265</v>
      </c>
      <c r="P129" s="207" t="n">
        <f aca="false">+P59+P67+P75+P99+P107++P43+P19+P27+P35+P83+P91+P51+P11</f>
        <v>6.1265</v>
      </c>
      <c r="Q129" s="207" t="n">
        <f aca="false">+Q59+Q67+Q75+Q99+Q107++Q43+Q19+Q27+Q35+Q83+Q91+Q51+Q11</f>
        <v>8.5771</v>
      </c>
      <c r="R129" s="207" t="n">
        <f aca="false">+R59+R67+R75+R99+R107++R43+R19+R27+R35+R83+R91+R51+R11</f>
        <v>8.5771</v>
      </c>
      <c r="S129" s="207" t="n">
        <f aca="false">+S59+S67+S75+S99+S107++S43+S19+S27+S35+S83+S91+S51+S11</f>
        <v>8.5771</v>
      </c>
      <c r="T129" s="207" t="n">
        <f aca="false">+T59+T67+T75+T99+T107++T43+T19+T27+T35+T83+T91+T51+T11</f>
        <v>8.5771</v>
      </c>
      <c r="U129" s="207" t="n">
        <f aca="false">+U59+U67+U75+U99+U107++U43+U19+U27+U35+U83+U91+U51+U11</f>
        <v>82.91746</v>
      </c>
      <c r="V129" s="207" t="n">
        <f aca="false">+V59+V67+V75+V99+V107++V43+V19+V27+V35+V83+V91+V51+V11</f>
        <v>107.94246</v>
      </c>
      <c r="W129" s="207" t="n">
        <f aca="false">+W59+W67+W75+W99+W107++W43+W19+W27+W35+W83+W91+W51+W11</f>
        <v>158.69571</v>
      </c>
      <c r="X129" s="207" t="n">
        <f aca="false">+X59+X67+X75+X99+X107++X43+X19+X27+X35+X83+X91+X51+X11</f>
        <v>178.87886</v>
      </c>
      <c r="Y129" s="207" t="n">
        <f aca="false">+Y59+Y67+Y75+Y99+Y107++Y43+Y19+Y27+Y35+Y83+Y91+Y51+Y11</f>
        <v>250.50366</v>
      </c>
      <c r="Z129" s="207" t="n">
        <f aca="false">+Z59+Z67+Z75+Z99+Z107++Z43+Z19+Z27+Z35+Z83+Z91+Z51+Z11</f>
        <v>257.26041</v>
      </c>
      <c r="AA129" s="207" t="n">
        <f aca="false">+AA59+AA67+AA75+AA99+AA107++AA43+AA19+AA27+AA35+AA83+AA91+AA51+AA11</f>
        <v>269.52266</v>
      </c>
      <c r="AB129" s="207" t="n">
        <f aca="false">+AB59+AB67+AB75+AB99+AB107++AB43+AB19+AB27+AB35+AB83+AB91+AB51+AB11</f>
        <v>284.28741</v>
      </c>
      <c r="AC129" s="207" t="n">
        <f aca="false">+AC59+AC67+AC75+AC99+AC107++AC43+AC19+AC27+AC35+AC83+AC91+AC51+AC11</f>
        <v>298.80191</v>
      </c>
      <c r="AD129" s="207" t="n">
        <f aca="false">+AD59+AD67+AD75+AD99+AD107++AD43+AD19+AD27+AD35+AD83+AD91+AD51+AD11</f>
        <v>311.31441</v>
      </c>
      <c r="AE129" s="207" t="n">
        <f aca="false">+AE59+AE67+AE75+AE99+AE107++AE43+AE19+AE27+AE35+AE83+AE91+AE51+AE11</f>
        <v>324.57766</v>
      </c>
      <c r="AF129" s="207" t="n">
        <f aca="false">+AF59+AF67+AF75+AF99+AF107++AF43+AF19+AF27+AF35+AF83+AF91+AF51+AF11</f>
        <v>342.01116</v>
      </c>
      <c r="AG129" s="207" t="n">
        <f aca="false">+AG59+AG67+AG75+AG99+AG107++AG43+AG19+AG27+AG35+AG83+AG91+AG51+AG11</f>
        <v>355.27441</v>
      </c>
      <c r="AH129" s="207" t="n">
        <f aca="false">+AH59+AH67+AH75+AH99+AH107++AH43+AH19+AH27+AH35+AH83+AH91+AH51+AH11</f>
        <v>366.31866</v>
      </c>
      <c r="AI129" s="207" t="n">
        <f aca="false">+AI59+AI67+AI75+AI99+AI107++AI43+AI19+AI27+AI35+AI83+AI91+AI51+AI11</f>
        <v>374.61016</v>
      </c>
      <c r="AJ129" s="207" t="n">
        <f aca="false">+AJ59+AJ67+AJ75+AJ99+AJ107++AJ43+AJ19+AJ27+AJ35+AJ83+AJ91+AJ51+AJ11</f>
        <v>383.40216</v>
      </c>
      <c r="AK129" s="207" t="n">
        <f aca="false">+AK59+AK67+AK75+AK99+AK107++AK43+AK19+AK27+AK35+AK83+AK91+AK51+AK11</f>
        <v>388.69066</v>
      </c>
      <c r="AL129" s="207" t="n">
        <f aca="false">+AL59+AL67+AL75+AL99+AL107++AL43+AL19+AL27+AL35+AL83+AL91+AL51+AL11</f>
        <v>393.72891</v>
      </c>
      <c r="AM129" s="207" t="n">
        <f aca="false">+AM59+AM67+AM75+AM99+AM107++AM43+AM19+AM27+AM35+AM83+AM91+AM51+AM11</f>
        <v>398.01641</v>
      </c>
      <c r="AN129" s="207" t="n">
        <f aca="false">+AN59+AN67+AN75+AN99+AN107++AN43+AN19+AN27+AN35+AN83+AN91+AN51+AN11</f>
        <v>401.80341</v>
      </c>
      <c r="AO129" s="207" t="n">
        <f aca="false">+AO59+AO67+AO75+AO99+AO107++AO43+AO19+AO27+AO35+AO83+AO91+AO51+AO11</f>
        <v>426.61141</v>
      </c>
      <c r="AP129" s="207" t="n">
        <f aca="false">+AP59+AP67+AP75+AP99+AP107++AP43+AP19+AP27+AP35+AP83+AP91+AP51+AP11</f>
        <v>451.16916</v>
      </c>
      <c r="AQ129" s="207" t="n">
        <f aca="false">+AQ59+AQ67+AQ75+AQ99+AQ107++AQ43+AQ19+AQ27+AQ35+AQ83+AQ91+AQ51+AQ11</f>
        <v>474.97616</v>
      </c>
      <c r="AR129" s="207" t="n">
        <f aca="false">+AR59+AR67+AR75+AR99+AR107++AR43+AR19+AR27+AR35+AR83+AR91+AR51+AR11</f>
        <v>476.76116</v>
      </c>
      <c r="AS129" s="207" t="n">
        <f aca="false">+AS59+AS67+AS75+AS99+AS107++AS43+AS19+AS27+AS35+AS83+AS91+AS51+AS11</f>
        <v>477.54516</v>
      </c>
      <c r="AT129" s="207" t="n">
        <f aca="false">+AT59+AT67+AT75+AT99+AT107++AT43+AT19+AT27+AT35+AT83+AT91+AT51+AT11</f>
        <v>478.32916</v>
      </c>
      <c r="AU129" s="207" t="n">
        <f aca="false">+AU59+AU67+AU75+AU99+AU107++AU43+AU19+AU27+AU35+AU83+AU91+AU51+AU11</f>
        <v>479.11316</v>
      </c>
      <c r="AV129" s="207" t="n">
        <f aca="false">+AV59+AV67+AV75+AV99+AV107++AV43+AV19+AV27+AV35+AV83+AV91+AV51+AV11</f>
        <v>479.89716</v>
      </c>
      <c r="AW129" s="207" t="n">
        <f aca="false">+AW59+AW67+AW75+AW99+AW107++AW43+AW19+AW27+AW35+AW83+AW91+AW51+AW11</f>
        <v>479.89716</v>
      </c>
      <c r="AX129" s="207" t="n">
        <f aca="false">+AX59+AX67+AX75+AX99+AX107++AX43+AX19+AX27+AX35+AX83+AX91+AX51+AX11</f>
        <v>479.89716</v>
      </c>
      <c r="AY129" s="207" t="n">
        <f aca="false">+AY59+AY67+AY75+AY99+AY107++AY43+AY19+AY27+AY35+AY83+AY91+AY51+AY11</f>
        <v>479.89716</v>
      </c>
      <c r="AZ129" s="207" t="n">
        <f aca="false">+AZ59+AZ67+AZ75+AZ99+AZ107++AZ43+AZ19+AZ27+AZ35+AZ83+AZ91+AZ51+AZ11</f>
        <v>479.89716</v>
      </c>
      <c r="BA129" s="207" t="n">
        <f aca="false">+BA59+BA67+BA75+BA99+BA107++BA43+BA19+BA27+BA35+BA83+BA91+BA51+BA11</f>
        <v>479.89716</v>
      </c>
      <c r="BB129" s="207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07" t="n">
        <f aca="false">+D129-D128</f>
        <v>1.2253</v>
      </c>
      <c r="E130" s="207" t="n">
        <f aca="false">+E129-E128</f>
        <v>1.2253</v>
      </c>
      <c r="F130" s="207" t="n">
        <f aca="false">+F129-F128</f>
        <v>2.4657</v>
      </c>
      <c r="G130" s="207" t="n">
        <f aca="false">+G129-G128</f>
        <v>2.4657</v>
      </c>
      <c r="H130" s="207" t="n">
        <f aca="false">+H129-H128</f>
        <v>2.4657</v>
      </c>
      <c r="I130" s="207" t="n">
        <f aca="false">+I129-I128</f>
        <v>2.4657</v>
      </c>
      <c r="J130" s="207" t="n">
        <f aca="false">+J129-J128</f>
        <v>-2.3611</v>
      </c>
      <c r="K130" s="207" t="n">
        <f aca="false">+K129-K128</f>
        <v>-5.9532</v>
      </c>
      <c r="L130" s="207" t="n">
        <f aca="false">+L129-L128</f>
        <v>-5.9532</v>
      </c>
      <c r="M130" s="207" t="n">
        <f aca="false">+M129-M128</f>
        <v>-7.7597</v>
      </c>
      <c r="N130" s="207" t="n">
        <f aca="false">+N129-N128</f>
        <v>-9.5453</v>
      </c>
      <c r="O130" s="207" t="n">
        <f aca="false">+O129-O128</f>
        <v>-9.5453</v>
      </c>
      <c r="P130" s="207" t="n">
        <f aca="false">+P129-P128</f>
        <v>-11.954</v>
      </c>
      <c r="Q130" s="207" t="n">
        <f aca="false">+Q129-Q128</f>
        <v>-10.1056</v>
      </c>
      <c r="R130" s="207" t="n">
        <f aca="false">+R129-R128</f>
        <v>-11.3597</v>
      </c>
      <c r="S130" s="207" t="n">
        <f aca="false">+S129-S128</f>
        <v>-11.9619</v>
      </c>
      <c r="T130" s="207" t="n">
        <f aca="false">+T129-T128</f>
        <v>-11.9619</v>
      </c>
      <c r="U130" s="207" t="n">
        <f aca="false">+U129-U128</f>
        <v>61.77626</v>
      </c>
      <c r="V130" s="207" t="n">
        <f aca="false">+V129-V128</f>
        <v>78.765024</v>
      </c>
      <c r="W130" s="207" t="n">
        <f aca="false">+W129-W128</f>
        <v>82.018274</v>
      </c>
      <c r="X130" s="207" t="n">
        <f aca="false">+X129-X128</f>
        <v>75.972024</v>
      </c>
      <c r="Y130" s="207" t="n">
        <f aca="false">+Y129-Y128</f>
        <v>142.021297</v>
      </c>
      <c r="Z130" s="207" t="n">
        <f aca="false">+Z129-Z128</f>
        <v>136.44044</v>
      </c>
      <c r="AA130" s="207" t="n">
        <f aca="false">+AA129-AA128</f>
        <v>91.14519</v>
      </c>
      <c r="AB130" s="207" t="n">
        <f aca="false">+AB129-AB128</f>
        <v>93.39744</v>
      </c>
      <c r="AC130" s="207" t="n">
        <f aca="false">+AC129-AC128</f>
        <v>89.823913</v>
      </c>
      <c r="AD130" s="207" t="n">
        <f aca="false">+AD129-AD128</f>
        <v>89.8239129999999</v>
      </c>
      <c r="AE130" s="207" t="n">
        <f aca="false">+AE129-AE128</f>
        <v>90.574663</v>
      </c>
      <c r="AF130" s="207" t="n">
        <f aca="false">+AF129-AF128</f>
        <v>86.000136</v>
      </c>
      <c r="AG130" s="207" t="n">
        <f aca="false">+AG129-AG128</f>
        <v>77.934266</v>
      </c>
      <c r="AH130" s="207" t="n">
        <f aca="false">+AH129-AH128</f>
        <v>80.295016</v>
      </c>
      <c r="AI130" s="207" t="n">
        <f aca="false">+AI129-AI128</f>
        <v>72.4689799999999</v>
      </c>
      <c r="AJ130" s="207" t="n">
        <f aca="false">+AJ129-AJ128</f>
        <v>72.5774799999999</v>
      </c>
      <c r="AK130" s="207" t="n">
        <f aca="false">+AK129-AK128</f>
        <v>71.6849799999999</v>
      </c>
      <c r="AL130" s="207" t="n">
        <f aca="false">+AL129-AL128</f>
        <v>58.036634</v>
      </c>
      <c r="AM130" s="207" t="n">
        <f aca="false">+AM129-AM128</f>
        <v>43.637538</v>
      </c>
      <c r="AN130" s="208" t="n">
        <f aca="false">+AN129-AN128</f>
        <v>41.243538</v>
      </c>
      <c r="AO130" s="207" t="n">
        <f aca="false">+AO129-AO128</f>
        <v>33.434066</v>
      </c>
      <c r="AP130" s="207" t="n">
        <f aca="false">+AP129-AP128</f>
        <v>31.86428</v>
      </c>
      <c r="AQ130" s="207" t="n">
        <f aca="false">+AQ129-AQ128</f>
        <v>39.4802799999999</v>
      </c>
      <c r="AR130" s="207" t="n">
        <f aca="false">+AR129-AR128</f>
        <v>37.1947799999999</v>
      </c>
      <c r="AS130" s="207" t="n">
        <f aca="false">+AS129-AS128</f>
        <v>20.3841199999998</v>
      </c>
      <c r="AT130" s="207" t="n">
        <f aca="false">+AT129-AT128</f>
        <v>19.6001199999999</v>
      </c>
      <c r="AU130" s="207" t="n">
        <f aca="false">+AU129-AU128</f>
        <v>18.8161199999999</v>
      </c>
      <c r="AV130" s="207" t="n">
        <f aca="false">+AV129-AV128</f>
        <v>11.2700399999999</v>
      </c>
      <c r="AW130" s="207" t="n">
        <f aca="false">+AW129-AW128</f>
        <v>9.7020399999999</v>
      </c>
      <c r="AX130" s="207" t="n">
        <f aca="false">+AX129-AX128</f>
        <v>-5.39012000000008</v>
      </c>
      <c r="AY130" s="207" t="n">
        <f aca="false">+AY129-AY128</f>
        <v>-13.7202000000001</v>
      </c>
      <c r="AZ130" s="207" t="n">
        <f aca="false">+AZ129-AZ128</f>
        <v>-21.5602000000001</v>
      </c>
      <c r="BA130" s="207" t="n">
        <f aca="false">+BA129-BA128</f>
        <v>-23.5202000000001</v>
      </c>
      <c r="BB130" s="207" t="n">
        <f aca="false">+BB129-BB128</f>
        <v>-0.000200000000120326</v>
      </c>
    </row>
    <row r="131" customFormat="false" ht="12.75" hidden="false" customHeight="false" outlineLevel="0" collapsed="false"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8"/>
      <c r="AO131" s="207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</row>
    <row r="132" customFormat="false" ht="12.75" hidden="false" customHeight="false" outlineLevel="0" collapsed="false">
      <c r="B132" s="143" t="s">
        <v>132</v>
      </c>
      <c r="C132" s="225" t="n">
        <f aca="false">+C123-C128</f>
        <v>0</v>
      </c>
      <c r="D132" s="225" t="n">
        <f aca="false">+D123-D128</f>
        <v>0</v>
      </c>
      <c r="E132" s="225" t="n">
        <f aca="false">+E123-E128</f>
        <v>0</v>
      </c>
      <c r="F132" s="225" t="n">
        <f aca="false">+F123-F128</f>
        <v>0</v>
      </c>
      <c r="G132" s="225" t="n">
        <f aca="false">+G123-G128</f>
        <v>0</v>
      </c>
      <c r="H132" s="225" t="n">
        <f aca="false">+H123-H128</f>
        <v>0</v>
      </c>
      <c r="I132" s="225" t="n">
        <f aca="false">+I123-I128</f>
        <v>0</v>
      </c>
      <c r="J132" s="225" t="n">
        <f aca="false">+J123-J128</f>
        <v>0</v>
      </c>
      <c r="K132" s="225" t="n">
        <f aca="false">+K123-K128</f>
        <v>0</v>
      </c>
      <c r="L132" s="225" t="n">
        <f aca="false">+L123-L128</f>
        <v>0</v>
      </c>
      <c r="M132" s="225" t="n">
        <f aca="false">+M123-M128</f>
        <v>0</v>
      </c>
      <c r="N132" s="225" t="n">
        <f aca="false">+N123-N128</f>
        <v>0</v>
      </c>
      <c r="O132" s="225" t="n">
        <f aca="false">+O123-O128</f>
        <v>0</v>
      </c>
      <c r="P132" s="225" t="n">
        <f aca="false">+P123-P128</f>
        <v>0</v>
      </c>
      <c r="Q132" s="225" t="n">
        <f aca="false">+Q123-Q128</f>
        <v>0</v>
      </c>
      <c r="R132" s="225" t="n">
        <f aca="false">+R123-R128</f>
        <v>0</v>
      </c>
      <c r="S132" s="225" t="n">
        <f aca="false">+S123-S128</f>
        <v>0</v>
      </c>
      <c r="T132" s="225" t="n">
        <f aca="false">+T123-T128</f>
        <v>0</v>
      </c>
      <c r="U132" s="225" t="n">
        <f aca="false">+U123-U128</f>
        <v>0</v>
      </c>
      <c r="V132" s="225" t="n">
        <f aca="false">+V123-V128</f>
        <v>0</v>
      </c>
      <c r="W132" s="225" t="n">
        <f aca="false">+W123-W128</f>
        <v>0</v>
      </c>
      <c r="X132" s="225" t="n">
        <f aca="false">+X123-X128</f>
        <v>0</v>
      </c>
      <c r="Y132" s="225" t="n">
        <f aca="false">+Y123-Y128</f>
        <v>0</v>
      </c>
      <c r="Z132" s="225" t="n">
        <f aca="false">+Z123-Z128</f>
        <v>0</v>
      </c>
      <c r="AA132" s="225" t="n">
        <f aca="false">+AA123-AA128</f>
        <v>0</v>
      </c>
      <c r="AB132" s="225" t="n">
        <f aca="false">+AB123-AB128</f>
        <v>0</v>
      </c>
      <c r="AC132" s="225" t="n">
        <f aca="false">+AC123-AC128</f>
        <v>0</v>
      </c>
      <c r="AD132" s="225" t="n">
        <f aca="false">+AD123-AD128</f>
        <v>0</v>
      </c>
      <c r="AE132" s="225" t="n">
        <f aca="false">+AE123-AE128</f>
        <v>0</v>
      </c>
      <c r="AF132" s="225" t="n">
        <f aca="false">+AF123-AF128</f>
        <v>0</v>
      </c>
      <c r="AG132" s="225" t="n">
        <f aca="false">+AG123-AG128</f>
        <v>0</v>
      </c>
      <c r="AH132" s="225" t="n">
        <f aca="false">+AH123-AH128</f>
        <v>0</v>
      </c>
      <c r="AI132" s="225" t="n">
        <f aca="false">+AI123-AI128</f>
        <v>0</v>
      </c>
      <c r="AJ132" s="225" t="n">
        <f aca="false">+AJ123-AJ128</f>
        <v>0</v>
      </c>
      <c r="AK132" s="225" t="n">
        <f aca="false">+AK123-AK128</f>
        <v>0</v>
      </c>
      <c r="AL132" s="225" t="n">
        <f aca="false">+AL123-AL128</f>
        <v>0</v>
      </c>
      <c r="AM132" s="225" t="n">
        <f aca="false">+AM123-AM128</f>
        <v>0</v>
      </c>
      <c r="AN132" s="226" t="n">
        <f aca="false">+AN123-AN128</f>
        <v>0</v>
      </c>
      <c r="AO132" s="225" t="n">
        <f aca="false">+AO123-AO128</f>
        <v>0</v>
      </c>
      <c r="AP132" s="225" t="n">
        <f aca="false">+AP123-AP128</f>
        <v>0</v>
      </c>
      <c r="AQ132" s="225" t="n">
        <f aca="false">+AQ123-AQ128</f>
        <v>0</v>
      </c>
      <c r="AR132" s="225" t="n">
        <f aca="false">+AR123-AR128</f>
        <v>0</v>
      </c>
      <c r="AS132" s="225" t="n">
        <f aca="false">+AS123-AS128</f>
        <v>0</v>
      </c>
      <c r="AT132" s="225" t="n">
        <f aca="false">+AT123-AT128</f>
        <v>0</v>
      </c>
      <c r="AU132" s="225" t="n">
        <f aca="false">+AU123-AU128</f>
        <v>0</v>
      </c>
      <c r="AV132" s="225" t="n">
        <f aca="false">+AV123-AV128</f>
        <v>0</v>
      </c>
      <c r="AW132" s="225" t="n">
        <f aca="false">+AW123-AW128</f>
        <v>0</v>
      </c>
      <c r="AX132" s="225" t="n">
        <f aca="false">+AX123-AX128</f>
        <v>0</v>
      </c>
      <c r="AY132" s="225" t="n">
        <f aca="false">+AY123-AY128</f>
        <v>0</v>
      </c>
      <c r="AZ132" s="225" t="n">
        <f aca="false">+AZ123-AZ128</f>
        <v>0</v>
      </c>
      <c r="BA132" s="225" t="n">
        <f aca="false">+BA123-BA128</f>
        <v>0</v>
      </c>
      <c r="BB132" s="225" t="n">
        <f aca="false">+BB123-BB128</f>
        <v>0</v>
      </c>
    </row>
    <row r="133" customFormat="false" ht="12.75" hidden="false" customHeight="false" outlineLevel="0" collapsed="false">
      <c r="D133" s="225" t="n">
        <f aca="false">+D124-D129</f>
        <v>0</v>
      </c>
      <c r="E133" s="225" t="n">
        <f aca="false">+E124-E129</f>
        <v>0</v>
      </c>
      <c r="F133" s="225" t="n">
        <f aca="false">+F124-F129</f>
        <v>0</v>
      </c>
      <c r="G133" s="225" t="n">
        <f aca="false">+G124-G129</f>
        <v>0</v>
      </c>
      <c r="H133" s="225" t="n">
        <f aca="false">+H124-H129</f>
        <v>0</v>
      </c>
      <c r="I133" s="225" t="n">
        <f aca="false">+I124-I129</f>
        <v>0</v>
      </c>
      <c r="J133" s="225" t="n">
        <f aca="false">+J124-J129</f>
        <v>0</v>
      </c>
      <c r="K133" s="225" t="n">
        <f aca="false">+K124-K129</f>
        <v>0</v>
      </c>
      <c r="L133" s="225" t="n">
        <f aca="false">+L124-L129</f>
        <v>0</v>
      </c>
      <c r="M133" s="225" t="n">
        <f aca="false">+M124-M129</f>
        <v>0</v>
      </c>
      <c r="N133" s="225" t="n">
        <f aca="false">+N124-N129</f>
        <v>0</v>
      </c>
      <c r="O133" s="225" t="n">
        <f aca="false">+O124-O129</f>
        <v>0</v>
      </c>
      <c r="P133" s="225" t="n">
        <f aca="false">+P124-P129</f>
        <v>0</v>
      </c>
      <c r="Q133" s="225" t="n">
        <f aca="false">+Q124-Q129</f>
        <v>0</v>
      </c>
      <c r="R133" s="225" t="n">
        <f aca="false">+R124-R129</f>
        <v>0</v>
      </c>
      <c r="S133" s="225" t="n">
        <f aca="false">+S124-S129</f>
        <v>0</v>
      </c>
      <c r="T133" s="225" t="n">
        <f aca="false">+T124-T129</f>
        <v>0</v>
      </c>
      <c r="U133" s="225" t="n">
        <f aca="false">+U124-U129</f>
        <v>0</v>
      </c>
      <c r="V133" s="225" t="n">
        <f aca="false">+V124-V129</f>
        <v>0</v>
      </c>
      <c r="W133" s="225" t="n">
        <f aca="false">+W124-W129</f>
        <v>0</v>
      </c>
      <c r="X133" s="225" t="n">
        <f aca="false">+X124-X129</f>
        <v>0</v>
      </c>
      <c r="Y133" s="225" t="n">
        <f aca="false">+Y124-Y129</f>
        <v>0</v>
      </c>
      <c r="Z133" s="225" t="n">
        <f aca="false">+Z124-Z129</f>
        <v>0</v>
      </c>
      <c r="AA133" s="225" t="n">
        <f aca="false">+AA124-AA129</f>
        <v>0</v>
      </c>
      <c r="AB133" s="225" t="n">
        <f aca="false">+AB124-AB129</f>
        <v>0</v>
      </c>
      <c r="AC133" s="225" t="n">
        <f aca="false">+AC124-AC129</f>
        <v>0</v>
      </c>
      <c r="AD133" s="225" t="n">
        <f aca="false">+AD124-AD129</f>
        <v>0</v>
      </c>
      <c r="AE133" s="225" t="n">
        <f aca="false">+AE124-AE129</f>
        <v>0</v>
      </c>
      <c r="AF133" s="225" t="n">
        <f aca="false">+AF124-AF129</f>
        <v>0</v>
      </c>
      <c r="AG133" s="225" t="n">
        <f aca="false">+AG124-AG129</f>
        <v>0</v>
      </c>
      <c r="AH133" s="225" t="n">
        <f aca="false">+AH124-AH129</f>
        <v>0</v>
      </c>
      <c r="AI133" s="225" t="n">
        <f aca="false">+AI124-AI129</f>
        <v>0</v>
      </c>
      <c r="AJ133" s="225" t="n">
        <f aca="false">+AJ124-AJ129</f>
        <v>0</v>
      </c>
      <c r="AK133" s="225" t="n">
        <f aca="false">+AK124-AK129</f>
        <v>0</v>
      </c>
      <c r="AL133" s="225" t="n">
        <f aca="false">+AL124-AL129</f>
        <v>0</v>
      </c>
      <c r="AM133" s="225" t="n">
        <f aca="false">+AM124-AM129</f>
        <v>0</v>
      </c>
      <c r="AN133" s="226" t="n">
        <f aca="false">+AN124-AN129</f>
        <v>0</v>
      </c>
      <c r="AO133" s="225" t="n">
        <f aca="false">+AO124-AO129</f>
        <v>0</v>
      </c>
      <c r="AP133" s="225" t="n">
        <f aca="false">+AP124-AP129</f>
        <v>0</v>
      </c>
      <c r="AQ133" s="225" t="n">
        <f aca="false">+AQ124-AQ129</f>
        <v>0</v>
      </c>
      <c r="AR133" s="225" t="n">
        <f aca="false">+AR124-AR129</f>
        <v>0</v>
      </c>
      <c r="AS133" s="225" t="n">
        <f aca="false">+AS124-AS129</f>
        <v>0</v>
      </c>
      <c r="AT133" s="225" t="n">
        <f aca="false">+AT124-AT129</f>
        <v>0</v>
      </c>
      <c r="AU133" s="225" t="n">
        <f aca="false">+AU124-AU129</f>
        <v>0</v>
      </c>
      <c r="AV133" s="225" t="n">
        <f aca="false">+AV124-AV129</f>
        <v>0</v>
      </c>
      <c r="AW133" s="225" t="n">
        <f aca="false">+AW124-AW129</f>
        <v>0</v>
      </c>
      <c r="AX133" s="225" t="n">
        <f aca="false">+AX124-AX129</f>
        <v>0</v>
      </c>
      <c r="AY133" s="225" t="n">
        <f aca="false">+AY124-AY129</f>
        <v>0</v>
      </c>
      <c r="AZ133" s="225" t="n">
        <f aca="false">+AZ124-AZ129</f>
        <v>0</v>
      </c>
      <c r="BA133" s="225" t="n">
        <f aca="false">+BA124-BA129</f>
        <v>0</v>
      </c>
      <c r="BB133" s="225" t="n">
        <f aca="false">+BB124-BB129</f>
        <v>0</v>
      </c>
    </row>
    <row r="134" customFormat="false" ht="12.75" hidden="false" customHeight="false" outlineLevel="0" collapsed="false">
      <c r="D134" s="225" t="n">
        <f aca="false">+D125-D130</f>
        <v>0</v>
      </c>
      <c r="E134" s="225" t="n">
        <f aca="false">+E125-E130</f>
        <v>0</v>
      </c>
      <c r="F134" s="225" t="n">
        <f aca="false">+F125-F130</f>
        <v>0</v>
      </c>
      <c r="G134" s="225" t="n">
        <f aca="false">+G125-G130</f>
        <v>0</v>
      </c>
      <c r="H134" s="225" t="n">
        <f aca="false">+H125-H130</f>
        <v>0</v>
      </c>
      <c r="I134" s="225" t="n">
        <f aca="false">+I125-I130</f>
        <v>0</v>
      </c>
      <c r="J134" s="225" t="n">
        <f aca="false">+J125-J130</f>
        <v>0</v>
      </c>
      <c r="K134" s="225" t="n">
        <f aca="false">+K125-K130</f>
        <v>0</v>
      </c>
      <c r="L134" s="225" t="n">
        <f aca="false">+L125-L130</f>
        <v>0</v>
      </c>
      <c r="M134" s="225" t="n">
        <f aca="false">+M125-M130</f>
        <v>0</v>
      </c>
      <c r="N134" s="225" t="n">
        <f aca="false">+N125-N130</f>
        <v>0</v>
      </c>
      <c r="O134" s="225" t="n">
        <f aca="false">+O125-O130</f>
        <v>0</v>
      </c>
      <c r="P134" s="225" t="n">
        <f aca="false">+P125-P130</f>
        <v>0</v>
      </c>
      <c r="Q134" s="225" t="n">
        <f aca="false">+Q125-Q130</f>
        <v>0</v>
      </c>
      <c r="R134" s="225" t="n">
        <f aca="false">+R125-R130</f>
        <v>0</v>
      </c>
      <c r="S134" s="225" t="n">
        <f aca="false">+S125-S130</f>
        <v>0</v>
      </c>
      <c r="T134" s="225" t="n">
        <f aca="false">+T125-T130</f>
        <v>0</v>
      </c>
      <c r="U134" s="225" t="n">
        <f aca="false">+U125-U130</f>
        <v>0</v>
      </c>
      <c r="V134" s="225" t="n">
        <f aca="false">+V125-V130</f>
        <v>0</v>
      </c>
      <c r="W134" s="225" t="n">
        <f aca="false">+W125-W130</f>
        <v>0</v>
      </c>
      <c r="X134" s="225" t="n">
        <f aca="false">+X125-X130</f>
        <v>0</v>
      </c>
      <c r="Y134" s="225" t="n">
        <f aca="false">+Y125-Y130</f>
        <v>0</v>
      </c>
      <c r="Z134" s="225" t="n">
        <f aca="false">+Z125-Z130</f>
        <v>0</v>
      </c>
      <c r="AA134" s="225" t="n">
        <f aca="false">+AA125-AA130</f>
        <v>0</v>
      </c>
      <c r="AB134" s="225" t="n">
        <f aca="false">+AB125-AB130</f>
        <v>0</v>
      </c>
      <c r="AC134" s="225" t="n">
        <f aca="false">+AC125-AC130</f>
        <v>0</v>
      </c>
      <c r="AD134" s="225" t="n">
        <f aca="false">+AD125-AD130</f>
        <v>0</v>
      </c>
      <c r="AE134" s="225" t="n">
        <f aca="false">+AE125-AE130</f>
        <v>0</v>
      </c>
      <c r="AF134" s="225" t="n">
        <f aca="false">+AF125-AF130</f>
        <v>0</v>
      </c>
      <c r="AG134" s="225" t="n">
        <f aca="false">+AG125-AG130</f>
        <v>0</v>
      </c>
      <c r="AH134" s="225" t="n">
        <f aca="false">+AH125-AH130</f>
        <v>0</v>
      </c>
      <c r="AI134" s="225" t="n">
        <f aca="false">+AI125-AI130</f>
        <v>0</v>
      </c>
      <c r="AJ134" s="225" t="n">
        <f aca="false">+AJ125-AJ130</f>
        <v>0</v>
      </c>
      <c r="AK134" s="225" t="n">
        <f aca="false">+AK125-AK130</f>
        <v>0</v>
      </c>
      <c r="AL134" s="225" t="n">
        <f aca="false">+AL125-AL130</f>
        <v>0</v>
      </c>
      <c r="AM134" s="225" t="n">
        <f aca="false">+AM125-AM130</f>
        <v>0</v>
      </c>
      <c r="AN134" s="226" t="n">
        <f aca="false">+AN125-AN130</f>
        <v>0</v>
      </c>
      <c r="AO134" s="225" t="n">
        <f aca="false">+AO125-AO130</f>
        <v>0</v>
      </c>
      <c r="AP134" s="225" t="n">
        <f aca="false">+AP125-AP130</f>
        <v>0</v>
      </c>
      <c r="AQ134" s="225" t="n">
        <f aca="false">+AQ125-AQ130</f>
        <v>0</v>
      </c>
      <c r="AR134" s="225" t="n">
        <f aca="false">+AR125-AR130</f>
        <v>0</v>
      </c>
      <c r="AS134" s="225" t="n">
        <f aca="false">+AS125-AS130</f>
        <v>0</v>
      </c>
      <c r="AT134" s="225" t="n">
        <f aca="false">+AT125-AT130</f>
        <v>0</v>
      </c>
      <c r="AU134" s="225" t="n">
        <f aca="false">+AU125-AU130</f>
        <v>0</v>
      </c>
      <c r="AV134" s="225" t="n">
        <f aca="false">+AV125-AV130</f>
        <v>5.6843418860808E-014</v>
      </c>
      <c r="AW134" s="225" t="n">
        <f aca="false">+AW125-AW130</f>
        <v>5.6843418860808E-014</v>
      </c>
      <c r="AX134" s="225" t="n">
        <f aca="false">+AX125-AX130</f>
        <v>5.6843418860808E-014</v>
      </c>
      <c r="AY134" s="225" t="n">
        <f aca="false">+AY125-AY130</f>
        <v>5.6843418860808E-014</v>
      </c>
      <c r="AZ134" s="225" t="n">
        <f aca="false">+AZ125-AZ130</f>
        <v>0</v>
      </c>
      <c r="BA134" s="225" t="n">
        <f aca="false">+BA125-BA130</f>
        <v>0</v>
      </c>
      <c r="BB134" s="225" t="n">
        <f aca="false">+BB125-BB130</f>
        <v>5.6843418860808E-014</v>
      </c>
    </row>
    <row r="135" customFormat="false" ht="12.75" hidden="false" customHeight="false" outlineLevel="0" collapsed="false"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8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</row>
    <row r="136" customFormat="false" ht="12.75" hidden="false" customHeight="false" outlineLevel="0" collapsed="false"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8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</row>
    <row r="137" customFormat="false" ht="12.75" hidden="false" customHeight="false" outlineLevel="0" collapsed="false"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8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</row>
    <row r="138" customFormat="false" ht="12.75" hidden="false" customHeight="false" outlineLevel="0" collapsed="false"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8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</row>
    <row r="139" customFormat="false" ht="12.75" hidden="false" customHeight="false" outlineLevel="0" collapsed="false"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8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</row>
    <row r="140" customFormat="false" ht="12.75" hidden="false" customHeight="false" outlineLevel="0" collapsed="false"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8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customFormat="false" ht="12.75" hidden="false" customHeight="false" outlineLevel="0" collapsed="false"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8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customFormat="false" ht="12.75" hidden="false" customHeight="false" outlineLevel="0" collapsed="false"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8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customFormat="false" ht="12.75" hidden="false" customHeight="false" outlineLevel="0" collapsed="false"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8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customFormat="false" ht="12.75" hidden="false" customHeight="false" outlineLevel="0" collapsed="false"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8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customFormat="false" ht="12.75" hidden="false" customHeight="false" outlineLevel="0" collapsed="false"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8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customFormat="false" ht="12.75" hidden="false" customHeight="false" outlineLevel="0" collapsed="false"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8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customFormat="false" ht="12.75" hidden="false" customHeight="false" outlineLevel="0" collapsed="false"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8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customFormat="false" ht="12.75" hidden="false" customHeight="false" outlineLevel="0" collapsed="false"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8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customFormat="false" ht="12.75" hidden="false" customHeight="false" outlineLevel="0" collapsed="false"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8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customFormat="false" ht="12.75" hidden="false" customHeight="false" outlineLevel="0" collapsed="false"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8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customFormat="false" ht="12.75" hidden="false" customHeight="false" outlineLevel="0" collapsed="false"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8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customFormat="false" ht="12.75" hidden="false" customHeight="false" outlineLevel="0" collapsed="false"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8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customFormat="false" ht="12.75" hidden="false" customHeight="false" outlineLevel="0" collapsed="false"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8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customFormat="false" ht="12.75" hidden="false" customHeight="false" outlineLevel="0" collapsed="false"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8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customFormat="false" ht="12.75" hidden="false" customHeight="false" outlineLevel="0" collapsed="false"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8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customFormat="false" ht="12.75" hidden="false" customHeight="false" outlineLevel="0" collapsed="false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8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customFormat="false" ht="12.75" hidden="false" customHeight="false" outlineLevel="0" collapsed="false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8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customFormat="false" ht="12.75" hidden="false" customHeight="false" outlineLevel="0" collapsed="false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8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customFormat="false" ht="12.75" hidden="false" customHeight="false" outlineLevel="0" collapsed="false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8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customFormat="false" ht="12.75" hidden="false" customHeight="false" outlineLevel="0" collapsed="false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8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customFormat="false" ht="12.75" hidden="false" customHeight="false" outlineLevel="0" collapsed="false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8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customFormat="false" ht="12.75" hidden="false" customHeight="false" outlineLevel="0" collapsed="false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8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customFormat="false" ht="12.75" hidden="false" customHeight="false" outlineLevel="0" collapsed="false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8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customFormat="false" ht="12.75" hidden="false" customHeight="false" outlineLevel="0" collapsed="false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8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customFormat="false" ht="12.75" hidden="false" customHeight="false" outlineLevel="0" collapsed="false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8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customFormat="false" ht="12.75" hidden="false" customHeight="false" outlineLevel="0" collapsed="false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8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customFormat="false" ht="12.75" hidden="false" customHeight="false" outlineLevel="0" collapsed="false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8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customFormat="false" ht="12.75" hidden="false" customHeight="false" outlineLevel="0" collapsed="false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8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customFormat="false" ht="12.75" hidden="false" customHeight="false" outlineLevel="0" collapsed="false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8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customFormat="false" ht="12.75" hidden="false" customHeight="false" outlineLevel="0" collapsed="false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8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customFormat="false" ht="12.75" hidden="false" customHeight="false" outlineLevel="0" collapsed="false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8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customFormat="false" ht="12.75" hidden="false" customHeight="false" outlineLevel="0" collapsed="false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8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customFormat="false" ht="12.75" hidden="false" customHeight="false" outlineLevel="0" collapsed="false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8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customFormat="false" ht="12.75" hidden="false" customHeight="false" outlineLevel="0" collapsed="false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8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customFormat="false" ht="12.75" hidden="false" customHeight="false" outlineLevel="0" collapsed="false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8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customFormat="false" ht="12.75" hidden="false" customHeight="false" outlineLevel="0" collapsed="false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8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customFormat="false" ht="12.75" hidden="false" customHeight="false" outlineLevel="0" collapsed="false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8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customFormat="false" ht="12.75" hidden="false" customHeight="false" outlineLevel="0" collapsed="false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8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customFormat="false" ht="12.75" hidden="false" customHeight="false" outlineLevel="0" collapsed="false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8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  <row r="180" customFormat="false" ht="12.75" hidden="false" customHeight="false" outlineLevel="0" collapsed="false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8"/>
      <c r="AO180" s="207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</row>
    <row r="181" customFormat="false" ht="12.75" hidden="false" customHeight="false" outlineLevel="0" collapsed="false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8"/>
      <c r="AO181" s="207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</row>
    <row r="182" customFormat="false" ht="12.75" hidden="false" customHeight="false" outlineLevel="0" collapsed="false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8"/>
      <c r="AO182" s="207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</row>
    <row r="183" customFormat="false" ht="12.75" hidden="false" customHeight="false" outlineLevel="0" collapsed="false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8"/>
      <c r="AO183" s="207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</row>
    <row r="184" customFormat="false" ht="12.75" hidden="false" customHeight="false" outlineLevel="0" collapsed="false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8"/>
      <c r="AO184" s="207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</row>
    <row r="185" customFormat="false" ht="12.75" hidden="false" customHeight="false" outlineLevel="0" collapsed="false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8"/>
      <c r="AO185" s="207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</row>
    <row r="186" customFormat="false" ht="12.75" hidden="false" customHeight="false" outlineLevel="0" collapsed="false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8"/>
      <c r="AO186" s="207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</row>
    <row r="187" customFormat="false" ht="12.75" hidden="false" customHeight="false" outlineLevel="0" collapsed="false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8"/>
      <c r="AO187" s="207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</row>
    <row r="188" customFormat="false" ht="12.75" hidden="false" customHeight="false" outlineLevel="0" collapsed="false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8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</row>
    <row r="189" customFormat="false" ht="12.75" hidden="false" customHeight="false" outlineLevel="0" collapsed="false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8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</row>
    <row r="190" customFormat="false" ht="12.75" hidden="false" customHeight="false" outlineLevel="0" collapsed="false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8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</row>
    <row r="191" customFormat="false" ht="12.75" hidden="false" customHeight="false" outlineLevel="0" collapsed="false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8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</row>
    <row r="192" customFormat="false" ht="12.75" hidden="false" customHeight="false" outlineLevel="0" collapsed="false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8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</row>
    <row r="193" customFormat="false" ht="12.75" hidden="false" customHeight="false" outlineLevel="0" collapsed="false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8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</row>
    <row r="194" customFormat="false" ht="12.75" hidden="false" customHeight="false" outlineLevel="0" collapsed="false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8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</row>
    <row r="195" customFormat="false" ht="12.75" hidden="false" customHeight="false" outlineLevel="0" collapsed="false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8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</row>
    <row r="196" customFormat="false" ht="12.75" hidden="false" customHeight="false" outlineLevel="0" collapsed="false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8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</row>
    <row r="197" customFormat="false" ht="12.75" hidden="false" customHeight="false" outlineLevel="0" collapsed="false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8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</row>
    <row r="198" customFormat="false" ht="12.75" hidden="false" customHeight="false" outlineLevel="0" collapsed="false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8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</row>
    <row r="199" customFormat="false" ht="12.75" hidden="false" customHeight="false" outlineLevel="0" collapsed="false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8"/>
      <c r="AO199" s="207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</row>
    <row r="200" customFormat="false" ht="12.75" hidden="false" customHeight="false" outlineLevel="0" collapsed="false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8"/>
      <c r="AO200" s="207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</row>
    <row r="201" customFormat="false" ht="12.75" hidden="false" customHeight="false" outlineLevel="0" collapsed="false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8"/>
      <c r="AO201" s="207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76" activeCellId="0" sqref="B4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48"/>
      <c r="B4" s="23"/>
      <c r="C4" s="227" t="s">
        <v>133</v>
      </c>
      <c r="D4" s="227" t="n">
        <v>1</v>
      </c>
      <c r="E4" s="228" t="s">
        <v>27</v>
      </c>
      <c r="F4" s="227" t="s">
        <v>134</v>
      </c>
      <c r="G4" s="228"/>
      <c r="H4" s="227" t="s">
        <v>135</v>
      </c>
      <c r="I4" s="228" t="n">
        <v>156</v>
      </c>
      <c r="J4" s="229" t="n">
        <v>10456</v>
      </c>
      <c r="K4" s="228" t="s">
        <v>40</v>
      </c>
      <c r="L4" s="230" t="n">
        <v>36739</v>
      </c>
      <c r="M4" s="228" t="s">
        <v>136</v>
      </c>
      <c r="N4" s="231" t="n">
        <v>36535</v>
      </c>
      <c r="O4" s="228" t="s">
        <v>31</v>
      </c>
      <c r="P4" s="228" t="s">
        <v>32</v>
      </c>
      <c r="Q4" s="228" t="s">
        <v>137</v>
      </c>
      <c r="R4" s="227"/>
      <c r="S4" s="227"/>
      <c r="T4" s="227" t="s">
        <v>138</v>
      </c>
      <c r="U4" s="232" t="n">
        <f aca="false">+'NTP or Sold'!C71</f>
        <v>35</v>
      </c>
      <c r="V4" s="232" t="n">
        <f aca="false">+'NTP or Sold'!Z71</f>
        <v>0</v>
      </c>
      <c r="W4" s="233" t="n">
        <f aca="false">+'NTP or Sold'!Z72</f>
        <v>1.75</v>
      </c>
      <c r="X4" s="234" t="s">
        <v>139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</row>
    <row r="5" customFormat="false" ht="27.95" hidden="false" customHeight="true" outlineLevel="0" collapsed="false">
      <c r="A5" s="48"/>
      <c r="B5" s="23"/>
      <c r="C5" s="227" t="s">
        <v>133</v>
      </c>
      <c r="D5" s="227" t="n">
        <v>1</v>
      </c>
      <c r="E5" s="228" t="s">
        <v>27</v>
      </c>
      <c r="F5" s="227" t="s">
        <v>140</v>
      </c>
      <c r="G5" s="228" t="n">
        <v>309266</v>
      </c>
      <c r="H5" s="227" t="s">
        <v>77</v>
      </c>
      <c r="I5" s="228" t="n">
        <v>44</v>
      </c>
      <c r="J5" s="229" t="n">
        <v>9030</v>
      </c>
      <c r="K5" s="228" t="s">
        <v>40</v>
      </c>
      <c r="L5" s="230" t="n">
        <v>36739</v>
      </c>
      <c r="M5" s="228" t="s">
        <v>41</v>
      </c>
      <c r="N5" s="228" t="s">
        <v>141</v>
      </c>
      <c r="O5" s="228" t="s">
        <v>31</v>
      </c>
      <c r="P5" s="228" t="s">
        <v>32</v>
      </c>
      <c r="Q5" s="228" t="s">
        <v>142</v>
      </c>
      <c r="R5" s="227" t="s">
        <v>143</v>
      </c>
      <c r="S5" s="227" t="s">
        <v>144</v>
      </c>
      <c r="T5" s="227" t="s">
        <v>145</v>
      </c>
      <c r="U5" s="232" t="n">
        <f aca="false">+'NTP or Sold'!C79</f>
        <v>14</v>
      </c>
      <c r="V5" s="232" t="n">
        <f aca="false">+'NTP or Sold'!Z79</f>
        <v>2.79653333333333</v>
      </c>
      <c r="W5" s="233" t="n">
        <f aca="false">+'NTP or Sold'!Z80</f>
        <v>1.37666666666667</v>
      </c>
      <c r="X5" s="234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</row>
    <row r="6" customFormat="false" ht="27.95" hidden="false" customHeight="true" outlineLevel="0" collapsed="false">
      <c r="A6" s="48"/>
      <c r="B6" s="23"/>
      <c r="C6" s="227" t="s">
        <v>133</v>
      </c>
      <c r="D6" s="227" t="n">
        <v>1</v>
      </c>
      <c r="E6" s="228" t="s">
        <v>27</v>
      </c>
      <c r="F6" s="227" t="s">
        <v>140</v>
      </c>
      <c r="G6" s="228" t="n">
        <v>309547</v>
      </c>
      <c r="H6" s="227" t="s">
        <v>77</v>
      </c>
      <c r="I6" s="228" t="n">
        <v>44</v>
      </c>
      <c r="J6" s="229" t="n">
        <v>9030</v>
      </c>
      <c r="K6" s="228" t="s">
        <v>40</v>
      </c>
      <c r="L6" s="230" t="n">
        <v>36770</v>
      </c>
      <c r="M6" s="228" t="s">
        <v>41</v>
      </c>
      <c r="N6" s="228" t="s">
        <v>141</v>
      </c>
      <c r="O6" s="228" t="s">
        <v>31</v>
      </c>
      <c r="P6" s="228" t="s">
        <v>32</v>
      </c>
      <c r="Q6" s="228" t="s">
        <v>142</v>
      </c>
      <c r="R6" s="227" t="s">
        <v>143</v>
      </c>
      <c r="S6" s="227" t="s">
        <v>144</v>
      </c>
      <c r="T6" s="227" t="s">
        <v>145</v>
      </c>
      <c r="U6" s="232" t="n">
        <f aca="false">+'NTP or Sold'!C87</f>
        <v>14</v>
      </c>
      <c r="V6" s="232" t="n">
        <f aca="false">+'NTP or Sold'!Z87</f>
        <v>2.79653333333333</v>
      </c>
      <c r="W6" s="233" t="n">
        <f aca="false">+'NTP or Sold'!Z88</f>
        <v>1.37666666666667</v>
      </c>
      <c r="X6" s="234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</row>
    <row r="7" customFormat="false" ht="27.95" hidden="false" customHeight="true" outlineLevel="0" collapsed="false">
      <c r="A7" s="48"/>
      <c r="B7" s="23"/>
      <c r="C7" s="227" t="s">
        <v>133</v>
      </c>
      <c r="D7" s="227" t="n">
        <v>1</v>
      </c>
      <c r="E7" s="228" t="s">
        <v>27</v>
      </c>
      <c r="F7" s="227" t="s">
        <v>140</v>
      </c>
      <c r="G7" s="228" t="n">
        <v>309575</v>
      </c>
      <c r="H7" s="227" t="s">
        <v>77</v>
      </c>
      <c r="I7" s="228" t="n">
        <v>44</v>
      </c>
      <c r="J7" s="229" t="n">
        <v>9030</v>
      </c>
      <c r="K7" s="228" t="s">
        <v>40</v>
      </c>
      <c r="L7" s="230" t="n">
        <v>36770</v>
      </c>
      <c r="M7" s="228" t="s">
        <v>41</v>
      </c>
      <c r="N7" s="228" t="s">
        <v>141</v>
      </c>
      <c r="O7" s="228" t="s">
        <v>31</v>
      </c>
      <c r="P7" s="228" t="s">
        <v>32</v>
      </c>
      <c r="Q7" s="228" t="s">
        <v>142</v>
      </c>
      <c r="R7" s="227" t="s">
        <v>143</v>
      </c>
      <c r="S7" s="227" t="s">
        <v>144</v>
      </c>
      <c r="T7" s="227" t="s">
        <v>145</v>
      </c>
      <c r="U7" s="232" t="n">
        <f aca="false">+'NTP or Sold'!C95</f>
        <v>14</v>
      </c>
      <c r="V7" s="232" t="n">
        <f aca="false">+'NTP or Sold'!Z95</f>
        <v>2.79653333333333</v>
      </c>
      <c r="W7" s="233" t="n">
        <f aca="false">+'NTP or Sold'!Z96</f>
        <v>1.37666666666667</v>
      </c>
      <c r="X7" s="234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</row>
    <row r="8" customFormat="false" ht="27.95" hidden="false" customHeight="true" outlineLevel="0" collapsed="false">
      <c r="A8" s="48"/>
      <c r="B8" s="23"/>
      <c r="C8" s="227" t="s">
        <v>133</v>
      </c>
      <c r="D8" s="227" t="n">
        <v>1</v>
      </c>
      <c r="E8" s="228" t="s">
        <v>27</v>
      </c>
      <c r="F8" s="227" t="s">
        <v>140</v>
      </c>
      <c r="G8" s="228" t="n">
        <v>309578</v>
      </c>
      <c r="H8" s="227" t="s">
        <v>77</v>
      </c>
      <c r="I8" s="228" t="n">
        <v>44</v>
      </c>
      <c r="J8" s="229" t="n">
        <v>9030</v>
      </c>
      <c r="K8" s="228" t="s">
        <v>40</v>
      </c>
      <c r="L8" s="230" t="n">
        <v>36770</v>
      </c>
      <c r="M8" s="228" t="s">
        <v>41</v>
      </c>
      <c r="N8" s="228" t="s">
        <v>141</v>
      </c>
      <c r="O8" s="228" t="s">
        <v>31</v>
      </c>
      <c r="P8" s="228" t="s">
        <v>32</v>
      </c>
      <c r="Q8" s="228" t="s">
        <v>142</v>
      </c>
      <c r="R8" s="227" t="s">
        <v>143</v>
      </c>
      <c r="S8" s="227" t="s">
        <v>144</v>
      </c>
      <c r="T8" s="227" t="s">
        <v>145</v>
      </c>
      <c r="U8" s="232" t="n">
        <f aca="false">+'NTP or Sold'!C103</f>
        <v>14</v>
      </c>
      <c r="V8" s="232" t="n">
        <f aca="false">+'NTP or Sold'!Z103</f>
        <v>2.79653333333333</v>
      </c>
      <c r="W8" s="233" t="n">
        <f aca="false">+'NTP or Sold'!Z104</f>
        <v>1.37666666666667</v>
      </c>
      <c r="X8" s="234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</row>
    <row r="9" customFormat="false" ht="27.95" hidden="false" customHeight="true" outlineLevel="0" collapsed="false">
      <c r="A9" s="48"/>
      <c r="B9" s="23"/>
      <c r="C9" s="227" t="s">
        <v>133</v>
      </c>
      <c r="D9" s="227" t="n">
        <v>1</v>
      </c>
      <c r="E9" s="228" t="s">
        <v>27</v>
      </c>
      <c r="F9" s="227"/>
      <c r="G9" s="228"/>
      <c r="H9" s="227" t="s">
        <v>146</v>
      </c>
      <c r="I9" s="228" t="n">
        <v>33.4</v>
      </c>
      <c r="J9" s="229" t="n">
        <v>10151</v>
      </c>
      <c r="K9" s="228" t="s">
        <v>62</v>
      </c>
      <c r="L9" s="230" t="s">
        <v>63</v>
      </c>
      <c r="M9" s="228" t="s">
        <v>51</v>
      </c>
      <c r="N9" s="231" t="n">
        <v>36697</v>
      </c>
      <c r="O9" s="228" t="s">
        <v>31</v>
      </c>
      <c r="P9" s="228" t="s">
        <v>32</v>
      </c>
      <c r="Q9" s="228" t="s">
        <v>147</v>
      </c>
      <c r="R9" s="227" t="s">
        <v>148</v>
      </c>
      <c r="S9" s="227" t="s">
        <v>149</v>
      </c>
      <c r="T9" s="227" t="s">
        <v>150</v>
      </c>
      <c r="U9" s="235" t="n">
        <f aca="false">+'NTP or Sold'!C111</f>
        <v>8</v>
      </c>
      <c r="V9" s="235" t="n">
        <f aca="false">+'NTP or Sold'!AA111</f>
        <v>8</v>
      </c>
      <c r="W9" s="233" t="n">
        <f aca="false">+'NTP or Sold'!AA112</f>
        <v>8</v>
      </c>
      <c r="X9" s="234" t="s">
        <v>151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</row>
    <row r="10" customFormat="false" ht="27.95" hidden="false" customHeight="true" outlineLevel="0" collapsed="false">
      <c r="A10" s="48"/>
      <c r="B10" s="23"/>
      <c r="C10" s="227" t="s">
        <v>133</v>
      </c>
      <c r="D10" s="227" t="n">
        <v>1</v>
      </c>
      <c r="E10" s="228" t="s">
        <v>27</v>
      </c>
      <c r="F10" s="227"/>
      <c r="G10" s="228"/>
      <c r="H10" s="227" t="s">
        <v>146</v>
      </c>
      <c r="I10" s="228" t="n">
        <v>33.4</v>
      </c>
      <c r="J10" s="229" t="n">
        <v>10151</v>
      </c>
      <c r="K10" s="228" t="s">
        <v>62</v>
      </c>
      <c r="L10" s="230" t="s">
        <v>63</v>
      </c>
      <c r="M10" s="228" t="s">
        <v>51</v>
      </c>
      <c r="N10" s="231" t="n">
        <v>36697</v>
      </c>
      <c r="O10" s="228" t="s">
        <v>31</v>
      </c>
      <c r="P10" s="228" t="s">
        <v>32</v>
      </c>
      <c r="Q10" s="228" t="s">
        <v>147</v>
      </c>
      <c r="R10" s="227" t="s">
        <v>148</v>
      </c>
      <c r="S10" s="227" t="s">
        <v>149</v>
      </c>
      <c r="T10" s="227" t="s">
        <v>150</v>
      </c>
      <c r="U10" s="232" t="n">
        <f aca="false">+'NTP or Sold'!C119</f>
        <v>8</v>
      </c>
      <c r="V10" s="232" t="n">
        <f aca="false">+'NTP or Sold'!AA119</f>
        <v>8</v>
      </c>
      <c r="W10" s="233" t="n">
        <f aca="false">+'NTP or Sold'!AA120</f>
        <v>8</v>
      </c>
      <c r="X10" s="234" t="s">
        <v>151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</row>
    <row r="11" customFormat="false" ht="27.95" hidden="false" customHeight="true" outlineLevel="0" collapsed="false">
      <c r="A11" s="48"/>
      <c r="B11" s="23"/>
      <c r="C11" s="227" t="s">
        <v>133</v>
      </c>
      <c r="D11" s="227" t="n">
        <v>1</v>
      </c>
      <c r="E11" s="228" t="s">
        <v>27</v>
      </c>
      <c r="F11" s="227"/>
      <c r="G11" s="228"/>
      <c r="H11" s="227" t="s">
        <v>146</v>
      </c>
      <c r="I11" s="228" t="n">
        <v>33.4</v>
      </c>
      <c r="J11" s="229" t="n">
        <v>10151</v>
      </c>
      <c r="K11" s="228" t="s">
        <v>62</v>
      </c>
      <c r="L11" s="230" t="s">
        <v>63</v>
      </c>
      <c r="M11" s="228" t="s">
        <v>51</v>
      </c>
      <c r="N11" s="231" t="n">
        <v>36697</v>
      </c>
      <c r="O11" s="228" t="s">
        <v>31</v>
      </c>
      <c r="P11" s="228" t="s">
        <v>32</v>
      </c>
      <c r="Q11" s="228" t="s">
        <v>147</v>
      </c>
      <c r="R11" s="227" t="s">
        <v>148</v>
      </c>
      <c r="S11" s="227" t="s">
        <v>149</v>
      </c>
      <c r="T11" s="227" t="s">
        <v>150</v>
      </c>
      <c r="U11" s="232" t="n">
        <f aca="false">+'NTP or Sold'!C127</f>
        <v>8</v>
      </c>
      <c r="V11" s="232" t="n">
        <f aca="false">+'NTP or Sold'!AA127</f>
        <v>8</v>
      </c>
      <c r="W11" s="233" t="n">
        <f aca="false">+'NTP or Sold'!AA128</f>
        <v>8</v>
      </c>
      <c r="X11" s="234" t="s">
        <v>151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</row>
    <row r="12" customFormat="false" ht="27.95" hidden="false" customHeight="true" outlineLevel="0" collapsed="false">
      <c r="A12" s="48"/>
      <c r="B12" s="23"/>
      <c r="C12" s="227" t="s">
        <v>133</v>
      </c>
      <c r="D12" s="227" t="n">
        <v>1</v>
      </c>
      <c r="E12" s="228" t="s">
        <v>27</v>
      </c>
      <c r="F12" s="227"/>
      <c r="G12" s="228"/>
      <c r="H12" s="227" t="s">
        <v>146</v>
      </c>
      <c r="I12" s="228" t="n">
        <v>29</v>
      </c>
      <c r="J12" s="229" t="n">
        <v>10151</v>
      </c>
      <c r="K12" s="228" t="s">
        <v>62</v>
      </c>
      <c r="L12" s="230" t="s">
        <v>63</v>
      </c>
      <c r="M12" s="228" t="s">
        <v>51</v>
      </c>
      <c r="N12" s="231" t="n">
        <v>36697</v>
      </c>
      <c r="O12" s="228" t="s">
        <v>31</v>
      </c>
      <c r="P12" s="228" t="s">
        <v>32</v>
      </c>
      <c r="Q12" s="228" t="s">
        <v>147</v>
      </c>
      <c r="R12" s="227" t="s">
        <v>148</v>
      </c>
      <c r="S12" s="227" t="s">
        <v>149</v>
      </c>
      <c r="T12" s="227" t="s">
        <v>150</v>
      </c>
      <c r="U12" s="232" t="n">
        <f aca="false">+'NTP or Sold'!C143</f>
        <v>8</v>
      </c>
      <c r="V12" s="232" t="n">
        <f aca="false">+'NTP or Sold'!AA143</f>
        <v>8</v>
      </c>
      <c r="W12" s="233" t="n">
        <f aca="false">+'NTP or Sold'!AA144</f>
        <v>8</v>
      </c>
      <c r="X12" s="234" t="s">
        <v>151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</row>
    <row r="13" customFormat="false" ht="27.95" hidden="false" customHeight="true" outlineLevel="0" collapsed="false">
      <c r="A13" s="48"/>
      <c r="B13" s="23"/>
      <c r="C13" s="227" t="s">
        <v>133</v>
      </c>
      <c r="D13" s="227" t="n">
        <v>1</v>
      </c>
      <c r="E13" s="228" t="s">
        <v>27</v>
      </c>
      <c r="F13" s="227"/>
      <c r="G13" s="228"/>
      <c r="H13" s="227" t="s">
        <v>146</v>
      </c>
      <c r="I13" s="228" t="n">
        <v>29</v>
      </c>
      <c r="J13" s="229" t="n">
        <v>10151</v>
      </c>
      <c r="K13" s="228" t="s">
        <v>62</v>
      </c>
      <c r="L13" s="230" t="s">
        <v>63</v>
      </c>
      <c r="M13" s="228" t="s">
        <v>51</v>
      </c>
      <c r="N13" s="231" t="n">
        <v>36697</v>
      </c>
      <c r="O13" s="228" t="s">
        <v>31</v>
      </c>
      <c r="P13" s="228" t="s">
        <v>32</v>
      </c>
      <c r="Q13" s="228" t="s">
        <v>147</v>
      </c>
      <c r="R13" s="227" t="s">
        <v>148</v>
      </c>
      <c r="S13" s="227" t="s">
        <v>149</v>
      </c>
      <c r="T13" s="227" t="s">
        <v>150</v>
      </c>
      <c r="U13" s="232" t="n">
        <f aca="false">+'NTP or Sold'!C151</f>
        <v>8</v>
      </c>
      <c r="V13" s="232" t="n">
        <f aca="false">+'NTP or Sold'!AA151</f>
        <v>8</v>
      </c>
      <c r="W13" s="233" t="n">
        <f aca="false">+'NTP or Sold'!AA152</f>
        <v>8</v>
      </c>
      <c r="X13" s="234" t="s">
        <v>151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</row>
    <row r="14" customFormat="false" ht="27.95" hidden="false" customHeight="true" outlineLevel="0" collapsed="false">
      <c r="A14" s="48"/>
      <c r="B14" s="23"/>
      <c r="C14" s="227" t="s">
        <v>133</v>
      </c>
      <c r="D14" s="227" t="n">
        <v>1</v>
      </c>
      <c r="E14" s="228" t="s">
        <v>27</v>
      </c>
      <c r="F14" s="227"/>
      <c r="G14" s="228"/>
      <c r="H14" s="227" t="s">
        <v>146</v>
      </c>
      <c r="I14" s="228" t="n">
        <v>29</v>
      </c>
      <c r="J14" s="229" t="n">
        <v>10151</v>
      </c>
      <c r="K14" s="228" t="s">
        <v>62</v>
      </c>
      <c r="L14" s="230" t="s">
        <v>63</v>
      </c>
      <c r="M14" s="228" t="s">
        <v>51</v>
      </c>
      <c r="N14" s="231" t="n">
        <v>36697</v>
      </c>
      <c r="O14" s="228" t="s">
        <v>31</v>
      </c>
      <c r="P14" s="228" t="s">
        <v>32</v>
      </c>
      <c r="Q14" s="228" t="s">
        <v>147</v>
      </c>
      <c r="R14" s="227" t="s">
        <v>148</v>
      </c>
      <c r="S14" s="227" t="s">
        <v>149</v>
      </c>
      <c r="T14" s="227" t="s">
        <v>150</v>
      </c>
      <c r="U14" s="232" t="n">
        <f aca="false">+'NTP or Sold'!C159</f>
        <v>8</v>
      </c>
      <c r="V14" s="232" t="n">
        <f aca="false">+'NTP or Sold'!AA159</f>
        <v>8</v>
      </c>
      <c r="W14" s="233" t="n">
        <f aca="false">+'NTP or Sold'!AA160</f>
        <v>8</v>
      </c>
      <c r="X14" s="234" t="s">
        <v>151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</row>
    <row r="15" customFormat="false" ht="27.95" hidden="false" customHeight="true" outlineLevel="0" collapsed="false">
      <c r="A15" s="48"/>
      <c r="B15" s="23"/>
      <c r="C15" s="227" t="s">
        <v>133</v>
      </c>
      <c r="D15" s="227" t="n">
        <v>1</v>
      </c>
      <c r="E15" s="228" t="s">
        <v>27</v>
      </c>
      <c r="F15" s="227"/>
      <c r="G15" s="228"/>
      <c r="H15" s="227" t="s">
        <v>146</v>
      </c>
      <c r="I15" s="228" t="n">
        <v>29</v>
      </c>
      <c r="J15" s="229" t="n">
        <v>10151</v>
      </c>
      <c r="K15" s="228" t="s">
        <v>62</v>
      </c>
      <c r="L15" s="230" t="s">
        <v>63</v>
      </c>
      <c r="M15" s="228" t="s">
        <v>51</v>
      </c>
      <c r="N15" s="231" t="n">
        <v>36697</v>
      </c>
      <c r="O15" s="228" t="s">
        <v>31</v>
      </c>
      <c r="P15" s="228" t="s">
        <v>32</v>
      </c>
      <c r="Q15" s="228" t="s">
        <v>147</v>
      </c>
      <c r="R15" s="227" t="s">
        <v>148</v>
      </c>
      <c r="S15" s="227" t="s">
        <v>149</v>
      </c>
      <c r="T15" s="227" t="s">
        <v>150</v>
      </c>
      <c r="U15" s="232" t="n">
        <f aca="false">+'NTP or Sold'!C167</f>
        <v>8</v>
      </c>
      <c r="V15" s="232" t="n">
        <f aca="false">+'NTP or Sold'!AA167</f>
        <v>8</v>
      </c>
      <c r="W15" s="233" t="n">
        <f aca="false">+'NTP or Sold'!AA168</f>
        <v>8</v>
      </c>
      <c r="X15" s="234" t="s">
        <v>151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</row>
    <row r="16" customFormat="false" ht="27.95" hidden="false" customHeight="true" outlineLevel="0" collapsed="false">
      <c r="A16" s="48"/>
      <c r="B16" s="23"/>
      <c r="C16" s="227" t="s">
        <v>133</v>
      </c>
      <c r="D16" s="227" t="n">
        <v>1</v>
      </c>
      <c r="E16" s="228" t="s">
        <v>27</v>
      </c>
      <c r="F16" s="227"/>
      <c r="G16" s="228"/>
      <c r="H16" s="227" t="s">
        <v>152</v>
      </c>
      <c r="I16" s="228" t="n">
        <v>31</v>
      </c>
      <c r="J16" s="229" t="n">
        <v>10151</v>
      </c>
      <c r="K16" s="228" t="s">
        <v>62</v>
      </c>
      <c r="L16" s="230" t="s">
        <v>153</v>
      </c>
      <c r="M16" s="228" t="s">
        <v>51</v>
      </c>
      <c r="N16" s="231" t="n">
        <v>36697</v>
      </c>
      <c r="O16" s="228" t="s">
        <v>31</v>
      </c>
      <c r="P16" s="228" t="s">
        <v>32</v>
      </c>
      <c r="Q16" s="228" t="s">
        <v>147</v>
      </c>
      <c r="R16" s="227" t="s">
        <v>148</v>
      </c>
      <c r="S16" s="227" t="s">
        <v>149</v>
      </c>
      <c r="T16" s="227" t="s">
        <v>150</v>
      </c>
      <c r="U16" s="232" t="n">
        <f aca="false">+'NTP or Sold'!C175</f>
        <v>7</v>
      </c>
      <c r="V16" s="232" t="n">
        <f aca="false">+'NTP or Sold'!AA175</f>
        <v>7</v>
      </c>
      <c r="W16" s="233" t="n">
        <f aca="false">+'NTP or Sold'!AA176</f>
        <v>7</v>
      </c>
      <c r="X16" s="234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</row>
    <row r="17" customFormat="false" ht="27.95" hidden="false" customHeight="true" outlineLevel="0" collapsed="false">
      <c r="A17" s="48"/>
      <c r="B17" s="23"/>
      <c r="C17" s="227" t="s">
        <v>133</v>
      </c>
      <c r="D17" s="227" t="n">
        <v>1</v>
      </c>
      <c r="E17" s="228" t="s">
        <v>27</v>
      </c>
      <c r="F17" s="227"/>
      <c r="G17" s="228"/>
      <c r="H17" s="227" t="s">
        <v>152</v>
      </c>
      <c r="I17" s="228" t="n">
        <v>31</v>
      </c>
      <c r="J17" s="229" t="n">
        <v>10151</v>
      </c>
      <c r="K17" s="228" t="s">
        <v>62</v>
      </c>
      <c r="L17" s="230" t="s">
        <v>153</v>
      </c>
      <c r="M17" s="228" t="s">
        <v>51</v>
      </c>
      <c r="N17" s="231" t="n">
        <v>36697</v>
      </c>
      <c r="O17" s="228" t="s">
        <v>31</v>
      </c>
      <c r="P17" s="228" t="s">
        <v>32</v>
      </c>
      <c r="Q17" s="228" t="s">
        <v>147</v>
      </c>
      <c r="R17" s="227" t="s">
        <v>148</v>
      </c>
      <c r="S17" s="227" t="s">
        <v>149</v>
      </c>
      <c r="T17" s="227" t="s">
        <v>150</v>
      </c>
      <c r="U17" s="232" t="n">
        <f aca="false">+'NTP or Sold'!C183</f>
        <v>7</v>
      </c>
      <c r="V17" s="232" t="n">
        <f aca="false">+'NTP or Sold'!AA183</f>
        <v>7</v>
      </c>
      <c r="W17" s="233" t="n">
        <f aca="false">+'NTP or Sold'!AA184</f>
        <v>7</v>
      </c>
      <c r="X17" s="234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</row>
    <row r="18" customFormat="false" ht="56.1" hidden="false" customHeight="true" outlineLevel="0" collapsed="false">
      <c r="A18" s="48"/>
      <c r="B18" s="23"/>
      <c r="C18" s="227" t="s">
        <v>154</v>
      </c>
      <c r="D18" s="227" t="n">
        <v>2</v>
      </c>
      <c r="E18" s="228" t="s">
        <v>27</v>
      </c>
      <c r="F18" s="227" t="s">
        <v>155</v>
      </c>
      <c r="G18" s="228"/>
      <c r="H18" s="227" t="s">
        <v>156</v>
      </c>
      <c r="I18" s="228" t="n">
        <v>500</v>
      </c>
      <c r="J18" s="229" t="n">
        <v>10456</v>
      </c>
      <c r="K18" s="228" t="s">
        <v>40</v>
      </c>
      <c r="L18" s="230" t="n">
        <v>37135</v>
      </c>
      <c r="M18" s="228" t="s">
        <v>41</v>
      </c>
      <c r="N18" s="231" t="n">
        <v>36739</v>
      </c>
      <c r="O18" s="228" t="s">
        <v>31</v>
      </c>
      <c r="P18" s="228" t="s">
        <v>32</v>
      </c>
      <c r="Q18" s="228" t="s">
        <v>157</v>
      </c>
      <c r="R18" s="227" t="s">
        <v>158</v>
      </c>
      <c r="S18" s="227"/>
      <c r="T18" s="227" t="s">
        <v>159</v>
      </c>
      <c r="U18" s="232" t="n">
        <f aca="false">+'NTP or Sold'!C191+('NTP or Sold'!C207/2)</f>
        <v>45.6765</v>
      </c>
      <c r="V18" s="232" t="n">
        <f aca="false">+'NTP or Sold'!AB191+'NTP or Sold'!AB207/2</f>
        <v>18.8144907</v>
      </c>
      <c r="W18" s="236" t="n">
        <f aca="false">+'NTP or Sold'!AB192+'NTP or Sold'!AB208/2</f>
        <v>15.7459852</v>
      </c>
      <c r="X18" s="234" t="s">
        <v>160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</row>
    <row r="19" customFormat="false" ht="56.1" hidden="false" customHeight="true" outlineLevel="0" collapsed="false">
      <c r="A19" s="48"/>
      <c r="B19" s="23"/>
      <c r="C19" s="227" t="s">
        <v>154</v>
      </c>
      <c r="D19" s="227" t="n">
        <v>2</v>
      </c>
      <c r="E19" s="228" t="s">
        <v>27</v>
      </c>
      <c r="F19" s="227" t="s">
        <v>155</v>
      </c>
      <c r="G19" s="228"/>
      <c r="H19" s="227" t="s">
        <v>156</v>
      </c>
      <c r="I19" s="228" t="n">
        <v>500</v>
      </c>
      <c r="J19" s="229" t="n">
        <v>10456</v>
      </c>
      <c r="K19" s="228" t="s">
        <v>40</v>
      </c>
      <c r="L19" s="230" t="n">
        <v>37165</v>
      </c>
      <c r="M19" s="228" t="s">
        <v>41</v>
      </c>
      <c r="N19" s="231" t="n">
        <v>36739</v>
      </c>
      <c r="O19" s="228" t="s">
        <v>31</v>
      </c>
      <c r="P19" s="228" t="s">
        <v>32</v>
      </c>
      <c r="Q19" s="228" t="s">
        <v>157</v>
      </c>
      <c r="R19" s="227" t="s">
        <v>158</v>
      </c>
      <c r="S19" s="227"/>
      <c r="T19" s="227" t="s">
        <v>159</v>
      </c>
      <c r="U19" s="232" t="n">
        <f aca="false">+'NTP or Sold'!C199+'NTP or Sold'!C207/2</f>
        <v>45.6765</v>
      </c>
      <c r="V19" s="232" t="n">
        <f aca="false">+'NTP or Sold'!AB199+'NTP or Sold'!AB207/2</f>
        <v>17.97742494</v>
      </c>
      <c r="W19" s="236" t="n">
        <f aca="false">+'NTP or Sold'!AB200+'NTP or Sold'!AB208/2</f>
        <v>15.7459852</v>
      </c>
      <c r="X19" s="234" t="s">
        <v>160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</row>
    <row r="20" customFormat="false" ht="56.1" hidden="false" customHeight="true" outlineLevel="0" collapsed="false">
      <c r="A20" s="48"/>
      <c r="B20" s="23"/>
      <c r="C20" s="227" t="s">
        <v>154</v>
      </c>
      <c r="D20" s="227" t="n">
        <v>2</v>
      </c>
      <c r="E20" s="228" t="s">
        <v>27</v>
      </c>
      <c r="F20" s="227" t="s">
        <v>155</v>
      </c>
      <c r="G20" s="228"/>
      <c r="H20" s="227" t="s">
        <v>156</v>
      </c>
      <c r="I20" s="228" t="n">
        <v>500</v>
      </c>
      <c r="J20" s="229" t="n">
        <v>10456</v>
      </c>
      <c r="K20" s="228" t="s">
        <v>40</v>
      </c>
      <c r="L20" s="230" t="n">
        <v>37073</v>
      </c>
      <c r="M20" s="228" t="s">
        <v>41</v>
      </c>
      <c r="N20" s="231" t="n">
        <v>36739</v>
      </c>
      <c r="O20" s="228" t="s">
        <v>31</v>
      </c>
      <c r="P20" s="228" t="s">
        <v>32</v>
      </c>
      <c r="Q20" s="228" t="s">
        <v>157</v>
      </c>
      <c r="R20" s="227" t="s">
        <v>158</v>
      </c>
      <c r="S20" s="227"/>
      <c r="T20" s="227" t="s">
        <v>161</v>
      </c>
      <c r="U20" s="232" t="n">
        <f aca="false">+'NTP or Sold'!C215+'NTP or Sold'!C231/2</f>
        <v>45.4265</v>
      </c>
      <c r="V20" s="232" t="n">
        <f aca="false">+'NTP or Sold'!AB215+'NTP or Sold'!AB231/2</f>
        <v>19.588827216</v>
      </c>
      <c r="W20" s="236" t="n">
        <f aca="false">+'NTP or Sold'!AB216+'NTP or Sold'!AB232/2</f>
        <v>14.905072</v>
      </c>
      <c r="X20" s="237" t="s">
        <v>162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</row>
    <row r="21" customFormat="false" ht="56.1" hidden="false" customHeight="true" outlineLevel="0" collapsed="false">
      <c r="A21" s="48"/>
      <c r="B21" s="23"/>
      <c r="C21" s="227" t="s">
        <v>154</v>
      </c>
      <c r="D21" s="227" t="n">
        <v>2</v>
      </c>
      <c r="E21" s="228" t="s">
        <v>27</v>
      </c>
      <c r="F21" s="227" t="s">
        <v>155</v>
      </c>
      <c r="G21" s="228"/>
      <c r="H21" s="227" t="s">
        <v>156</v>
      </c>
      <c r="I21" s="228" t="n">
        <v>500</v>
      </c>
      <c r="J21" s="229" t="n">
        <v>10456</v>
      </c>
      <c r="K21" s="228" t="s">
        <v>40</v>
      </c>
      <c r="L21" s="230" t="n">
        <v>37104</v>
      </c>
      <c r="M21" s="228" t="s">
        <v>41</v>
      </c>
      <c r="N21" s="231" t="n">
        <v>36739</v>
      </c>
      <c r="O21" s="228" t="s">
        <v>31</v>
      </c>
      <c r="P21" s="228" t="s">
        <v>32</v>
      </c>
      <c r="Q21" s="228" t="s">
        <v>157</v>
      </c>
      <c r="R21" s="227" t="s">
        <v>158</v>
      </c>
      <c r="S21" s="227"/>
      <c r="T21" s="227" t="s">
        <v>161</v>
      </c>
      <c r="U21" s="232" t="n">
        <f aca="false">+'NTP or Sold'!C223+'NTP or Sold'!C231/2</f>
        <v>45.4265</v>
      </c>
      <c r="V21" s="232" t="n">
        <f aca="false">+'NTP or Sold'!AB223+'NTP or Sold'!AB231/2</f>
        <v>18.896272416</v>
      </c>
      <c r="W21" s="236" t="n">
        <f aca="false">+'NTP or Sold'!AB224+'NTP or Sold'!AB232/2</f>
        <v>14.905072</v>
      </c>
      <c r="X21" s="237" t="s">
        <v>162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</row>
    <row r="22" customFormat="false" ht="27.95" hidden="false" customHeight="true" outlineLevel="0" collapsed="false">
      <c r="A22" s="48"/>
      <c r="B22" s="23" t="n">
        <f aca="false">1+'Detail by Turbine'!A17</f>
        <v>11</v>
      </c>
      <c r="C22" s="227" t="s">
        <v>37</v>
      </c>
      <c r="D22" s="227" t="n">
        <v>2</v>
      </c>
      <c r="E22" s="228" t="s">
        <v>27</v>
      </c>
      <c r="F22" s="227" t="s">
        <v>140</v>
      </c>
      <c r="G22" s="228" t="n">
        <v>309604</v>
      </c>
      <c r="H22" s="227" t="s">
        <v>77</v>
      </c>
      <c r="I22" s="228" t="n">
        <v>44</v>
      </c>
      <c r="J22" s="229" t="n">
        <v>9030</v>
      </c>
      <c r="K22" s="228" t="s">
        <v>40</v>
      </c>
      <c r="L22" s="230" t="n">
        <v>36831</v>
      </c>
      <c r="M22" s="228" t="s">
        <v>41</v>
      </c>
      <c r="N22" s="228" t="s">
        <v>42</v>
      </c>
      <c r="O22" s="228" t="s">
        <v>31</v>
      </c>
      <c r="P22" s="228" t="s">
        <v>32</v>
      </c>
      <c r="Q22" s="228" t="s">
        <v>142</v>
      </c>
      <c r="R22" s="227"/>
      <c r="S22" s="227"/>
      <c r="T22" s="227" t="s">
        <v>44</v>
      </c>
      <c r="U22" s="232" t="n">
        <f aca="false">+'NTP or Sold'!C263</f>
        <v>14.2</v>
      </c>
      <c r="V22" s="232" t="n">
        <f aca="false">+'NTP or Sold'!AD263</f>
        <v>5.67743047619048</v>
      </c>
      <c r="W22" s="236" t="n">
        <f aca="false">+'NTP or Sold'!AD264</f>
        <v>2.31144444444444</v>
      </c>
      <c r="X22" s="227" t="s">
        <v>163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48"/>
      <c r="B23" s="23" t="n">
        <f aca="false">1+B22</f>
        <v>12</v>
      </c>
      <c r="C23" s="227" t="s">
        <v>37</v>
      </c>
      <c r="D23" s="227" t="n">
        <v>2</v>
      </c>
      <c r="E23" s="228" t="s">
        <v>27</v>
      </c>
      <c r="F23" s="227" t="s">
        <v>140</v>
      </c>
      <c r="G23" s="228" t="n">
        <v>309719</v>
      </c>
      <c r="H23" s="227" t="s">
        <v>77</v>
      </c>
      <c r="I23" s="228" t="n">
        <v>44</v>
      </c>
      <c r="J23" s="229" t="n">
        <v>9030</v>
      </c>
      <c r="K23" s="228" t="s">
        <v>40</v>
      </c>
      <c r="L23" s="230" t="n">
        <v>36831</v>
      </c>
      <c r="M23" s="228" t="s">
        <v>41</v>
      </c>
      <c r="N23" s="228" t="s">
        <v>42</v>
      </c>
      <c r="O23" s="228" t="s">
        <v>31</v>
      </c>
      <c r="P23" s="228" t="s">
        <v>32</v>
      </c>
      <c r="Q23" s="228" t="s">
        <v>142</v>
      </c>
      <c r="R23" s="227"/>
      <c r="S23" s="227"/>
      <c r="T23" s="227" t="s">
        <v>44</v>
      </c>
      <c r="U23" s="232" t="n">
        <f aca="false">+'NTP or Sold'!C271</f>
        <v>14.2</v>
      </c>
      <c r="V23" s="232" t="n">
        <f aca="false">+'NTP or Sold'!AD271</f>
        <v>5.67743047619048</v>
      </c>
      <c r="W23" s="236" t="n">
        <f aca="false">+'NTP or Sold'!AD272</f>
        <v>2.31144444444444</v>
      </c>
      <c r="X23" s="227" t="s">
        <v>164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48"/>
      <c r="B24" s="23" t="n">
        <f aca="false">1+'NTP or Sold'!A42</f>
        <v>4</v>
      </c>
      <c r="C24" s="238" t="s">
        <v>165</v>
      </c>
      <c r="D24" s="238" t="n">
        <v>1</v>
      </c>
      <c r="E24" s="239" t="s">
        <v>27</v>
      </c>
      <c r="F24" s="238" t="s">
        <v>166</v>
      </c>
      <c r="G24" s="239"/>
      <c r="H24" s="238" t="s">
        <v>28</v>
      </c>
      <c r="I24" s="239" t="n">
        <v>171</v>
      </c>
      <c r="J24" s="240" t="n">
        <v>10456</v>
      </c>
      <c r="K24" s="239" t="s">
        <v>40</v>
      </c>
      <c r="L24" s="241" t="n">
        <v>36800</v>
      </c>
      <c r="M24" s="239" t="s">
        <v>51</v>
      </c>
      <c r="N24" s="242" t="n">
        <v>36801</v>
      </c>
      <c r="O24" s="239" t="s">
        <v>31</v>
      </c>
      <c r="P24" s="239" t="s">
        <v>167</v>
      </c>
      <c r="Q24" s="239" t="s">
        <v>142</v>
      </c>
      <c r="R24" s="238" t="s">
        <v>168</v>
      </c>
      <c r="S24" s="238" t="s">
        <v>169</v>
      </c>
      <c r="T24" s="238" t="s">
        <v>170</v>
      </c>
      <c r="U24" s="243" t="n">
        <f aca="false">+'NTP or Sold'!C135</f>
        <v>31.246613</v>
      </c>
      <c r="V24" s="243" t="n">
        <f aca="false">+'NTP or Sold'!AD135</f>
        <v>31.246613</v>
      </c>
      <c r="W24" s="244" t="n">
        <f aca="false">+'NTP or Sold'!AD136</f>
        <v>31.246613</v>
      </c>
      <c r="X24" s="227" t="s">
        <v>171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48"/>
      <c r="B25" s="23" t="n">
        <f aca="false">1+'NTP or Sold'!A42</f>
        <v>4</v>
      </c>
      <c r="C25" s="227" t="s">
        <v>165</v>
      </c>
      <c r="D25" s="227" t="n">
        <v>1</v>
      </c>
      <c r="E25" s="228" t="s">
        <v>27</v>
      </c>
      <c r="F25" s="227" t="s">
        <v>140</v>
      </c>
      <c r="G25" s="228" t="n">
        <v>309420</v>
      </c>
      <c r="H25" s="227" t="s">
        <v>77</v>
      </c>
      <c r="I25" s="228" t="n">
        <v>44</v>
      </c>
      <c r="J25" s="229" t="n">
        <v>9030</v>
      </c>
      <c r="K25" s="228" t="s">
        <v>40</v>
      </c>
      <c r="L25" s="230" t="n">
        <v>36770</v>
      </c>
      <c r="M25" s="228" t="s">
        <v>41</v>
      </c>
      <c r="N25" s="228" t="s">
        <v>172</v>
      </c>
      <c r="O25" s="228" t="s">
        <v>31</v>
      </c>
      <c r="P25" s="228" t="s">
        <v>173</v>
      </c>
      <c r="Q25" s="228" t="s">
        <v>142</v>
      </c>
      <c r="R25" s="227" t="s">
        <v>174</v>
      </c>
      <c r="S25" s="227" t="s">
        <v>175</v>
      </c>
      <c r="T25" s="227" t="s">
        <v>176</v>
      </c>
      <c r="U25" s="245" t="n">
        <f aca="false">+'NTP or Sold'!C279</f>
        <v>14.5</v>
      </c>
      <c r="V25" s="245" t="n">
        <f aca="false">+'NTP or Sold'!AD279</f>
        <v>5.79737619047619</v>
      </c>
      <c r="W25" s="246" t="n">
        <f aca="false">+'NTP or Sold'!AD280</f>
        <v>2.36027777777778</v>
      </c>
      <c r="X25" s="227" t="s">
        <v>177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48"/>
      <c r="B26" s="23" t="n">
        <f aca="false">1+B25</f>
        <v>5</v>
      </c>
      <c r="C26" s="227" t="s">
        <v>165</v>
      </c>
      <c r="D26" s="227" t="n">
        <v>1</v>
      </c>
      <c r="E26" s="228" t="s">
        <v>27</v>
      </c>
      <c r="F26" s="227" t="s">
        <v>140</v>
      </c>
      <c r="G26" s="228" t="n">
        <v>309505</v>
      </c>
      <c r="H26" s="227" t="s">
        <v>77</v>
      </c>
      <c r="I26" s="228" t="n">
        <v>44</v>
      </c>
      <c r="J26" s="229" t="n">
        <v>9030</v>
      </c>
      <c r="K26" s="228" t="s">
        <v>40</v>
      </c>
      <c r="L26" s="230" t="n">
        <v>36770</v>
      </c>
      <c r="M26" s="228" t="s">
        <v>41</v>
      </c>
      <c r="N26" s="228" t="s">
        <v>172</v>
      </c>
      <c r="O26" s="228" t="s">
        <v>31</v>
      </c>
      <c r="P26" s="228" t="s">
        <v>173</v>
      </c>
      <c r="Q26" s="228" t="s">
        <v>142</v>
      </c>
      <c r="R26" s="227" t="s">
        <v>174</v>
      </c>
      <c r="S26" s="227" t="s">
        <v>175</v>
      </c>
      <c r="T26" s="227" t="s">
        <v>176</v>
      </c>
      <c r="U26" s="232" t="n">
        <f aca="false">+'NTP or Sold'!C287</f>
        <v>14.5</v>
      </c>
      <c r="V26" s="232" t="n">
        <f aca="false">+'NTP or Sold'!AD287</f>
        <v>5.79737619047619</v>
      </c>
      <c r="W26" s="236" t="n">
        <f aca="false">+'NTP or Sold'!AD288</f>
        <v>2.36027777777778</v>
      </c>
      <c r="X26" s="227" t="s">
        <v>177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48"/>
      <c r="B27" s="23" t="n">
        <f aca="false">1+B26</f>
        <v>6</v>
      </c>
      <c r="C27" s="227" t="s">
        <v>165</v>
      </c>
      <c r="D27" s="227" t="n">
        <v>1</v>
      </c>
      <c r="E27" s="228" t="s">
        <v>27</v>
      </c>
      <c r="F27" s="227" t="s">
        <v>140</v>
      </c>
      <c r="G27" s="228" t="n">
        <v>309573</v>
      </c>
      <c r="H27" s="227" t="s">
        <v>77</v>
      </c>
      <c r="I27" s="228" t="n">
        <v>44</v>
      </c>
      <c r="J27" s="229" t="n">
        <v>9030</v>
      </c>
      <c r="K27" s="228" t="s">
        <v>40</v>
      </c>
      <c r="L27" s="230" t="n">
        <v>36800</v>
      </c>
      <c r="M27" s="228" t="s">
        <v>41</v>
      </c>
      <c r="N27" s="228" t="s">
        <v>172</v>
      </c>
      <c r="O27" s="228" t="s">
        <v>31</v>
      </c>
      <c r="P27" s="228" t="s">
        <v>173</v>
      </c>
      <c r="Q27" s="228" t="s">
        <v>142</v>
      </c>
      <c r="R27" s="227" t="s">
        <v>174</v>
      </c>
      <c r="S27" s="227" t="s">
        <v>175</v>
      </c>
      <c r="T27" s="227" t="s">
        <v>176</v>
      </c>
      <c r="U27" s="232" t="n">
        <f aca="false">+'NTP or Sold'!C295</f>
        <v>14.5</v>
      </c>
      <c r="V27" s="232" t="n">
        <f aca="false">+'NTP or Sold'!AD295</f>
        <v>5.79737619047619</v>
      </c>
      <c r="W27" s="236" t="n">
        <f aca="false">+'NTP or Sold'!AD296</f>
        <v>2.36027777777778</v>
      </c>
      <c r="X27" s="227" t="s">
        <v>177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48"/>
      <c r="B28" s="23" t="n">
        <f aca="false">1+B27</f>
        <v>7</v>
      </c>
      <c r="C28" s="227" t="s">
        <v>165</v>
      </c>
      <c r="D28" s="227" t="n">
        <v>1</v>
      </c>
      <c r="E28" s="228" t="s">
        <v>27</v>
      </c>
      <c r="F28" s="227" t="s">
        <v>140</v>
      </c>
      <c r="G28" s="228" t="n">
        <v>309601</v>
      </c>
      <c r="H28" s="227" t="s">
        <v>77</v>
      </c>
      <c r="I28" s="228" t="n">
        <v>44</v>
      </c>
      <c r="J28" s="229" t="n">
        <v>9030</v>
      </c>
      <c r="K28" s="228" t="s">
        <v>40</v>
      </c>
      <c r="L28" s="230" t="n">
        <v>36831</v>
      </c>
      <c r="M28" s="228" t="s">
        <v>41</v>
      </c>
      <c r="N28" s="228" t="s">
        <v>172</v>
      </c>
      <c r="O28" s="228" t="s">
        <v>31</v>
      </c>
      <c r="P28" s="228" t="s">
        <v>173</v>
      </c>
      <c r="Q28" s="228" t="s">
        <v>142</v>
      </c>
      <c r="R28" s="227" t="s">
        <v>174</v>
      </c>
      <c r="S28" s="227" t="s">
        <v>175</v>
      </c>
      <c r="T28" s="227" t="s">
        <v>176</v>
      </c>
      <c r="U28" s="232" t="n">
        <f aca="false">+'NTP or Sold'!C303</f>
        <v>14.5</v>
      </c>
      <c r="V28" s="232" t="n">
        <f aca="false">+'NTP or Sold'!AD303</f>
        <v>5.79737619047619</v>
      </c>
      <c r="W28" s="236" t="n">
        <f aca="false">+'NTP or Sold'!AD304</f>
        <v>2.36027777777778</v>
      </c>
      <c r="X28" s="227" t="s">
        <v>177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48"/>
      <c r="B29" s="23" t="n">
        <f aca="false">1+B28</f>
        <v>8</v>
      </c>
      <c r="C29" s="227" t="s">
        <v>165</v>
      </c>
      <c r="D29" s="227" t="n">
        <v>2</v>
      </c>
      <c r="E29" s="228" t="s">
        <v>27</v>
      </c>
      <c r="F29" s="227" t="s">
        <v>140</v>
      </c>
      <c r="G29" s="228" t="n">
        <v>309101</v>
      </c>
      <c r="H29" s="227" t="s">
        <v>77</v>
      </c>
      <c r="I29" s="228" t="n">
        <v>44</v>
      </c>
      <c r="J29" s="229" t="n">
        <v>9030</v>
      </c>
      <c r="K29" s="228" t="s">
        <v>40</v>
      </c>
      <c r="L29" s="230" t="n">
        <v>36678</v>
      </c>
      <c r="M29" s="228" t="s">
        <v>41</v>
      </c>
      <c r="N29" s="228" t="s">
        <v>172</v>
      </c>
      <c r="O29" s="228" t="s">
        <v>31</v>
      </c>
      <c r="P29" s="228" t="s">
        <v>173</v>
      </c>
      <c r="Q29" s="228" t="s">
        <v>142</v>
      </c>
      <c r="R29" s="227" t="s">
        <v>174</v>
      </c>
      <c r="S29" s="227" t="s">
        <v>175</v>
      </c>
      <c r="T29" s="227" t="s">
        <v>176</v>
      </c>
      <c r="U29" s="232" t="n">
        <f aca="false">+'NTP or Sold'!C311</f>
        <v>14.8</v>
      </c>
      <c r="V29" s="232" t="n">
        <f aca="false">+'NTP or Sold'!AD311</f>
        <v>5.91732190476191</v>
      </c>
      <c r="W29" s="236" t="n">
        <f aca="false">+'NTP or Sold'!AD312</f>
        <v>2.40911111111111</v>
      </c>
      <c r="X29" s="227" t="s">
        <v>177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48"/>
      <c r="B30" s="23" t="n">
        <f aca="false">1+B29</f>
        <v>9</v>
      </c>
      <c r="C30" s="227" t="s">
        <v>165</v>
      </c>
      <c r="D30" s="227" t="n">
        <v>2</v>
      </c>
      <c r="E30" s="228" t="s">
        <v>27</v>
      </c>
      <c r="F30" s="227" t="s">
        <v>140</v>
      </c>
      <c r="G30" s="228" t="n">
        <v>309123</v>
      </c>
      <c r="H30" s="227" t="s">
        <v>77</v>
      </c>
      <c r="I30" s="228" t="n">
        <v>44</v>
      </c>
      <c r="J30" s="229" t="n">
        <v>9030</v>
      </c>
      <c r="K30" s="228" t="s">
        <v>40</v>
      </c>
      <c r="L30" s="230" t="n">
        <v>36678</v>
      </c>
      <c r="M30" s="228" t="s">
        <v>41</v>
      </c>
      <c r="N30" s="228" t="s">
        <v>172</v>
      </c>
      <c r="O30" s="228" t="s">
        <v>31</v>
      </c>
      <c r="P30" s="228" t="s">
        <v>173</v>
      </c>
      <c r="Q30" s="228" t="s">
        <v>142</v>
      </c>
      <c r="R30" s="227" t="s">
        <v>174</v>
      </c>
      <c r="S30" s="227" t="s">
        <v>175</v>
      </c>
      <c r="T30" s="227" t="s">
        <v>176</v>
      </c>
      <c r="U30" s="232" t="n">
        <f aca="false">+'NTP or Sold'!C319</f>
        <v>14.8</v>
      </c>
      <c r="V30" s="232" t="n">
        <f aca="false">+'NTP or Sold'!AD319</f>
        <v>5.91732190476191</v>
      </c>
      <c r="W30" s="236" t="n">
        <f aca="false">+'NTP or Sold'!AD320</f>
        <v>2.40911111111111</v>
      </c>
      <c r="X30" s="227" t="s">
        <v>177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23" t="n">
        <f aca="false">1+'NTP or Sold'!A44</f>
        <v>8</v>
      </c>
      <c r="B31" s="227" t="s">
        <v>26</v>
      </c>
      <c r="C31" s="227" t="n">
        <v>4</v>
      </c>
      <c r="D31" s="228" t="s">
        <v>27</v>
      </c>
      <c r="E31" s="227"/>
      <c r="F31" s="228"/>
      <c r="G31" s="227" t="s">
        <v>28</v>
      </c>
      <c r="H31" s="228" t="n">
        <v>171</v>
      </c>
      <c r="I31" s="247" t="n">
        <v>10456</v>
      </c>
      <c r="J31" s="228" t="s">
        <v>40</v>
      </c>
      <c r="K31" s="230"/>
      <c r="L31" s="228"/>
      <c r="M31" s="228" t="s">
        <v>178</v>
      </c>
      <c r="N31" s="228" t="s">
        <v>31</v>
      </c>
      <c r="O31" s="228" t="s">
        <v>32</v>
      </c>
      <c r="P31" s="228" t="s">
        <v>142</v>
      </c>
      <c r="Q31" s="227"/>
      <c r="R31" s="227"/>
      <c r="S31" s="227" t="s">
        <v>179</v>
      </c>
      <c r="T31" s="232" t="n">
        <f aca="false">+'NTP or Sold'!C327</f>
        <v>0</v>
      </c>
      <c r="U31" s="232" t="n">
        <f aca="false">+'NTP or Sold'!AD327</f>
        <v>0</v>
      </c>
      <c r="V31" s="236" t="n">
        <f aca="false">+'NTP or Sold'!AD327</f>
        <v>0</v>
      </c>
      <c r="W31" s="227" t="s">
        <v>180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23" t="n">
        <f aca="false">+'NTP or Sold'!A42+1</f>
        <v>4</v>
      </c>
      <c r="B32" s="227" t="s">
        <v>165</v>
      </c>
      <c r="C32" s="227" t="n">
        <v>1</v>
      </c>
      <c r="D32" s="228" t="s">
        <v>27</v>
      </c>
      <c r="E32" s="227" t="s">
        <v>140</v>
      </c>
      <c r="F32" s="228" t="n">
        <v>308898</v>
      </c>
      <c r="G32" s="227" t="s">
        <v>77</v>
      </c>
      <c r="H32" s="228" t="n">
        <v>44</v>
      </c>
      <c r="I32" s="229" t="n">
        <v>9030</v>
      </c>
      <c r="J32" s="228" t="s">
        <v>40</v>
      </c>
      <c r="K32" s="230" t="n">
        <v>36697</v>
      </c>
      <c r="L32" s="228" t="s">
        <v>41</v>
      </c>
      <c r="M32" s="231" t="n">
        <v>36879</v>
      </c>
      <c r="N32" s="228" t="s">
        <v>31</v>
      </c>
      <c r="O32" s="228" t="s">
        <v>32</v>
      </c>
      <c r="P32" s="228" t="s">
        <v>181</v>
      </c>
      <c r="Q32" s="227" t="s">
        <v>182</v>
      </c>
      <c r="R32" s="227" t="s">
        <v>183</v>
      </c>
      <c r="S32" s="227" t="s">
        <v>184</v>
      </c>
      <c r="T32" s="232" t="n">
        <f aca="false">+'NTP or Sold'!C335</f>
        <v>14.2</v>
      </c>
      <c r="U32" s="232" t="n">
        <f aca="false">+'NTP or Sold'!AF335</f>
        <v>7.09790380952381</v>
      </c>
      <c r="V32" s="246" t="n">
        <f aca="false">+'NTP or Sold'!AF336</f>
        <v>2.769</v>
      </c>
      <c r="W32" s="227" t="s">
        <v>185</v>
      </c>
      <c r="X32" s="227" t="s">
        <v>186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23" t="n">
        <f aca="false">1+A32</f>
        <v>5</v>
      </c>
      <c r="B33" s="227" t="s">
        <v>165</v>
      </c>
      <c r="C33" s="227" t="n">
        <v>1</v>
      </c>
      <c r="D33" s="228" t="s">
        <v>27</v>
      </c>
      <c r="E33" s="227" t="s">
        <v>140</v>
      </c>
      <c r="F33" s="228" t="n">
        <v>308951</v>
      </c>
      <c r="G33" s="227" t="s">
        <v>77</v>
      </c>
      <c r="H33" s="228" t="n">
        <v>44</v>
      </c>
      <c r="I33" s="229" t="n">
        <v>9030</v>
      </c>
      <c r="J33" s="228" t="s">
        <v>40</v>
      </c>
      <c r="K33" s="230" t="n">
        <v>36708</v>
      </c>
      <c r="L33" s="228" t="s">
        <v>41</v>
      </c>
      <c r="M33" s="231" t="n">
        <v>36879</v>
      </c>
      <c r="N33" s="228" t="s">
        <v>31</v>
      </c>
      <c r="O33" s="228" t="s">
        <v>32</v>
      </c>
      <c r="P33" s="228" t="s">
        <v>181</v>
      </c>
      <c r="Q33" s="227" t="s">
        <v>182</v>
      </c>
      <c r="R33" s="227" t="s">
        <v>183</v>
      </c>
      <c r="S33" s="227" t="s">
        <v>184</v>
      </c>
      <c r="T33" s="232" t="n">
        <f aca="false">+'NTP or Sold'!C343</f>
        <v>14.2</v>
      </c>
      <c r="U33" s="232" t="n">
        <f aca="false">+'NTP or Sold'!AF343</f>
        <v>7.09790380952381</v>
      </c>
      <c r="V33" s="246" t="n">
        <f aca="false">+'NTP or Sold'!AF344</f>
        <v>2.769</v>
      </c>
      <c r="W33" s="227" t="s">
        <v>185</v>
      </c>
      <c r="X33" s="227" t="s">
        <v>186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23" t="n">
        <f aca="false">1+A33</f>
        <v>6</v>
      </c>
      <c r="B34" s="227" t="s">
        <v>165</v>
      </c>
      <c r="C34" s="227" t="n">
        <v>1</v>
      </c>
      <c r="D34" s="228" t="s">
        <v>27</v>
      </c>
      <c r="E34" s="227" t="s">
        <v>140</v>
      </c>
      <c r="F34" s="228" t="n">
        <v>308972</v>
      </c>
      <c r="G34" s="227" t="s">
        <v>77</v>
      </c>
      <c r="H34" s="228" t="n">
        <v>44</v>
      </c>
      <c r="I34" s="229" t="n">
        <v>9030</v>
      </c>
      <c r="J34" s="228" t="s">
        <v>40</v>
      </c>
      <c r="K34" s="230" t="n">
        <v>36739</v>
      </c>
      <c r="L34" s="228" t="s">
        <v>41</v>
      </c>
      <c r="M34" s="231" t="n">
        <v>36879</v>
      </c>
      <c r="N34" s="228" t="s">
        <v>31</v>
      </c>
      <c r="O34" s="228" t="s">
        <v>32</v>
      </c>
      <c r="P34" s="228" t="s">
        <v>181</v>
      </c>
      <c r="Q34" s="227" t="s">
        <v>182</v>
      </c>
      <c r="R34" s="227" t="s">
        <v>183</v>
      </c>
      <c r="S34" s="227" t="s">
        <v>184</v>
      </c>
      <c r="T34" s="232" t="n">
        <f aca="false">+'NTP or Sold'!C351</f>
        <v>14.2</v>
      </c>
      <c r="U34" s="232" t="n">
        <f aca="false">+'NTP or Sold'!AF351</f>
        <v>7.09790380952381</v>
      </c>
      <c r="V34" s="246" t="n">
        <f aca="false">+'NTP or Sold'!AF352</f>
        <v>2.769</v>
      </c>
      <c r="W34" s="227" t="s">
        <v>185</v>
      </c>
      <c r="X34" s="227" t="s">
        <v>186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23" t="n">
        <f aca="false">1+A34</f>
        <v>7</v>
      </c>
      <c r="B35" s="227" t="s">
        <v>165</v>
      </c>
      <c r="C35" s="227" t="n">
        <v>1</v>
      </c>
      <c r="D35" s="228" t="s">
        <v>27</v>
      </c>
      <c r="E35" s="227" t="s">
        <v>140</v>
      </c>
      <c r="F35" s="228" t="n">
        <v>308999</v>
      </c>
      <c r="G35" s="227" t="s">
        <v>77</v>
      </c>
      <c r="H35" s="228" t="n">
        <v>44</v>
      </c>
      <c r="I35" s="229" t="n">
        <v>9030</v>
      </c>
      <c r="J35" s="228" t="s">
        <v>40</v>
      </c>
      <c r="K35" s="230" t="n">
        <v>36708</v>
      </c>
      <c r="L35" s="228" t="s">
        <v>41</v>
      </c>
      <c r="M35" s="231" t="n">
        <v>36879</v>
      </c>
      <c r="N35" s="228" t="s">
        <v>31</v>
      </c>
      <c r="O35" s="228" t="s">
        <v>32</v>
      </c>
      <c r="P35" s="228" t="s">
        <v>181</v>
      </c>
      <c r="Q35" s="227" t="s">
        <v>182</v>
      </c>
      <c r="R35" s="227" t="s">
        <v>183</v>
      </c>
      <c r="S35" s="227" t="s">
        <v>184</v>
      </c>
      <c r="T35" s="232" t="n">
        <f aca="false">+'NTP or Sold'!C359</f>
        <v>14.2</v>
      </c>
      <c r="U35" s="232" t="n">
        <f aca="false">+'NTP or Sold'!AF359</f>
        <v>7.09790380952381</v>
      </c>
      <c r="V35" s="246" t="n">
        <f aca="false">+'NTP or Sold'!AF360</f>
        <v>2.769</v>
      </c>
      <c r="W35" s="227" t="s">
        <v>185</v>
      </c>
      <c r="X35" s="227" t="s">
        <v>186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23" t="n">
        <f aca="false">1+A35</f>
        <v>8</v>
      </c>
      <c r="B36" s="227" t="s">
        <v>165</v>
      </c>
      <c r="C36" s="227" t="n">
        <v>1</v>
      </c>
      <c r="D36" s="228" t="s">
        <v>27</v>
      </c>
      <c r="E36" s="227" t="s">
        <v>140</v>
      </c>
      <c r="F36" s="228" t="n">
        <v>309020</v>
      </c>
      <c r="G36" s="227" t="s">
        <v>77</v>
      </c>
      <c r="H36" s="228" t="n">
        <v>44</v>
      </c>
      <c r="I36" s="229" t="n">
        <v>9030</v>
      </c>
      <c r="J36" s="228" t="s">
        <v>40</v>
      </c>
      <c r="K36" s="230" t="n">
        <v>36708</v>
      </c>
      <c r="L36" s="228" t="s">
        <v>41</v>
      </c>
      <c r="M36" s="231" t="n">
        <v>36879</v>
      </c>
      <c r="N36" s="228" t="s">
        <v>31</v>
      </c>
      <c r="O36" s="228" t="s">
        <v>32</v>
      </c>
      <c r="P36" s="228" t="s">
        <v>181</v>
      </c>
      <c r="Q36" s="227" t="s">
        <v>182</v>
      </c>
      <c r="R36" s="227" t="s">
        <v>183</v>
      </c>
      <c r="S36" s="227" t="s">
        <v>184</v>
      </c>
      <c r="T36" s="232" t="n">
        <f aca="false">+'NTP or Sold'!C367</f>
        <v>14.2</v>
      </c>
      <c r="U36" s="232" t="n">
        <f aca="false">+'NTP or Sold'!AF367</f>
        <v>7.09790380952381</v>
      </c>
      <c r="V36" s="246" t="n">
        <f aca="false">+'NTP or Sold'!AF368</f>
        <v>2.769</v>
      </c>
      <c r="W36" s="227" t="s">
        <v>185</v>
      </c>
      <c r="X36" s="227" t="s">
        <v>186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23" t="n">
        <f aca="false">1+A36</f>
        <v>9</v>
      </c>
      <c r="B37" s="227" t="s">
        <v>165</v>
      </c>
      <c r="C37" s="227" t="n">
        <v>1</v>
      </c>
      <c r="D37" s="228" t="s">
        <v>27</v>
      </c>
      <c r="E37" s="227" t="s">
        <v>140</v>
      </c>
      <c r="F37" s="228" t="n">
        <v>309073</v>
      </c>
      <c r="G37" s="227" t="s">
        <v>77</v>
      </c>
      <c r="H37" s="228" t="n">
        <v>44</v>
      </c>
      <c r="I37" s="229" t="n">
        <v>9030</v>
      </c>
      <c r="J37" s="228" t="s">
        <v>40</v>
      </c>
      <c r="K37" s="230" t="n">
        <v>36708</v>
      </c>
      <c r="L37" s="228" t="s">
        <v>41</v>
      </c>
      <c r="M37" s="231" t="n">
        <v>36879</v>
      </c>
      <c r="N37" s="228" t="s">
        <v>31</v>
      </c>
      <c r="O37" s="228" t="s">
        <v>32</v>
      </c>
      <c r="P37" s="228" t="s">
        <v>181</v>
      </c>
      <c r="Q37" s="227" t="s">
        <v>182</v>
      </c>
      <c r="R37" s="227" t="s">
        <v>183</v>
      </c>
      <c r="S37" s="227" t="s">
        <v>184</v>
      </c>
      <c r="T37" s="232" t="n">
        <f aca="false">+'NTP or Sold'!C375</f>
        <v>14.2</v>
      </c>
      <c r="U37" s="232" t="n">
        <f aca="false">+'NTP or Sold'!AF375</f>
        <v>7.09790380952381</v>
      </c>
      <c r="V37" s="246" t="n">
        <f aca="false">+'NTP or Sold'!AF376</f>
        <v>2.769</v>
      </c>
      <c r="W37" s="227" t="s">
        <v>185</v>
      </c>
      <c r="X37" s="227" t="s">
        <v>186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23" t="n">
        <f aca="false">1+A37</f>
        <v>10</v>
      </c>
      <c r="B38" s="227" t="s">
        <v>165</v>
      </c>
      <c r="C38" s="227" t="n">
        <v>1</v>
      </c>
      <c r="D38" s="228" t="s">
        <v>27</v>
      </c>
      <c r="E38" s="227" t="s">
        <v>140</v>
      </c>
      <c r="F38" s="228" t="s">
        <v>187</v>
      </c>
      <c r="G38" s="227" t="s">
        <v>77</v>
      </c>
      <c r="H38" s="228" t="n">
        <v>44</v>
      </c>
      <c r="I38" s="229" t="n">
        <v>9030</v>
      </c>
      <c r="J38" s="228" t="s">
        <v>40</v>
      </c>
      <c r="K38" s="230" t="n">
        <v>36526</v>
      </c>
      <c r="L38" s="228" t="s">
        <v>41</v>
      </c>
      <c r="M38" s="231" t="n">
        <v>36879</v>
      </c>
      <c r="N38" s="228" t="s">
        <v>31</v>
      </c>
      <c r="O38" s="228" t="s">
        <v>32</v>
      </c>
      <c r="P38" s="228" t="s">
        <v>181</v>
      </c>
      <c r="Q38" s="227" t="s">
        <v>182</v>
      </c>
      <c r="R38" s="227" t="s">
        <v>183</v>
      </c>
      <c r="S38" s="227" t="s">
        <v>184</v>
      </c>
      <c r="T38" s="232" t="n">
        <f aca="false">+'NTP or Sold'!C383</f>
        <v>14.2</v>
      </c>
      <c r="U38" s="232" t="n">
        <f aca="false">+'NTP or Sold'!AF383</f>
        <v>7.09790380952381</v>
      </c>
      <c r="V38" s="246" t="n">
        <f aca="false">+'NTP or Sold'!AF384</f>
        <v>2.769</v>
      </c>
      <c r="W38" s="227" t="s">
        <v>185</v>
      </c>
      <c r="X38" s="227" t="s">
        <v>186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23" t="n">
        <f aca="false">1+A38</f>
        <v>11</v>
      </c>
      <c r="B39" s="227" t="s">
        <v>165</v>
      </c>
      <c r="C39" s="227" t="n">
        <v>1</v>
      </c>
      <c r="D39" s="228" t="s">
        <v>27</v>
      </c>
      <c r="E39" s="227" t="s">
        <v>140</v>
      </c>
      <c r="F39" s="228" t="s">
        <v>187</v>
      </c>
      <c r="G39" s="227" t="s">
        <v>77</v>
      </c>
      <c r="H39" s="228" t="n">
        <v>44</v>
      </c>
      <c r="I39" s="229" t="n">
        <v>9030</v>
      </c>
      <c r="J39" s="228" t="s">
        <v>40</v>
      </c>
      <c r="K39" s="230" t="n">
        <v>36526</v>
      </c>
      <c r="L39" s="228" t="s">
        <v>41</v>
      </c>
      <c r="M39" s="231" t="n">
        <v>36879</v>
      </c>
      <c r="N39" s="228" t="s">
        <v>31</v>
      </c>
      <c r="O39" s="228" t="s">
        <v>32</v>
      </c>
      <c r="P39" s="228" t="s">
        <v>181</v>
      </c>
      <c r="Q39" s="227" t="s">
        <v>182</v>
      </c>
      <c r="R39" s="227" t="s">
        <v>183</v>
      </c>
      <c r="S39" s="227" t="s">
        <v>184</v>
      </c>
      <c r="T39" s="232" t="n">
        <f aca="false">+'NTP or Sold'!C391</f>
        <v>14.2</v>
      </c>
      <c r="U39" s="232" t="n">
        <f aca="false">+'NTP or Sold'!AF391</f>
        <v>7.09790380952381</v>
      </c>
      <c r="V39" s="246" t="n">
        <f aca="false">+'NTP or Sold'!AF392</f>
        <v>2.769</v>
      </c>
      <c r="W39" s="227" t="s">
        <v>185</v>
      </c>
      <c r="X39" s="227" t="s">
        <v>186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23" t="n">
        <v>1</v>
      </c>
      <c r="B40" s="227" t="s">
        <v>165</v>
      </c>
      <c r="C40" s="227" t="n">
        <v>1</v>
      </c>
      <c r="D40" s="228" t="s">
        <v>27</v>
      </c>
      <c r="E40" s="248"/>
      <c r="F40" s="228"/>
      <c r="G40" s="227" t="s">
        <v>28</v>
      </c>
      <c r="H40" s="228" t="n">
        <v>171</v>
      </c>
      <c r="I40" s="229" t="n">
        <v>10456</v>
      </c>
      <c r="J40" s="228" t="s">
        <v>40</v>
      </c>
      <c r="K40" s="230" t="n">
        <v>37438</v>
      </c>
      <c r="L40" s="228" t="s">
        <v>29</v>
      </c>
      <c r="M40" s="228" t="s">
        <v>188</v>
      </c>
      <c r="N40" s="228" t="s">
        <v>31</v>
      </c>
      <c r="O40" s="228" t="s">
        <v>32</v>
      </c>
      <c r="P40" s="228" t="s">
        <v>33</v>
      </c>
      <c r="Q40" s="227" t="s">
        <v>189</v>
      </c>
      <c r="R40" s="227" t="s">
        <v>190</v>
      </c>
      <c r="S40" s="227" t="s">
        <v>191</v>
      </c>
      <c r="T40" s="232" t="n">
        <f aca="false">+'NTP or Sold'!C239/2</f>
        <v>64.706</v>
      </c>
      <c r="U40" s="232" t="n">
        <f aca="false">+'NTP or Sold'!AG239/2</f>
        <v>8.41178</v>
      </c>
      <c r="V40" s="249" t="n">
        <f aca="false">+'NTP or Sold'!AG240/2</f>
        <v>8.41178</v>
      </c>
      <c r="W40" s="250" t="s">
        <v>192</v>
      </c>
      <c r="X40" s="227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23" t="n">
        <f aca="false">1+A40</f>
        <v>2</v>
      </c>
      <c r="B41" s="227" t="s">
        <v>165</v>
      </c>
      <c r="C41" s="227" t="n">
        <v>1</v>
      </c>
      <c r="D41" s="228" t="s">
        <v>27</v>
      </c>
      <c r="E41" s="227"/>
      <c r="F41" s="228"/>
      <c r="G41" s="227" t="s">
        <v>28</v>
      </c>
      <c r="H41" s="228" t="n">
        <v>171</v>
      </c>
      <c r="I41" s="229" t="n">
        <v>10456</v>
      </c>
      <c r="J41" s="228" t="s">
        <v>40</v>
      </c>
      <c r="K41" s="230" t="n">
        <v>37438</v>
      </c>
      <c r="L41" s="228" t="s">
        <v>29</v>
      </c>
      <c r="M41" s="228" t="s">
        <v>193</v>
      </c>
      <c r="N41" s="228" t="s">
        <v>31</v>
      </c>
      <c r="O41" s="228" t="s">
        <v>32</v>
      </c>
      <c r="P41" s="228" t="s">
        <v>33</v>
      </c>
      <c r="Q41" s="227" t="s">
        <v>189</v>
      </c>
      <c r="R41" s="227" t="s">
        <v>190</v>
      </c>
      <c r="S41" s="227" t="s">
        <v>191</v>
      </c>
      <c r="T41" s="232" t="n">
        <f aca="false">+'NTP or Sold'!C239/2</f>
        <v>64.706</v>
      </c>
      <c r="U41" s="232" t="n">
        <f aca="false">+'NTP or Sold'!AG239/2</f>
        <v>8.41178</v>
      </c>
      <c r="V41" s="251" t="n">
        <f aca="false">+'NTP or Sold'!AG240/2</f>
        <v>8.41178</v>
      </c>
      <c r="W41" s="250" t="s">
        <v>192</v>
      </c>
      <c r="X41" s="227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23" t="n">
        <f aca="false">1+A41</f>
        <v>3</v>
      </c>
      <c r="B42" s="227" t="s">
        <v>165</v>
      </c>
      <c r="C42" s="227" t="n">
        <v>1</v>
      </c>
      <c r="D42" s="228" t="s">
        <v>27</v>
      </c>
      <c r="E42" s="227"/>
      <c r="F42" s="228"/>
      <c r="G42" s="227" t="s">
        <v>28</v>
      </c>
      <c r="H42" s="228" t="n">
        <v>171</v>
      </c>
      <c r="I42" s="229" t="n">
        <v>10456</v>
      </c>
      <c r="J42" s="228" t="s">
        <v>40</v>
      </c>
      <c r="K42" s="230" t="n">
        <v>37438</v>
      </c>
      <c r="L42" s="228" t="s">
        <v>29</v>
      </c>
      <c r="M42" s="228" t="s">
        <v>188</v>
      </c>
      <c r="N42" s="228" t="s">
        <v>31</v>
      </c>
      <c r="O42" s="228" t="s">
        <v>32</v>
      </c>
      <c r="P42" s="228" t="s">
        <v>33</v>
      </c>
      <c r="Q42" s="227" t="s">
        <v>189</v>
      </c>
      <c r="R42" s="227" t="s">
        <v>190</v>
      </c>
      <c r="S42" s="227" t="s">
        <v>191</v>
      </c>
      <c r="T42" s="232" t="n">
        <f aca="false">+'NTP or Sold'!C247</f>
        <v>68.587</v>
      </c>
      <c r="U42" s="232" t="n">
        <f aca="false">+'NTP or Sold'!AG247</f>
        <v>8.91631</v>
      </c>
      <c r="V42" s="252" t="n">
        <f aca="false">+'NTP or Sold'!AG248</f>
        <v>8.91631</v>
      </c>
      <c r="W42" s="227" t="s">
        <v>194</v>
      </c>
      <c r="X42" s="22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23" t="n">
        <f aca="false">1+A42</f>
        <v>4</v>
      </c>
      <c r="B43" s="227" t="s">
        <v>165</v>
      </c>
      <c r="C43" s="227"/>
      <c r="D43" s="228" t="s">
        <v>27</v>
      </c>
      <c r="E43" s="227"/>
      <c r="F43" s="228"/>
      <c r="G43" s="227" t="s">
        <v>28</v>
      </c>
      <c r="H43" s="228"/>
      <c r="I43" s="229"/>
      <c r="J43" s="228"/>
      <c r="K43" s="230"/>
      <c r="L43" s="228" t="s">
        <v>29</v>
      </c>
      <c r="M43" s="228" t="s">
        <v>195</v>
      </c>
      <c r="N43" s="228" t="s">
        <v>31</v>
      </c>
      <c r="O43" s="228" t="s">
        <v>32</v>
      </c>
      <c r="P43" s="228" t="s">
        <v>33</v>
      </c>
      <c r="Q43" s="227"/>
      <c r="R43" s="227"/>
      <c r="S43" s="227" t="s">
        <v>196</v>
      </c>
      <c r="T43" s="232" t="n">
        <f aca="false">+'NTP or Sold'!C255</f>
        <v>66</v>
      </c>
      <c r="U43" s="232" t="n">
        <v>0</v>
      </c>
      <c r="V43" s="252" t="n">
        <v>2.5</v>
      </c>
      <c r="W43" s="227"/>
      <c r="X43" s="227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23" t="n">
        <f aca="false">1+'Detail by Turbine'!A13</f>
        <v>7</v>
      </c>
      <c r="B44" s="227" t="s">
        <v>26</v>
      </c>
      <c r="C44" s="227" t="n">
        <v>2</v>
      </c>
      <c r="D44" s="228" t="s">
        <v>27</v>
      </c>
      <c r="E44" s="227" t="s">
        <v>197</v>
      </c>
      <c r="F44" s="228"/>
      <c r="G44" s="227" t="s">
        <v>135</v>
      </c>
      <c r="H44" s="228" t="n">
        <v>171</v>
      </c>
      <c r="I44" s="229" t="n">
        <v>10456</v>
      </c>
      <c r="J44" s="228" t="s">
        <v>40</v>
      </c>
      <c r="K44" s="230" t="n">
        <v>37135</v>
      </c>
      <c r="L44" s="228" t="s">
        <v>51</v>
      </c>
      <c r="M44" s="228" t="s">
        <v>195</v>
      </c>
      <c r="N44" s="228" t="s">
        <v>31</v>
      </c>
      <c r="O44" s="228" t="s">
        <v>32</v>
      </c>
      <c r="P44" s="228" t="s">
        <v>198</v>
      </c>
      <c r="Q44" s="227" t="s">
        <v>199</v>
      </c>
      <c r="R44" s="227"/>
      <c r="S44" s="227" t="s">
        <v>200</v>
      </c>
      <c r="T44" s="232" t="n">
        <f aca="false">+'NTP or Sold'!C399</f>
        <v>36.24736</v>
      </c>
      <c r="U44" s="232" t="n">
        <f aca="false">+'NTP or Sold'!AH399</f>
        <v>35.6130312</v>
      </c>
      <c r="V44" s="236" t="n">
        <f aca="false">+'NTP or Sold'!AH400</f>
        <v>35.7036496</v>
      </c>
      <c r="W44" s="227"/>
      <c r="X44" s="227" t="s">
        <v>201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23" t="n">
        <v>1</v>
      </c>
      <c r="B45" s="253" t="s">
        <v>165</v>
      </c>
      <c r="C45" s="253" t="n">
        <v>1</v>
      </c>
      <c r="D45" s="254" t="s">
        <v>27</v>
      </c>
      <c r="E45" s="253"/>
      <c r="F45" s="254"/>
      <c r="G45" s="253" t="s">
        <v>77</v>
      </c>
      <c r="H45" s="254"/>
      <c r="I45" s="255"/>
      <c r="J45" s="254" t="s">
        <v>40</v>
      </c>
      <c r="K45" s="256" t="n">
        <v>37591</v>
      </c>
      <c r="L45" s="254"/>
      <c r="M45" s="254" t="s">
        <v>202</v>
      </c>
      <c r="N45" s="254" t="s">
        <v>31</v>
      </c>
      <c r="O45" s="254" t="s">
        <v>32</v>
      </c>
      <c r="P45" s="254" t="s">
        <v>33</v>
      </c>
      <c r="Q45" s="253" t="s">
        <v>203</v>
      </c>
      <c r="R45" s="253"/>
      <c r="S45" s="253" t="s">
        <v>204</v>
      </c>
      <c r="T45" s="257" t="n">
        <f aca="false">+'NTP or Sold'!C439</f>
        <v>15.769725</v>
      </c>
      <c r="U45" s="257" t="n">
        <f aca="false">+'NTP or Sold'!AI439</f>
        <v>5.51940375</v>
      </c>
      <c r="V45" s="257" t="n">
        <f aca="false">+'NTP or Sold'!AI440</f>
        <v>4.7309175</v>
      </c>
      <c r="W45" s="253"/>
      <c r="X45" s="253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</row>
    <row r="46" customFormat="false" ht="27.95" hidden="false" customHeight="true" outlineLevel="0" collapsed="false">
      <c r="A46" s="23" t="n">
        <f aca="false">1+A45</f>
        <v>2</v>
      </c>
      <c r="B46" s="253" t="s">
        <v>165</v>
      </c>
      <c r="C46" s="253" t="n">
        <v>1</v>
      </c>
      <c r="D46" s="254" t="s">
        <v>27</v>
      </c>
      <c r="E46" s="253"/>
      <c r="F46" s="254"/>
      <c r="G46" s="253" t="s">
        <v>77</v>
      </c>
      <c r="H46" s="254"/>
      <c r="I46" s="255"/>
      <c r="J46" s="254" t="s">
        <v>40</v>
      </c>
      <c r="K46" s="256" t="n">
        <v>37257</v>
      </c>
      <c r="L46" s="254"/>
      <c r="M46" s="254" t="s">
        <v>202</v>
      </c>
      <c r="N46" s="254" t="s">
        <v>31</v>
      </c>
      <c r="O46" s="254" t="s">
        <v>32</v>
      </c>
      <c r="P46" s="254" t="s">
        <v>33</v>
      </c>
      <c r="Q46" s="253" t="s">
        <v>203</v>
      </c>
      <c r="R46" s="253"/>
      <c r="S46" s="253" t="s">
        <v>204</v>
      </c>
      <c r="T46" s="257" t="n">
        <f aca="false">+'NTP or Sold'!C447</f>
        <v>15.769725</v>
      </c>
      <c r="U46" s="257" t="n">
        <f aca="false">+'NTP or Sold'!AI447</f>
        <v>5.51940375</v>
      </c>
      <c r="V46" s="257" t="n">
        <f aca="false">+'NTP or Sold'!AI448</f>
        <v>4.7309175</v>
      </c>
      <c r="W46" s="253"/>
      <c r="X46" s="253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</row>
    <row r="47" customFormat="false" ht="27.95" hidden="false" customHeight="true" outlineLevel="0" collapsed="false">
      <c r="A47" s="23" t="n">
        <f aca="false">1+A46</f>
        <v>3</v>
      </c>
      <c r="B47" s="253" t="s">
        <v>165</v>
      </c>
      <c r="C47" s="253" t="n">
        <v>1</v>
      </c>
      <c r="D47" s="254" t="s">
        <v>27</v>
      </c>
      <c r="E47" s="253"/>
      <c r="F47" s="254"/>
      <c r="G47" s="253" t="s">
        <v>77</v>
      </c>
      <c r="H47" s="254"/>
      <c r="I47" s="255"/>
      <c r="J47" s="254" t="s">
        <v>40</v>
      </c>
      <c r="K47" s="256" t="n">
        <v>37257</v>
      </c>
      <c r="L47" s="254"/>
      <c r="M47" s="254" t="s">
        <v>202</v>
      </c>
      <c r="N47" s="254" t="s">
        <v>31</v>
      </c>
      <c r="O47" s="254" t="s">
        <v>32</v>
      </c>
      <c r="P47" s="254" t="s">
        <v>33</v>
      </c>
      <c r="Q47" s="253" t="s">
        <v>203</v>
      </c>
      <c r="R47" s="253"/>
      <c r="S47" s="253" t="s">
        <v>204</v>
      </c>
      <c r="T47" s="257" t="n">
        <f aca="false">+'NTP or Sold'!C455</f>
        <v>15.769725</v>
      </c>
      <c r="U47" s="257" t="n">
        <f aca="false">+'NTP or Sold'!AI455</f>
        <v>5.51940375</v>
      </c>
      <c r="V47" s="257" t="n">
        <f aca="false">+'NTP or Sold'!AI456</f>
        <v>4.7309175</v>
      </c>
      <c r="W47" s="253"/>
      <c r="X47" s="253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</row>
    <row r="48" customFormat="false" ht="27.95" hidden="false" customHeight="true" outlineLevel="0" collapsed="false">
      <c r="A48" s="23" t="n">
        <f aca="false">1+A47</f>
        <v>4</v>
      </c>
      <c r="B48" s="253" t="s">
        <v>165</v>
      </c>
      <c r="C48" s="253" t="n">
        <v>1</v>
      </c>
      <c r="D48" s="254" t="s">
        <v>27</v>
      </c>
      <c r="E48" s="253"/>
      <c r="F48" s="254"/>
      <c r="G48" s="253" t="s">
        <v>77</v>
      </c>
      <c r="H48" s="254"/>
      <c r="I48" s="255"/>
      <c r="J48" s="254" t="s">
        <v>40</v>
      </c>
      <c r="K48" s="256" t="n">
        <v>37257</v>
      </c>
      <c r="L48" s="254"/>
      <c r="M48" s="254" t="s">
        <v>202</v>
      </c>
      <c r="N48" s="254" t="s">
        <v>31</v>
      </c>
      <c r="O48" s="254" t="s">
        <v>32</v>
      </c>
      <c r="P48" s="254" t="s">
        <v>33</v>
      </c>
      <c r="Q48" s="253" t="s">
        <v>203</v>
      </c>
      <c r="R48" s="253"/>
      <c r="S48" s="253" t="s">
        <v>204</v>
      </c>
      <c r="T48" s="257" t="n">
        <f aca="false">+'NTP or Sold'!C463</f>
        <v>15.769725</v>
      </c>
      <c r="U48" s="257" t="n">
        <f aca="false">+'NTP or Sold'!AI463</f>
        <v>5.51940375</v>
      </c>
      <c r="V48" s="257" t="n">
        <f aca="false">+'NTP or Sold'!AI464</f>
        <v>4.7309175</v>
      </c>
      <c r="W48" s="253"/>
      <c r="X48" s="253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</row>
    <row r="49" customFormat="false" ht="56.1" hidden="false" customHeight="true" outlineLevel="0" collapsed="false">
      <c r="A49" s="23" t="n">
        <f aca="false">1+'Detail by Turbine'!A21</f>
        <v>15</v>
      </c>
      <c r="B49" s="32" t="s">
        <v>37</v>
      </c>
      <c r="C49" s="32" t="n">
        <v>3</v>
      </c>
      <c r="D49" s="33" t="s">
        <v>205</v>
      </c>
      <c r="E49" s="32"/>
      <c r="F49" s="33"/>
      <c r="G49" s="32" t="s">
        <v>206</v>
      </c>
      <c r="H49" s="33" t="n">
        <v>110</v>
      </c>
      <c r="I49" s="34" t="s">
        <v>32</v>
      </c>
      <c r="J49" s="33" t="s">
        <v>62</v>
      </c>
      <c r="K49" s="35" t="s">
        <v>63</v>
      </c>
      <c r="L49" s="33" t="s">
        <v>51</v>
      </c>
      <c r="M49" s="33" t="s">
        <v>42</v>
      </c>
      <c r="N49" s="33" t="s">
        <v>31</v>
      </c>
      <c r="O49" s="33" t="s">
        <v>32</v>
      </c>
      <c r="P49" s="33" t="s">
        <v>33</v>
      </c>
      <c r="Q49" s="32" t="s">
        <v>207</v>
      </c>
      <c r="R49" s="32"/>
      <c r="S49" s="32" t="s">
        <v>44</v>
      </c>
      <c r="T49" s="37" t="n">
        <f aca="false">+'NTP or Sold'!C471</f>
        <v>2.3</v>
      </c>
      <c r="U49" s="37" t="n">
        <f aca="false">+'NTP or Sold'!AK471</f>
        <v>2.3</v>
      </c>
      <c r="V49" s="38" t="n">
        <f aca="false">+'NTP or Sold'!AK472</f>
        <v>0</v>
      </c>
      <c r="W49" s="32" t="s">
        <v>208</v>
      </c>
      <c r="X49" s="32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</row>
    <row r="50" customFormat="false" ht="229.5" hidden="false" customHeight="false" outlineLevel="0" collapsed="false">
      <c r="A50" s="23" t="n">
        <v>1</v>
      </c>
      <c r="B50" s="253" t="s">
        <v>165</v>
      </c>
      <c r="C50" s="253" t="n">
        <v>3</v>
      </c>
      <c r="D50" s="254" t="s">
        <v>27</v>
      </c>
      <c r="E50" s="253" t="s">
        <v>209</v>
      </c>
      <c r="F50" s="254"/>
      <c r="G50" s="253" t="s">
        <v>210</v>
      </c>
      <c r="H50" s="254" t="n">
        <v>83</v>
      </c>
      <c r="I50" s="255" t="n">
        <v>11900</v>
      </c>
      <c r="J50" s="254" t="s">
        <v>40</v>
      </c>
      <c r="K50" s="256" t="n">
        <v>36586</v>
      </c>
      <c r="L50" s="254" t="s">
        <v>29</v>
      </c>
      <c r="M50" s="254" t="s">
        <v>211</v>
      </c>
      <c r="N50" s="254" t="s">
        <v>31</v>
      </c>
      <c r="O50" s="254" t="s">
        <v>32</v>
      </c>
      <c r="P50" s="254" t="s">
        <v>33</v>
      </c>
      <c r="Q50" s="253"/>
      <c r="R50" s="253"/>
      <c r="S50" s="253" t="s">
        <v>212</v>
      </c>
      <c r="T50" s="257" t="n">
        <f aca="false">+'NTP or Sold'!C479</f>
        <v>19.1325</v>
      </c>
      <c r="U50" s="257" t="n">
        <f aca="false">+'NTP or Sold'!AM479</f>
        <v>13.584075</v>
      </c>
      <c r="V50" s="258" t="n">
        <f aca="false">+'NTP or Sold'!AM480</f>
        <v>7.653</v>
      </c>
      <c r="W50" s="253"/>
      <c r="X50" s="253" t="s">
        <v>213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</row>
    <row r="51" customFormat="false" ht="229.5" hidden="false" customHeight="false" outlineLevel="0" collapsed="false">
      <c r="A51" s="23" t="n">
        <f aca="false">1+A50</f>
        <v>2</v>
      </c>
      <c r="B51" s="253" t="s">
        <v>165</v>
      </c>
      <c r="C51" s="253" t="n">
        <v>2</v>
      </c>
      <c r="D51" s="254" t="s">
        <v>27</v>
      </c>
      <c r="E51" s="253" t="s">
        <v>209</v>
      </c>
      <c r="F51" s="254"/>
      <c r="G51" s="253" t="s">
        <v>210</v>
      </c>
      <c r="H51" s="254" t="n">
        <v>83</v>
      </c>
      <c r="I51" s="255" t="n">
        <v>11900</v>
      </c>
      <c r="J51" s="254" t="s">
        <v>40</v>
      </c>
      <c r="K51" s="256" t="n">
        <v>36951</v>
      </c>
      <c r="L51" s="254" t="s">
        <v>29</v>
      </c>
      <c r="M51" s="254" t="s">
        <v>211</v>
      </c>
      <c r="N51" s="254" t="s">
        <v>31</v>
      </c>
      <c r="O51" s="254" t="s">
        <v>32</v>
      </c>
      <c r="P51" s="254" t="s">
        <v>33</v>
      </c>
      <c r="Q51" s="253"/>
      <c r="R51" s="253"/>
      <c r="S51" s="253" t="s">
        <v>212</v>
      </c>
      <c r="T51" s="257" t="n">
        <f aca="false">+'NTP or Sold'!C487</f>
        <v>19.1325</v>
      </c>
      <c r="U51" s="257" t="n">
        <f aca="false">+'NTP or Sold'!AM487</f>
        <v>19.1325</v>
      </c>
      <c r="V51" s="258" t="n">
        <f aca="false">+'NTP or Sold'!AM488</f>
        <v>19.1325</v>
      </c>
      <c r="W51" s="253"/>
      <c r="X51" s="253" t="s">
        <v>213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</row>
    <row r="64" customFormat="false" ht="13.5" hidden="false" customHeight="false" outlineLevel="0" collapsed="false">
      <c r="A64" s="147"/>
      <c r="B64" s="148"/>
      <c r="C64" s="149"/>
      <c r="D64" s="150" t="n">
        <v>36069</v>
      </c>
      <c r="E64" s="150" t="n">
        <f aca="false">+D64+31</f>
        <v>36100</v>
      </c>
      <c r="F64" s="150" t="n">
        <f aca="false">+E64+31</f>
        <v>36131</v>
      </c>
      <c r="G64" s="150" t="n">
        <f aca="false">+F64+31</f>
        <v>36162</v>
      </c>
      <c r="H64" s="150" t="n">
        <f aca="false">+G64+31</f>
        <v>36193</v>
      </c>
      <c r="I64" s="150" t="n">
        <f aca="false">+H64+31</f>
        <v>36224</v>
      </c>
      <c r="J64" s="150" t="n">
        <f aca="false">+I64+31</f>
        <v>36255</v>
      </c>
      <c r="K64" s="150" t="n">
        <f aca="false">+J64+31</f>
        <v>36286</v>
      </c>
      <c r="L64" s="150" t="n">
        <f aca="false">+K64+31</f>
        <v>36317</v>
      </c>
      <c r="M64" s="150" t="n">
        <f aca="false">+L64+31</f>
        <v>36348</v>
      </c>
      <c r="N64" s="150" t="n">
        <f aca="false">+M64+31</f>
        <v>36379</v>
      </c>
      <c r="O64" s="150" t="n">
        <f aca="false">+N64+31</f>
        <v>36410</v>
      </c>
      <c r="P64" s="150" t="n">
        <f aca="false">+O64+31</f>
        <v>36441</v>
      </c>
      <c r="Q64" s="150" t="n">
        <f aca="false">+P64+31</f>
        <v>36472</v>
      </c>
      <c r="R64" s="150" t="n">
        <f aca="false">+Q64+31</f>
        <v>36503</v>
      </c>
      <c r="S64" s="150" t="n">
        <f aca="false">+R64+31</f>
        <v>36534</v>
      </c>
      <c r="T64" s="150" t="n">
        <f aca="false">+S64+31</f>
        <v>36565</v>
      </c>
      <c r="U64" s="150" t="n">
        <f aca="false">+T64+31</f>
        <v>36596</v>
      </c>
      <c r="V64" s="150" t="n">
        <f aca="false">+U64+31</f>
        <v>36627</v>
      </c>
      <c r="W64" s="150" t="n">
        <f aca="false">+V64+31</f>
        <v>36658</v>
      </c>
      <c r="X64" s="150" t="n">
        <f aca="false">+W64+31</f>
        <v>36689</v>
      </c>
      <c r="Y64" s="150" t="n">
        <f aca="false">+X64+31</f>
        <v>36720</v>
      </c>
      <c r="Z64" s="151" t="n">
        <f aca="false">+Y64+31</f>
        <v>36751</v>
      </c>
      <c r="AA64" s="150" t="n">
        <f aca="false">+Z64+31</f>
        <v>36782</v>
      </c>
      <c r="AB64" s="150" t="n">
        <f aca="false">+AA64+31</f>
        <v>36813</v>
      </c>
      <c r="AC64" s="150" t="n">
        <f aca="false">+AB64+31</f>
        <v>36844</v>
      </c>
      <c r="AD64" s="150" t="n">
        <f aca="false">+AC64+31</f>
        <v>36875</v>
      </c>
      <c r="AE64" s="150" t="n">
        <f aca="false">+AD64+31</f>
        <v>36906</v>
      </c>
      <c r="AF64" s="150" t="n">
        <f aca="false">+AE64+31</f>
        <v>36937</v>
      </c>
      <c r="AG64" s="150" t="n">
        <f aca="false">+AF64+31</f>
        <v>36968</v>
      </c>
      <c r="AH64" s="150" t="n">
        <f aca="false">+AG64+31</f>
        <v>36999</v>
      </c>
      <c r="AI64" s="150" t="n">
        <f aca="false">+AH64+31</f>
        <v>37030</v>
      </c>
      <c r="AJ64" s="150" t="n">
        <f aca="false">+AI64+31</f>
        <v>37061</v>
      </c>
      <c r="AK64" s="150" t="n">
        <f aca="false">+AJ64+31</f>
        <v>37092</v>
      </c>
      <c r="AL64" s="150" t="n">
        <f aca="false">+AK64+31</f>
        <v>37123</v>
      </c>
      <c r="AM64" s="150" t="n">
        <f aca="false">+AL64+31</f>
        <v>37154</v>
      </c>
      <c r="AN64" s="150" t="n">
        <f aca="false">+AM64+31</f>
        <v>37185</v>
      </c>
      <c r="AO64" s="150" t="n">
        <f aca="false">+AN64+31</f>
        <v>37216</v>
      </c>
      <c r="AP64" s="150" t="n">
        <f aca="false">+AO64+31</f>
        <v>37247</v>
      </c>
      <c r="AQ64" s="150" t="n">
        <f aca="false">+AP64+31</f>
        <v>37278</v>
      </c>
      <c r="AR64" s="150" t="n">
        <f aca="false">+AQ64+31</f>
        <v>37309</v>
      </c>
      <c r="AS64" s="150" t="n">
        <f aca="false">+AR64+31</f>
        <v>37340</v>
      </c>
      <c r="AT64" s="150" t="n">
        <f aca="false">+AS64+31</f>
        <v>37371</v>
      </c>
      <c r="AU64" s="150" t="n">
        <f aca="false">+AT64+31</f>
        <v>37402</v>
      </c>
      <c r="AV64" s="150" t="n">
        <f aca="false">+AU64+31</f>
        <v>37433</v>
      </c>
      <c r="AW64" s="150" t="n">
        <f aca="false">+AV64+31</f>
        <v>37464</v>
      </c>
      <c r="AX64" s="150" t="n">
        <f aca="false">+AW64+31</f>
        <v>37495</v>
      </c>
      <c r="AY64" s="150" t="n">
        <f aca="false">+AX64+31</f>
        <v>37526</v>
      </c>
      <c r="AZ64" s="150" t="n">
        <f aca="false">+AY64+31</f>
        <v>37557</v>
      </c>
      <c r="BA64" s="150" t="n">
        <f aca="false">+AZ64+31</f>
        <v>37588</v>
      </c>
      <c r="BB64" s="150" t="n">
        <f aca="false">+BA64+31</f>
        <v>37619</v>
      </c>
      <c r="BC64" s="152" t="s">
        <v>118</v>
      </c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</row>
    <row r="65" customFormat="false" ht="15" hidden="false" customHeight="true" outlineLevel="0" collapsed="false">
      <c r="A65" s="259"/>
      <c r="B65" s="211" t="str">
        <f aca="false">+'NTP or Sold'!H4</f>
        <v>7FA - now simple cycle</v>
      </c>
      <c r="C65" s="260" t="str">
        <f aca="false">+'NTP or Sold'!T4</f>
        <v>East Coast Power - Linden 6 (ECP)</v>
      </c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1"/>
      <c r="W65" s="261"/>
      <c r="X65" s="261"/>
      <c r="Y65" s="261"/>
      <c r="Z65" s="208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2"/>
    </row>
    <row r="66" customFormat="false" ht="12.75" hidden="false" customHeight="false" outlineLevel="0" collapsed="false">
      <c r="A66" s="263"/>
      <c r="B66" s="264" t="s">
        <v>119</v>
      </c>
      <c r="C66" s="260"/>
      <c r="D66" s="265" t="n">
        <v>0</v>
      </c>
      <c r="E66" s="265" t="n">
        <v>0</v>
      </c>
      <c r="F66" s="265" t="n">
        <v>0</v>
      </c>
      <c r="G66" s="265" t="n">
        <v>0</v>
      </c>
      <c r="H66" s="265" t="n">
        <v>0</v>
      </c>
      <c r="I66" s="265" t="n">
        <v>0</v>
      </c>
      <c r="J66" s="265" t="n">
        <v>0</v>
      </c>
      <c r="K66" s="265" t="n">
        <v>0</v>
      </c>
      <c r="L66" s="265" t="n">
        <v>0</v>
      </c>
      <c r="M66" s="265" t="n">
        <v>0</v>
      </c>
      <c r="N66" s="265" t="n">
        <v>0</v>
      </c>
      <c r="O66" s="265" t="n">
        <v>0</v>
      </c>
      <c r="P66" s="265" t="n">
        <v>0</v>
      </c>
      <c r="Q66" s="265" t="n">
        <v>0</v>
      </c>
      <c r="R66" s="265" t="n">
        <v>0</v>
      </c>
      <c r="S66" s="265" t="n">
        <v>0</v>
      </c>
      <c r="T66" s="265" t="n">
        <v>0</v>
      </c>
      <c r="U66" s="265" t="n">
        <v>0</v>
      </c>
      <c r="V66" s="265" t="n">
        <v>0</v>
      </c>
      <c r="W66" s="265" t="n">
        <v>0</v>
      </c>
      <c r="X66" s="265" t="n">
        <v>0</v>
      </c>
      <c r="Y66" s="265" t="n">
        <v>0</v>
      </c>
      <c r="Z66" s="162" t="n">
        <v>0</v>
      </c>
      <c r="AA66" s="265" t="n">
        <v>0</v>
      </c>
      <c r="AB66" s="265" t="n">
        <v>0</v>
      </c>
      <c r="AC66" s="265" t="n">
        <v>0.05</v>
      </c>
      <c r="AD66" s="265" t="n">
        <v>0.05</v>
      </c>
      <c r="AE66" s="265" t="n">
        <v>0.01</v>
      </c>
      <c r="AF66" s="265" t="n">
        <v>0.01</v>
      </c>
      <c r="AG66" s="265" t="n">
        <v>0.01</v>
      </c>
      <c r="AH66" s="265" t="n">
        <v>0.01</v>
      </c>
      <c r="AI66" s="265" t="n">
        <v>0.01</v>
      </c>
      <c r="AJ66" s="265" t="n">
        <v>0.01</v>
      </c>
      <c r="AK66" s="265" t="n">
        <v>0.04</v>
      </c>
      <c r="AL66" s="265" t="n">
        <v>0.05</v>
      </c>
      <c r="AM66" s="265" t="n">
        <v>0.05</v>
      </c>
      <c r="AN66" s="265" t="n">
        <v>0.05</v>
      </c>
      <c r="AO66" s="265" t="n">
        <v>0.05</v>
      </c>
      <c r="AP66" s="265" t="n">
        <v>0.05</v>
      </c>
      <c r="AQ66" s="265" t="n">
        <v>0.05</v>
      </c>
      <c r="AR66" s="265" t="n">
        <v>0.05</v>
      </c>
      <c r="AS66" s="265" t="n">
        <v>0.05</v>
      </c>
      <c r="AT66" s="265" t="n">
        <v>0.05</v>
      </c>
      <c r="AU66" s="265" t="n">
        <v>0.05</v>
      </c>
      <c r="AV66" s="265" t="n">
        <v>0.1</v>
      </c>
      <c r="AW66" s="265" t="n">
        <v>0.15</v>
      </c>
      <c r="AX66" s="265" t="n">
        <v>0.05</v>
      </c>
      <c r="AY66" s="265" t="n">
        <v>0</v>
      </c>
      <c r="AZ66" s="265" t="n">
        <v>0</v>
      </c>
      <c r="BA66" s="266" t="n">
        <v>0</v>
      </c>
      <c r="BB66" s="264" t="n">
        <v>0</v>
      </c>
      <c r="BC66" s="263" t="n">
        <f aca="false">SUM(N66:BB66)</f>
        <v>1</v>
      </c>
    </row>
    <row r="67" customFormat="false" ht="12.75" hidden="false" customHeight="false" outlineLevel="0" collapsed="false">
      <c r="A67" s="263"/>
      <c r="B67" s="264" t="s">
        <v>120</v>
      </c>
      <c r="C67" s="260"/>
      <c r="D67" s="265" t="n">
        <f aca="false">+D66</f>
        <v>0</v>
      </c>
      <c r="E67" s="265" t="n">
        <f aca="false">+D67+E66</f>
        <v>0</v>
      </c>
      <c r="F67" s="265" t="n">
        <f aca="false">+E67+F66</f>
        <v>0</v>
      </c>
      <c r="G67" s="265" t="n">
        <f aca="false">+F67+G66</f>
        <v>0</v>
      </c>
      <c r="H67" s="265" t="n">
        <f aca="false">+G67+H66</f>
        <v>0</v>
      </c>
      <c r="I67" s="265" t="n">
        <f aca="false">+H67+I66</f>
        <v>0</v>
      </c>
      <c r="J67" s="265" t="n">
        <f aca="false">+I67+J66</f>
        <v>0</v>
      </c>
      <c r="K67" s="265" t="n">
        <f aca="false">+J67+K66</f>
        <v>0</v>
      </c>
      <c r="L67" s="265" t="n">
        <f aca="false">+K67+L66</f>
        <v>0</v>
      </c>
      <c r="M67" s="265" t="n">
        <f aca="false">+L67+M66</f>
        <v>0</v>
      </c>
      <c r="N67" s="265" t="n">
        <f aca="false">+M67+N66</f>
        <v>0</v>
      </c>
      <c r="O67" s="265" t="n">
        <f aca="false">+N67+O66</f>
        <v>0</v>
      </c>
      <c r="P67" s="265" t="n">
        <f aca="false">+O67+P66</f>
        <v>0</v>
      </c>
      <c r="Q67" s="265" t="n">
        <f aca="false">+P67+Q66</f>
        <v>0</v>
      </c>
      <c r="R67" s="265" t="n">
        <f aca="false">+Q67+R66</f>
        <v>0</v>
      </c>
      <c r="S67" s="265" t="n">
        <f aca="false">+R67+S66</f>
        <v>0</v>
      </c>
      <c r="T67" s="265" t="n">
        <f aca="false">+S67+T66</f>
        <v>0</v>
      </c>
      <c r="U67" s="265" t="n">
        <f aca="false">+T67+U66</f>
        <v>0</v>
      </c>
      <c r="V67" s="265" t="n">
        <f aca="false">+U67+V66</f>
        <v>0</v>
      </c>
      <c r="W67" s="265" t="n">
        <f aca="false">+V67+W66</f>
        <v>0</v>
      </c>
      <c r="X67" s="265" t="n">
        <f aca="false">+W67+X66</f>
        <v>0</v>
      </c>
      <c r="Y67" s="265" t="n">
        <f aca="false">+X67+Y66</f>
        <v>0</v>
      </c>
      <c r="Z67" s="162" t="n">
        <f aca="false">+Y67+Z66</f>
        <v>0</v>
      </c>
      <c r="AA67" s="265" t="n">
        <f aca="false">+Z67+AA66</f>
        <v>0</v>
      </c>
      <c r="AB67" s="265" t="n">
        <f aca="false">+AA67+AB66</f>
        <v>0</v>
      </c>
      <c r="AC67" s="265" t="n">
        <f aca="false">+AB67+AC66</f>
        <v>0.05</v>
      </c>
      <c r="AD67" s="265" t="n">
        <f aca="false">+AC67+AD66</f>
        <v>0.1</v>
      </c>
      <c r="AE67" s="265" t="n">
        <f aca="false">+AD67+AE66</f>
        <v>0.11</v>
      </c>
      <c r="AF67" s="265" t="n">
        <f aca="false">+AE67+AF66</f>
        <v>0.12</v>
      </c>
      <c r="AG67" s="265" t="n">
        <f aca="false">+AF67+AG66</f>
        <v>0.13</v>
      </c>
      <c r="AH67" s="265" t="n">
        <f aca="false">+AG67+AH66</f>
        <v>0.14</v>
      </c>
      <c r="AI67" s="265" t="n">
        <f aca="false">+AH67+AI66</f>
        <v>0.15</v>
      </c>
      <c r="AJ67" s="265" t="n">
        <f aca="false">+AI67+AJ66</f>
        <v>0.16</v>
      </c>
      <c r="AK67" s="265" t="n">
        <f aca="false">+AJ67+AK66</f>
        <v>0.2</v>
      </c>
      <c r="AL67" s="265" t="n">
        <f aca="false">+AK67+AL66</f>
        <v>0.25</v>
      </c>
      <c r="AM67" s="265" t="n">
        <f aca="false">+AL67+AM66</f>
        <v>0.3</v>
      </c>
      <c r="AN67" s="265" t="n">
        <f aca="false">+AM67+AN66</f>
        <v>0.35</v>
      </c>
      <c r="AO67" s="265" t="n">
        <f aca="false">+AN67+AO66</f>
        <v>0.4</v>
      </c>
      <c r="AP67" s="265" t="n">
        <f aca="false">+AO67+AP66</f>
        <v>0.45</v>
      </c>
      <c r="AQ67" s="265" t="n">
        <f aca="false">+AP67+AQ66</f>
        <v>0.5</v>
      </c>
      <c r="AR67" s="265" t="n">
        <f aca="false">+AQ67+AR66</f>
        <v>0.55</v>
      </c>
      <c r="AS67" s="265" t="n">
        <f aca="false">+AR67+AS66</f>
        <v>0.6</v>
      </c>
      <c r="AT67" s="265" t="n">
        <f aca="false">+AS67+AT66</f>
        <v>0.65</v>
      </c>
      <c r="AU67" s="265" t="n">
        <f aca="false">+AT67+AU66</f>
        <v>0.7</v>
      </c>
      <c r="AV67" s="265" t="n">
        <f aca="false">+AU67+AV66</f>
        <v>0.8</v>
      </c>
      <c r="AW67" s="265" t="n">
        <f aca="false">+AV67+AW66</f>
        <v>0.95</v>
      </c>
      <c r="AX67" s="265" t="n">
        <f aca="false">+AW67+AX66</f>
        <v>1</v>
      </c>
      <c r="AY67" s="265" t="n">
        <f aca="false">+AX67+AY66</f>
        <v>1</v>
      </c>
      <c r="AZ67" s="265" t="n">
        <f aca="false">+AY67+AZ66</f>
        <v>1</v>
      </c>
      <c r="BA67" s="266" t="n">
        <f aca="false">+AZ67+BA66</f>
        <v>1</v>
      </c>
      <c r="BB67" s="264" t="n">
        <f aca="false">+BA67+BB66</f>
        <v>1</v>
      </c>
    </row>
    <row r="68" customFormat="false" ht="12.75" hidden="false" customHeight="false" outlineLevel="0" collapsed="false">
      <c r="A68" s="263"/>
      <c r="B68" s="264" t="s">
        <v>121</v>
      </c>
      <c r="C68" s="260"/>
      <c r="D68" s="265" t="n">
        <v>0</v>
      </c>
      <c r="E68" s="265" t="n">
        <v>0</v>
      </c>
      <c r="F68" s="265" t="n">
        <v>0</v>
      </c>
      <c r="G68" s="265" t="n">
        <v>0</v>
      </c>
      <c r="H68" s="265" t="n">
        <v>0</v>
      </c>
      <c r="I68" s="265" t="n">
        <v>0</v>
      </c>
      <c r="J68" s="265" t="n">
        <v>0</v>
      </c>
      <c r="K68" s="265" t="n">
        <v>0</v>
      </c>
      <c r="L68" s="265" t="n">
        <v>0</v>
      </c>
      <c r="M68" s="265" t="n">
        <v>0</v>
      </c>
      <c r="N68" s="265" t="n">
        <v>0</v>
      </c>
      <c r="O68" s="265" t="n">
        <v>0</v>
      </c>
      <c r="P68" s="265" t="n">
        <v>0</v>
      </c>
      <c r="Q68" s="265" t="n">
        <v>0</v>
      </c>
      <c r="R68" s="265" t="n">
        <f aca="false">R69-Q69</f>
        <v>0.05</v>
      </c>
      <c r="S68" s="265" t="n">
        <f aca="false">S69-R69</f>
        <v>0</v>
      </c>
      <c r="T68" s="265" t="n">
        <f aca="false">T69-S69</f>
        <v>0</v>
      </c>
      <c r="U68" s="265" t="n">
        <f aca="false">U69-T69</f>
        <v>0</v>
      </c>
      <c r="V68" s="265" t="n">
        <f aca="false">V69-U69</f>
        <v>0</v>
      </c>
      <c r="W68" s="265" t="n">
        <f aca="false">W69-V69</f>
        <v>0</v>
      </c>
      <c r="X68" s="265" t="n">
        <f aca="false">X69-W69</f>
        <v>0</v>
      </c>
      <c r="Y68" s="265" t="n">
        <f aca="false">Y69-X69</f>
        <v>0</v>
      </c>
      <c r="Z68" s="162" t="n">
        <f aca="false">Z69-Y69</f>
        <v>0</v>
      </c>
      <c r="AA68" s="265" t="n">
        <f aca="false">AA69-Z69</f>
        <v>0</v>
      </c>
      <c r="AB68" s="265" t="n">
        <f aca="false">AB69-AA69</f>
        <v>0</v>
      </c>
      <c r="AC68" s="265" t="n">
        <f aca="false">AC69-AB69</f>
        <v>0</v>
      </c>
      <c r="AD68" s="265" t="n">
        <f aca="false">AD69-AC69</f>
        <v>0.05</v>
      </c>
      <c r="AE68" s="265" t="n">
        <f aca="false">AE69-AD69</f>
        <v>0.01</v>
      </c>
      <c r="AF68" s="265" t="n">
        <f aca="false">AF69-AE69</f>
        <v>0.01</v>
      </c>
      <c r="AG68" s="265" t="n">
        <f aca="false">AG69-AF69</f>
        <v>0.01</v>
      </c>
      <c r="AH68" s="265" t="n">
        <f aca="false">AH69-AG69</f>
        <v>0.01</v>
      </c>
      <c r="AI68" s="265" t="n">
        <f aca="false">AI69-AH69</f>
        <v>0.00999999999999998</v>
      </c>
      <c r="AJ68" s="265" t="n">
        <f aca="false">AJ69-AI69</f>
        <v>0.01</v>
      </c>
      <c r="AK68" s="265" t="n">
        <f aca="false">AK69-AJ69</f>
        <v>0.019</v>
      </c>
      <c r="AL68" s="265" t="n">
        <f aca="false">AL69-AK69</f>
        <v>0.029</v>
      </c>
      <c r="AM68" s="265" t="n">
        <f aca="false">AM69-AL69</f>
        <v>0.034</v>
      </c>
      <c r="AN68" s="265" t="n">
        <f aca="false">AN69-AM69</f>
        <v>0.061</v>
      </c>
      <c r="AO68" s="265" t="n">
        <f aca="false">AO69-AN69</f>
        <v>0.062</v>
      </c>
      <c r="AP68" s="265" t="n">
        <f aca="false">AP69-AO69</f>
        <v>0.048</v>
      </c>
      <c r="AQ68" s="265" t="n">
        <f aca="false">AQ69-AP69</f>
        <v>0.061</v>
      </c>
      <c r="AR68" s="265" t="n">
        <f aca="false">AR69-AQ69</f>
        <v>0.0570000000000001</v>
      </c>
      <c r="AS68" s="265" t="n">
        <f aca="false">AS69-AR69</f>
        <v>0.025</v>
      </c>
      <c r="AT68" s="265" t="n">
        <f aca="false">AT69-AS69</f>
        <v>0.0289999999999999</v>
      </c>
      <c r="AU68" s="265" t="n">
        <f aca="false">AU69-AT69</f>
        <v>0.039</v>
      </c>
      <c r="AV68" s="265" t="n">
        <f aca="false">AV69-AU69</f>
        <v>0.02</v>
      </c>
      <c r="AW68" s="265" t="n">
        <f aca="false">AW69-AV69</f>
        <v>0.024</v>
      </c>
      <c r="AX68" s="265" t="n">
        <f aca="false">AX69-AW69</f>
        <v>0.332</v>
      </c>
      <c r="AY68" s="265" t="n">
        <f aca="false">AY69-AX69</f>
        <v>0</v>
      </c>
      <c r="AZ68" s="265" t="n">
        <f aca="false">AZ69-AY69</f>
        <v>0</v>
      </c>
      <c r="BA68" s="266" t="n">
        <f aca="false">BA69-AZ69</f>
        <v>0</v>
      </c>
      <c r="BB68" s="264" t="n">
        <f aca="false">BB69-BA69</f>
        <v>0</v>
      </c>
      <c r="BC68" s="263" t="n">
        <f aca="false">SUM(N68:BB68)</f>
        <v>1</v>
      </c>
    </row>
    <row r="69" customFormat="false" ht="12.75" hidden="false" customHeight="false" outlineLevel="0" collapsed="false">
      <c r="A69" s="263"/>
      <c r="B69" s="264" t="s">
        <v>122</v>
      </c>
      <c r="C69" s="260"/>
      <c r="D69" s="265" t="n">
        <f aca="false">+D68</f>
        <v>0</v>
      </c>
      <c r="E69" s="265" t="n">
        <f aca="false">+D69+E68</f>
        <v>0</v>
      </c>
      <c r="F69" s="265" t="n">
        <f aca="false">+E69+F68</f>
        <v>0</v>
      </c>
      <c r="G69" s="265" t="n">
        <f aca="false">+F69+G68</f>
        <v>0</v>
      </c>
      <c r="H69" s="265" t="n">
        <f aca="false">+G69+H68</f>
        <v>0</v>
      </c>
      <c r="I69" s="265" t="n">
        <f aca="false">+H69+I68</f>
        <v>0</v>
      </c>
      <c r="J69" s="265" t="n">
        <f aca="false">+I69+J68</f>
        <v>0</v>
      </c>
      <c r="K69" s="265" t="n">
        <f aca="false">+J69+K68</f>
        <v>0</v>
      </c>
      <c r="L69" s="265" t="n">
        <f aca="false">+K69+L68</f>
        <v>0</v>
      </c>
      <c r="M69" s="265" t="n">
        <f aca="false">+L69+M68</f>
        <v>0</v>
      </c>
      <c r="N69" s="265" t="n">
        <f aca="false">+M69+N68</f>
        <v>0</v>
      </c>
      <c r="O69" s="265" t="n">
        <f aca="false">+N69+O68</f>
        <v>0</v>
      </c>
      <c r="P69" s="265" t="n">
        <f aca="false">+O69+P68</f>
        <v>0</v>
      </c>
      <c r="Q69" s="265" t="n">
        <f aca="false">+P69+Q68</f>
        <v>0</v>
      </c>
      <c r="R69" s="265" t="n">
        <v>0.05</v>
      </c>
      <c r="S69" s="265" t="n">
        <v>0.05</v>
      </c>
      <c r="T69" s="265" t="n">
        <v>0.05</v>
      </c>
      <c r="U69" s="265" t="n">
        <v>0.05</v>
      </c>
      <c r="V69" s="265" t="n">
        <v>0.05</v>
      </c>
      <c r="W69" s="265" t="n">
        <v>0.05</v>
      </c>
      <c r="X69" s="265" t="n">
        <v>0.05</v>
      </c>
      <c r="Y69" s="265" t="n">
        <v>0.05</v>
      </c>
      <c r="Z69" s="162" t="n">
        <v>0.05</v>
      </c>
      <c r="AA69" s="265" t="n">
        <v>0.05</v>
      </c>
      <c r="AB69" s="265" t="n">
        <v>0.05</v>
      </c>
      <c r="AC69" s="265" t="n">
        <v>0.05</v>
      </c>
      <c r="AD69" s="265" t="n">
        <v>0.1</v>
      </c>
      <c r="AE69" s="265" t="n">
        <v>0.11</v>
      </c>
      <c r="AF69" s="265" t="n">
        <v>0.12</v>
      </c>
      <c r="AG69" s="265" t="n">
        <v>0.13</v>
      </c>
      <c r="AH69" s="265" t="n">
        <v>0.14</v>
      </c>
      <c r="AI69" s="265" t="n">
        <v>0.15</v>
      </c>
      <c r="AJ69" s="265" t="n">
        <v>0.16</v>
      </c>
      <c r="AK69" s="265" t="n">
        <v>0.179</v>
      </c>
      <c r="AL69" s="265" t="n">
        <v>0.208</v>
      </c>
      <c r="AM69" s="265" t="n">
        <v>0.242</v>
      </c>
      <c r="AN69" s="265" t="n">
        <v>0.303</v>
      </c>
      <c r="AO69" s="265" t="n">
        <v>0.365</v>
      </c>
      <c r="AP69" s="265" t="n">
        <v>0.413</v>
      </c>
      <c r="AQ69" s="265" t="n">
        <v>0.474</v>
      </c>
      <c r="AR69" s="265" t="n">
        <v>0.531</v>
      </c>
      <c r="AS69" s="265" t="n">
        <v>0.556</v>
      </c>
      <c r="AT69" s="265" t="n">
        <v>0.585</v>
      </c>
      <c r="AU69" s="265" t="n">
        <v>0.624</v>
      </c>
      <c r="AV69" s="265" t="n">
        <v>0.644</v>
      </c>
      <c r="AW69" s="265" t="n">
        <v>0.668</v>
      </c>
      <c r="AX69" s="265" t="n">
        <v>1</v>
      </c>
      <c r="AY69" s="265" t="n">
        <v>1</v>
      </c>
      <c r="AZ69" s="265" t="n">
        <v>1</v>
      </c>
      <c r="BA69" s="266" t="n">
        <v>1</v>
      </c>
      <c r="BB69" s="264" t="n">
        <v>1</v>
      </c>
    </row>
    <row r="70" customFormat="false" ht="12.75" hidden="false" customHeight="false" outlineLevel="0" collapsed="false">
      <c r="A70" s="267"/>
      <c r="B70" s="268"/>
      <c r="C70" s="260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185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70"/>
      <c r="BB70" s="268"/>
    </row>
    <row r="71" customFormat="false" ht="12.75" hidden="false" customHeight="false" outlineLevel="0" collapsed="false">
      <c r="A71" s="211"/>
      <c r="B71" s="211" t="s">
        <v>123</v>
      </c>
      <c r="C71" s="212" t="n">
        <v>35</v>
      </c>
      <c r="D71" s="215" t="n">
        <f aca="false">+D67*$C71</f>
        <v>0</v>
      </c>
      <c r="E71" s="215" t="n">
        <f aca="false">+E67*$C71</f>
        <v>0</v>
      </c>
      <c r="F71" s="215" t="n">
        <f aca="false">+F67*$C71</f>
        <v>0</v>
      </c>
      <c r="G71" s="215" t="n">
        <f aca="false">+G67*$C71</f>
        <v>0</v>
      </c>
      <c r="H71" s="215" t="n">
        <f aca="false">+H67*$C71</f>
        <v>0</v>
      </c>
      <c r="I71" s="215" t="n">
        <f aca="false">+I67*$C71</f>
        <v>0</v>
      </c>
      <c r="J71" s="215" t="n">
        <f aca="false">+J67*$C71</f>
        <v>0</v>
      </c>
      <c r="K71" s="215" t="n">
        <f aca="false">+K67*$C71</f>
        <v>0</v>
      </c>
      <c r="L71" s="215" t="n">
        <f aca="false">+L67*$C71</f>
        <v>0</v>
      </c>
      <c r="M71" s="215" t="n">
        <f aca="false">+M67*$C71</f>
        <v>0</v>
      </c>
      <c r="N71" s="215" t="n">
        <f aca="false">+N67*$C71</f>
        <v>0</v>
      </c>
      <c r="O71" s="215" t="n">
        <f aca="false">+O67*$C71</f>
        <v>0</v>
      </c>
      <c r="P71" s="215" t="n">
        <f aca="false">+P67*$C71</f>
        <v>0</v>
      </c>
      <c r="Q71" s="215" t="n">
        <f aca="false">+Q67*$C71</f>
        <v>0</v>
      </c>
      <c r="R71" s="215" t="n">
        <f aca="false">+R67*$C71</f>
        <v>0</v>
      </c>
      <c r="S71" s="215" t="n">
        <f aca="false">+S67*$C71</f>
        <v>0</v>
      </c>
      <c r="T71" s="215" t="n">
        <f aca="false">+T67*$C71</f>
        <v>0</v>
      </c>
      <c r="U71" s="215" t="n">
        <f aca="false">+U67*$C71</f>
        <v>0</v>
      </c>
      <c r="V71" s="215" t="n">
        <f aca="false">+V67*$C71</f>
        <v>0</v>
      </c>
      <c r="W71" s="215" t="n">
        <f aca="false">+W67*$C71</f>
        <v>0</v>
      </c>
      <c r="X71" s="215" t="n">
        <f aca="false">+X67*$C71</f>
        <v>0</v>
      </c>
      <c r="Y71" s="215" t="n">
        <f aca="false">+Y67*$C71</f>
        <v>0</v>
      </c>
      <c r="Z71" s="169" t="n">
        <f aca="false">+Z67*$C71</f>
        <v>0</v>
      </c>
      <c r="AA71" s="215" t="n">
        <f aca="false">+AA67*$C71</f>
        <v>0</v>
      </c>
      <c r="AB71" s="215" t="n">
        <f aca="false">+AB67*$C71</f>
        <v>0</v>
      </c>
      <c r="AC71" s="215" t="n">
        <f aca="false">+AC67*$C71</f>
        <v>1.75</v>
      </c>
      <c r="AD71" s="215" t="n">
        <f aca="false">+AD67*$C71</f>
        <v>3.5</v>
      </c>
      <c r="AE71" s="215" t="n">
        <f aca="false">+AE67*$C71</f>
        <v>3.85</v>
      </c>
      <c r="AF71" s="215" t="n">
        <f aca="false">+AF67*$C71</f>
        <v>4.2</v>
      </c>
      <c r="AG71" s="215" t="n">
        <f aca="false">+AG67*$C71</f>
        <v>4.55</v>
      </c>
      <c r="AH71" s="215" t="n">
        <f aca="false">+AH67*$C71</f>
        <v>4.9</v>
      </c>
      <c r="AI71" s="215" t="n">
        <f aca="false">+AI67*$C71</f>
        <v>5.25</v>
      </c>
      <c r="AJ71" s="215" t="n">
        <f aca="false">+AJ67*$C71</f>
        <v>5.6</v>
      </c>
      <c r="AK71" s="215" t="n">
        <f aca="false">+AK67*$C71</f>
        <v>7</v>
      </c>
      <c r="AL71" s="215" t="n">
        <f aca="false">+AL67*$C71</f>
        <v>8.75</v>
      </c>
      <c r="AM71" s="215" t="n">
        <f aca="false">+AM67*$C71</f>
        <v>10.5</v>
      </c>
      <c r="AN71" s="215" t="n">
        <f aca="false">+AN67*$C71</f>
        <v>12.25</v>
      </c>
      <c r="AO71" s="215" t="n">
        <f aca="false">+AO67*$C71</f>
        <v>14</v>
      </c>
      <c r="AP71" s="215" t="n">
        <f aca="false">+AP67*$C71</f>
        <v>15.75</v>
      </c>
      <c r="AQ71" s="215" t="n">
        <f aca="false">+AQ67*$C71</f>
        <v>17.5</v>
      </c>
      <c r="AR71" s="215" t="n">
        <f aca="false">+AR67*$C71</f>
        <v>19.25</v>
      </c>
      <c r="AS71" s="215" t="n">
        <f aca="false">+AS67*$C71</f>
        <v>21</v>
      </c>
      <c r="AT71" s="215" t="n">
        <f aca="false">+AT67*$C71</f>
        <v>22.75</v>
      </c>
      <c r="AU71" s="215" t="n">
        <f aca="false">+AU67*$C71</f>
        <v>24.5</v>
      </c>
      <c r="AV71" s="215" t="n">
        <f aca="false">+AV67*$C71</f>
        <v>28</v>
      </c>
      <c r="AW71" s="215" t="n">
        <f aca="false">+AW67*$C71</f>
        <v>33.25</v>
      </c>
      <c r="AX71" s="215" t="n">
        <f aca="false">+AX67*$C71</f>
        <v>35</v>
      </c>
      <c r="AY71" s="215" t="n">
        <f aca="false">+AY67*$C71</f>
        <v>35</v>
      </c>
      <c r="AZ71" s="215" t="n">
        <f aca="false">+AZ67*$C71</f>
        <v>35</v>
      </c>
      <c r="BA71" s="216" t="n">
        <f aca="false">+BA67*$C71</f>
        <v>35</v>
      </c>
      <c r="BB71" s="217" t="n">
        <f aca="false">+BB67*$C71</f>
        <v>35</v>
      </c>
      <c r="BC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</row>
    <row r="72" customFormat="false" ht="13.5" hidden="false" customHeight="false" outlineLevel="0" collapsed="false">
      <c r="A72" s="271"/>
      <c r="B72" s="271" t="s">
        <v>124</v>
      </c>
      <c r="C72" s="272" t="str">
        <f aca="false">+'NTP or Sold'!C4</f>
        <v>NTP</v>
      </c>
      <c r="D72" s="273" t="n">
        <f aca="false">+D69*$C71</f>
        <v>0</v>
      </c>
      <c r="E72" s="273" t="n">
        <f aca="false">+E69*$C71</f>
        <v>0</v>
      </c>
      <c r="F72" s="273" t="n">
        <f aca="false">+F69*$C71</f>
        <v>0</v>
      </c>
      <c r="G72" s="273" t="n">
        <f aca="false">+G69*$C71</f>
        <v>0</v>
      </c>
      <c r="H72" s="273" t="n">
        <f aca="false">+H69*$C71</f>
        <v>0</v>
      </c>
      <c r="I72" s="273" t="n">
        <f aca="false">+I69*$C71</f>
        <v>0</v>
      </c>
      <c r="J72" s="273" t="n">
        <f aca="false">+J69*$C71</f>
        <v>0</v>
      </c>
      <c r="K72" s="273" t="n">
        <f aca="false">+K69*$C71</f>
        <v>0</v>
      </c>
      <c r="L72" s="273" t="n">
        <f aca="false">+L69*$C71</f>
        <v>0</v>
      </c>
      <c r="M72" s="273" t="n">
        <f aca="false">+M69*$C71</f>
        <v>0</v>
      </c>
      <c r="N72" s="273" t="n">
        <f aca="false">+N69*$C71</f>
        <v>0</v>
      </c>
      <c r="O72" s="273" t="n">
        <f aca="false">+O69*$C71</f>
        <v>0</v>
      </c>
      <c r="P72" s="273" t="n">
        <f aca="false">+P69*$C71</f>
        <v>0</v>
      </c>
      <c r="Q72" s="273" t="n">
        <f aca="false">+Q69*$C71</f>
        <v>0</v>
      </c>
      <c r="R72" s="273" t="n">
        <f aca="false">+R69*$C71</f>
        <v>1.75</v>
      </c>
      <c r="S72" s="273" t="n">
        <f aca="false">+S69*$C71</f>
        <v>1.75</v>
      </c>
      <c r="T72" s="273" t="n">
        <f aca="false">+T69*$C71</f>
        <v>1.75</v>
      </c>
      <c r="U72" s="273" t="n">
        <f aca="false">+U69*$C71</f>
        <v>1.75</v>
      </c>
      <c r="V72" s="273" t="n">
        <f aca="false">+V69*$C71</f>
        <v>1.75</v>
      </c>
      <c r="W72" s="273" t="n">
        <f aca="false">+W69*$C71</f>
        <v>1.75</v>
      </c>
      <c r="X72" s="273" t="n">
        <f aca="false">+X69*$C71</f>
        <v>1.75</v>
      </c>
      <c r="Y72" s="273" t="n">
        <f aca="false">+Y69*$C71</f>
        <v>1.75</v>
      </c>
      <c r="Z72" s="175" t="n">
        <f aca="false">+Z69*$C71</f>
        <v>1.75</v>
      </c>
      <c r="AA72" s="273" t="n">
        <f aca="false">+AA69*$C71</f>
        <v>1.75</v>
      </c>
      <c r="AB72" s="273" t="n">
        <f aca="false">+AB69*$C71</f>
        <v>1.75</v>
      </c>
      <c r="AC72" s="273" t="n">
        <f aca="false">+AC69*$C71</f>
        <v>1.75</v>
      </c>
      <c r="AD72" s="273" t="n">
        <f aca="false">+AD69*$C71</f>
        <v>3.5</v>
      </c>
      <c r="AE72" s="273" t="n">
        <f aca="false">+AE69*$C71</f>
        <v>3.85</v>
      </c>
      <c r="AF72" s="273" t="n">
        <f aca="false">+AF69*$C71</f>
        <v>4.2</v>
      </c>
      <c r="AG72" s="273" t="n">
        <f aca="false">+AG69*$C71</f>
        <v>4.55</v>
      </c>
      <c r="AH72" s="273" t="n">
        <f aca="false">+AH69*$C71</f>
        <v>4.9</v>
      </c>
      <c r="AI72" s="273" t="n">
        <f aca="false">+AI69*$C71</f>
        <v>5.25</v>
      </c>
      <c r="AJ72" s="273" t="n">
        <f aca="false">+AJ69*$C71</f>
        <v>5.6</v>
      </c>
      <c r="AK72" s="273" t="n">
        <f aca="false">+AK69*$C71</f>
        <v>6.265</v>
      </c>
      <c r="AL72" s="273" t="n">
        <f aca="false">+AL69*$C71</f>
        <v>7.28</v>
      </c>
      <c r="AM72" s="273" t="n">
        <f aca="false">+AM69*$C71</f>
        <v>8.47</v>
      </c>
      <c r="AN72" s="273" t="n">
        <f aca="false">+AN69*$C71</f>
        <v>10.605</v>
      </c>
      <c r="AO72" s="273" t="n">
        <f aca="false">+AO69*$C71</f>
        <v>12.775</v>
      </c>
      <c r="AP72" s="273" t="n">
        <f aca="false">+AP69*$C71</f>
        <v>14.455</v>
      </c>
      <c r="AQ72" s="273" t="n">
        <f aca="false">+AQ69*$C71</f>
        <v>16.59</v>
      </c>
      <c r="AR72" s="273" t="n">
        <f aca="false">+AR69*$C71</f>
        <v>18.585</v>
      </c>
      <c r="AS72" s="273" t="n">
        <f aca="false">+AS69*$C71</f>
        <v>19.46</v>
      </c>
      <c r="AT72" s="273" t="n">
        <f aca="false">+AT69*$C71</f>
        <v>20.475</v>
      </c>
      <c r="AU72" s="273" t="n">
        <f aca="false">+AU69*$C71</f>
        <v>21.84</v>
      </c>
      <c r="AV72" s="273" t="n">
        <f aca="false">+AV69*$C71</f>
        <v>22.54</v>
      </c>
      <c r="AW72" s="273" t="n">
        <f aca="false">+AW69*$C71</f>
        <v>23.38</v>
      </c>
      <c r="AX72" s="273" t="n">
        <f aca="false">+AX69*$C71</f>
        <v>35</v>
      </c>
      <c r="AY72" s="273" t="n">
        <f aca="false">+AY69*$C71</f>
        <v>35</v>
      </c>
      <c r="AZ72" s="273" t="n">
        <f aca="false">+AZ69*$C71</f>
        <v>35</v>
      </c>
      <c r="BA72" s="274" t="n">
        <f aca="false">+BA69*$C71</f>
        <v>35</v>
      </c>
      <c r="BB72" s="275" t="n">
        <f aca="false">+BB69*$C71</f>
        <v>35</v>
      </c>
      <c r="BC72" s="275"/>
      <c r="BF72" s="275"/>
      <c r="BG72" s="275"/>
      <c r="BH72" s="275"/>
      <c r="BI72" s="275"/>
      <c r="BJ72" s="275"/>
      <c r="BK72" s="275"/>
      <c r="BL72" s="275"/>
      <c r="BM72" s="275"/>
      <c r="BN72" s="275"/>
      <c r="BO72" s="275"/>
      <c r="BP72" s="275"/>
      <c r="BQ72" s="275"/>
      <c r="BR72" s="275"/>
      <c r="BS72" s="275"/>
      <c r="BT72" s="275"/>
      <c r="BU72" s="275"/>
      <c r="BV72" s="275"/>
      <c r="BW72" s="275"/>
      <c r="BX72" s="275"/>
      <c r="BY72" s="275"/>
      <c r="BZ72" s="275"/>
      <c r="CA72" s="275"/>
      <c r="CB72" s="275"/>
      <c r="CC72" s="275"/>
      <c r="CD72" s="275"/>
      <c r="CE72" s="275"/>
      <c r="CF72" s="275"/>
      <c r="CG72" s="275"/>
      <c r="CH72" s="275"/>
      <c r="CI72" s="275"/>
      <c r="CJ72" s="275"/>
      <c r="CK72" s="275"/>
    </row>
    <row r="73" customFormat="false" ht="15" hidden="false" customHeight="true" outlineLevel="0" collapsed="false">
      <c r="A73" s="259"/>
      <c r="B73" s="276" t="str">
        <f aca="false">+'NTP or Sold'!H5</f>
        <v>LM6000</v>
      </c>
      <c r="C73" s="260" t="str">
        <f aca="false">+'NTP or Sold'!T5</f>
        <v>Sandhill Power / Austin (ENA)</v>
      </c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157"/>
      <c r="AA73" s="277"/>
      <c r="AB73" s="277"/>
      <c r="AC73" s="277"/>
      <c r="AD73" s="277"/>
      <c r="AE73" s="277"/>
      <c r="AF73" s="277"/>
      <c r="AG73" s="277"/>
      <c r="AH73" s="277"/>
      <c r="AI73" s="277"/>
      <c r="AJ73" s="277"/>
      <c r="AK73" s="277"/>
      <c r="AL73" s="277"/>
      <c r="AM73" s="277"/>
      <c r="AN73" s="277"/>
      <c r="AO73" s="277"/>
      <c r="AP73" s="277"/>
      <c r="AQ73" s="277"/>
      <c r="AR73" s="277"/>
      <c r="AS73" s="277"/>
      <c r="AT73" s="277"/>
      <c r="AU73" s="277"/>
      <c r="AV73" s="277"/>
      <c r="AW73" s="277"/>
      <c r="AX73" s="277"/>
      <c r="AY73" s="277"/>
      <c r="AZ73" s="277"/>
      <c r="BA73" s="277"/>
      <c r="BB73" s="277"/>
      <c r="BC73" s="262"/>
    </row>
    <row r="74" customFormat="false" ht="12.75" hidden="false" customHeight="false" outlineLevel="0" collapsed="false">
      <c r="A74" s="263"/>
      <c r="B74" s="264" t="s">
        <v>119</v>
      </c>
      <c r="C74" s="260"/>
      <c r="D74" s="265" t="n">
        <v>0</v>
      </c>
      <c r="E74" s="265" t="n">
        <v>0</v>
      </c>
      <c r="F74" s="265" t="n">
        <v>0</v>
      </c>
      <c r="G74" s="265" t="n">
        <v>0</v>
      </c>
      <c r="H74" s="265" t="n">
        <v>0</v>
      </c>
      <c r="I74" s="265" t="n">
        <v>0</v>
      </c>
      <c r="J74" s="265" t="n">
        <v>0</v>
      </c>
      <c r="K74" s="265" t="n">
        <v>0</v>
      </c>
      <c r="L74" s="265" t="n">
        <v>0</v>
      </c>
      <c r="M74" s="265" t="n">
        <v>0</v>
      </c>
      <c r="N74" s="265" t="n">
        <f aca="false">16.7/336</f>
        <v>0.049702380952381</v>
      </c>
      <c r="O74" s="265" t="n">
        <v>0</v>
      </c>
      <c r="P74" s="265" t="n">
        <v>0</v>
      </c>
      <c r="Q74" s="265" t="n">
        <v>0</v>
      </c>
      <c r="R74" s="265" t="n">
        <v>0</v>
      </c>
      <c r="S74" s="265" t="n">
        <v>0</v>
      </c>
      <c r="T74" s="265" t="n">
        <v>0</v>
      </c>
      <c r="U74" s="265" t="n">
        <v>0</v>
      </c>
      <c r="V74" s="265" t="n">
        <v>0</v>
      </c>
      <c r="W74" s="265" t="n">
        <v>0</v>
      </c>
      <c r="X74" s="265" t="n">
        <f aca="false">+(0.95-0.0497)/18</f>
        <v>0.0500166666666667</v>
      </c>
      <c r="Y74" s="265" t="n">
        <f aca="false">+(0.95-0.0497)/18</f>
        <v>0.0500166666666667</v>
      </c>
      <c r="Z74" s="162" t="n">
        <f aca="false">+(0.95-0.0497)/18</f>
        <v>0.0500166666666667</v>
      </c>
      <c r="AA74" s="265" t="n">
        <f aca="false">+(0.95-0.0497)/18</f>
        <v>0.0500166666666667</v>
      </c>
      <c r="AB74" s="265" t="n">
        <f aca="false">+(0.95-0.0497)/18</f>
        <v>0.0500166666666667</v>
      </c>
      <c r="AC74" s="265" t="n">
        <f aca="false">+(0.95-0.0497)/18</f>
        <v>0.0500166666666667</v>
      </c>
      <c r="AD74" s="265" t="n">
        <f aca="false">+(0.95-0.0497)/18</f>
        <v>0.0500166666666667</v>
      </c>
      <c r="AE74" s="265" t="n">
        <f aca="false">+(0.95-0.0497)/18</f>
        <v>0.0500166666666667</v>
      </c>
      <c r="AF74" s="265" t="n">
        <f aca="false">+(0.95-0.0497)/18</f>
        <v>0.0500166666666667</v>
      </c>
      <c r="AG74" s="265" t="n">
        <f aca="false">+(0.95-0.0497)/18</f>
        <v>0.0500166666666667</v>
      </c>
      <c r="AH74" s="265" t="n">
        <f aca="false">+(0.95-0.0497)/18</f>
        <v>0.0500166666666667</v>
      </c>
      <c r="AI74" s="265" t="n">
        <f aca="false">+(0.95-0.0497)/18</f>
        <v>0.0500166666666667</v>
      </c>
      <c r="AJ74" s="265" t="n">
        <f aca="false">+(0.95-0.0497)/18</f>
        <v>0.0500166666666667</v>
      </c>
      <c r="AK74" s="265" t="n">
        <f aca="false">+(0.95-0.0497)/18</f>
        <v>0.0500166666666667</v>
      </c>
      <c r="AL74" s="265" t="n">
        <f aca="false">+(0.95-0.0497)/18</f>
        <v>0.0500166666666667</v>
      </c>
      <c r="AM74" s="265" t="n">
        <f aca="false">+(0.95-0.0497)/18</f>
        <v>0.0500166666666667</v>
      </c>
      <c r="AN74" s="265" t="n">
        <f aca="false">+(0.95-0.0497)/18</f>
        <v>0.0500166666666667</v>
      </c>
      <c r="AO74" s="265" t="n">
        <f aca="false">+(0.95-0.0497)/18</f>
        <v>0.0500166666666667</v>
      </c>
      <c r="AP74" s="265" t="n">
        <v>0</v>
      </c>
      <c r="AQ74" s="265" t="n">
        <v>0</v>
      </c>
      <c r="AR74" s="265" t="n">
        <v>0</v>
      </c>
      <c r="AS74" s="265" t="n">
        <v>0</v>
      </c>
      <c r="AT74" s="265" t="n">
        <v>0.05</v>
      </c>
      <c r="AU74" s="265" t="n">
        <v>0</v>
      </c>
      <c r="AV74" s="265" t="n">
        <v>0</v>
      </c>
      <c r="AW74" s="265" t="n">
        <v>0</v>
      </c>
      <c r="AX74" s="265" t="n">
        <v>0</v>
      </c>
      <c r="AY74" s="265" t="n">
        <v>0</v>
      </c>
      <c r="AZ74" s="265" t="n">
        <v>0</v>
      </c>
      <c r="BA74" s="266" t="n">
        <v>0</v>
      </c>
      <c r="BB74" s="264" t="n">
        <v>0</v>
      </c>
      <c r="BC74" s="263" t="n">
        <f aca="false">SUM(N74:BB74)</f>
        <v>1.00000238095238</v>
      </c>
    </row>
    <row r="75" customFormat="false" ht="12.75" hidden="false" customHeight="false" outlineLevel="0" collapsed="false">
      <c r="A75" s="263"/>
      <c r="B75" s="264" t="s">
        <v>120</v>
      </c>
      <c r="C75" s="260"/>
      <c r="D75" s="265" t="n">
        <f aca="false">+D74</f>
        <v>0</v>
      </c>
      <c r="E75" s="265" t="n">
        <f aca="false">+D75+E74</f>
        <v>0</v>
      </c>
      <c r="F75" s="265" t="n">
        <f aca="false">+E75+F74</f>
        <v>0</v>
      </c>
      <c r="G75" s="265" t="n">
        <f aca="false">+F75+G74</f>
        <v>0</v>
      </c>
      <c r="H75" s="265" t="n">
        <f aca="false">+G75+H74</f>
        <v>0</v>
      </c>
      <c r="I75" s="265" t="n">
        <f aca="false">+H75+I74</f>
        <v>0</v>
      </c>
      <c r="J75" s="265" t="n">
        <f aca="false">+I75+J74</f>
        <v>0</v>
      </c>
      <c r="K75" s="265" t="n">
        <f aca="false">+J75+K74</f>
        <v>0</v>
      </c>
      <c r="L75" s="265" t="n">
        <f aca="false">+K75+L74</f>
        <v>0</v>
      </c>
      <c r="M75" s="265" t="n">
        <f aca="false">+L75+M74</f>
        <v>0</v>
      </c>
      <c r="N75" s="265" t="n">
        <f aca="false">+M75+N74</f>
        <v>0.049702380952381</v>
      </c>
      <c r="O75" s="265" t="n">
        <f aca="false">+N75+O74</f>
        <v>0.049702380952381</v>
      </c>
      <c r="P75" s="265" t="n">
        <f aca="false">+O75+P74</f>
        <v>0.049702380952381</v>
      </c>
      <c r="Q75" s="265" t="n">
        <f aca="false">+P75+Q74</f>
        <v>0.049702380952381</v>
      </c>
      <c r="R75" s="265" t="n">
        <f aca="false">+Q75+R74</f>
        <v>0.049702380952381</v>
      </c>
      <c r="S75" s="265" t="n">
        <f aca="false">+R75+S74</f>
        <v>0.049702380952381</v>
      </c>
      <c r="T75" s="265" t="n">
        <f aca="false">+S75+T74</f>
        <v>0.049702380952381</v>
      </c>
      <c r="U75" s="265" t="n">
        <f aca="false">+T75+U74</f>
        <v>0.049702380952381</v>
      </c>
      <c r="V75" s="265" t="n">
        <f aca="false">+U75+V74</f>
        <v>0.049702380952381</v>
      </c>
      <c r="W75" s="265" t="n">
        <f aca="false">+V75+W74</f>
        <v>0.049702380952381</v>
      </c>
      <c r="X75" s="265" t="n">
        <f aca="false">+W75+X74</f>
        <v>0.0997190476190476</v>
      </c>
      <c r="Y75" s="265" t="n">
        <f aca="false">+X75+Y74</f>
        <v>0.149735714285714</v>
      </c>
      <c r="Z75" s="162" t="n">
        <f aca="false">+Y75+Z74</f>
        <v>0.199752380952381</v>
      </c>
      <c r="AA75" s="265" t="n">
        <f aca="false">+Z75+AA74</f>
        <v>0.249769047619048</v>
      </c>
      <c r="AB75" s="265" t="n">
        <f aca="false">+AA75+AB74</f>
        <v>0.299785714285714</v>
      </c>
      <c r="AC75" s="265" t="n">
        <f aca="false">+AB75+AC74</f>
        <v>0.349802380952381</v>
      </c>
      <c r="AD75" s="265" t="n">
        <f aca="false">+AC75+AD74</f>
        <v>0.399819047619048</v>
      </c>
      <c r="AE75" s="265" t="n">
        <f aca="false">+AD75+AE74</f>
        <v>0.449835714285714</v>
      </c>
      <c r="AF75" s="265" t="n">
        <f aca="false">+AE75+AF74</f>
        <v>0.499852380952381</v>
      </c>
      <c r="AG75" s="265" t="n">
        <f aca="false">+AF75+AG74</f>
        <v>0.549869047619048</v>
      </c>
      <c r="AH75" s="265" t="n">
        <f aca="false">+AG75+AH74</f>
        <v>0.599885714285714</v>
      </c>
      <c r="AI75" s="265" t="n">
        <f aca="false">+AH75+AI74</f>
        <v>0.649902380952381</v>
      </c>
      <c r="AJ75" s="265" t="n">
        <f aca="false">+AI75+AJ74</f>
        <v>0.699919047619048</v>
      </c>
      <c r="AK75" s="265" t="n">
        <f aca="false">+AJ75+AK74</f>
        <v>0.749935714285714</v>
      </c>
      <c r="AL75" s="265" t="n">
        <f aca="false">+AK75+AL74</f>
        <v>0.799952380952381</v>
      </c>
      <c r="AM75" s="265" t="n">
        <f aca="false">+AL75+AM74</f>
        <v>0.849969047619048</v>
      </c>
      <c r="AN75" s="265" t="n">
        <f aca="false">+AM75+AN74</f>
        <v>0.899985714285715</v>
      </c>
      <c r="AO75" s="265" t="n">
        <f aca="false">+AN75+AO74</f>
        <v>0.950002380952381</v>
      </c>
      <c r="AP75" s="265" t="n">
        <f aca="false">+AO75+AP74</f>
        <v>0.950002380952381</v>
      </c>
      <c r="AQ75" s="265" t="n">
        <f aca="false">+AP75+AQ74</f>
        <v>0.950002380952381</v>
      </c>
      <c r="AR75" s="265" t="n">
        <f aca="false">+AQ75+AR74</f>
        <v>0.950002380952381</v>
      </c>
      <c r="AS75" s="265" t="n">
        <f aca="false">+AR75+AS74</f>
        <v>0.950002380952381</v>
      </c>
      <c r="AT75" s="265" t="n">
        <f aca="false">+AS75+AT74</f>
        <v>1.00000238095238</v>
      </c>
      <c r="AU75" s="265" t="n">
        <f aca="false">+AT75+AU74</f>
        <v>1.00000238095238</v>
      </c>
      <c r="AV75" s="265" t="n">
        <f aca="false">+AU75+AV74</f>
        <v>1.00000238095238</v>
      </c>
      <c r="AW75" s="265" t="n">
        <f aca="false">+AV75+AW74</f>
        <v>1.00000238095238</v>
      </c>
      <c r="AX75" s="265" t="n">
        <f aca="false">+AW75+AX74</f>
        <v>1.00000238095238</v>
      </c>
      <c r="AY75" s="265" t="n">
        <f aca="false">+AX75+AY74</f>
        <v>1.00000238095238</v>
      </c>
      <c r="AZ75" s="265" t="n">
        <f aca="false">+AY75+AZ74</f>
        <v>1.00000238095238</v>
      </c>
      <c r="BA75" s="266" t="n">
        <f aca="false">+AZ75+BA74</f>
        <v>1.00000238095238</v>
      </c>
      <c r="BB75" s="264" t="n">
        <f aca="false">+BA75+BB74</f>
        <v>1.00000238095238</v>
      </c>
    </row>
    <row r="76" customFormat="false" ht="12.75" hidden="false" customHeight="false" outlineLevel="0" collapsed="false">
      <c r="A76" s="263"/>
      <c r="B76" s="264" t="s">
        <v>121</v>
      </c>
      <c r="C76" s="260"/>
      <c r="D76" s="265" t="n">
        <v>0</v>
      </c>
      <c r="E76" s="265" t="n">
        <v>0</v>
      </c>
      <c r="F76" s="265" t="n">
        <v>0</v>
      </c>
      <c r="G76" s="265" t="n">
        <v>0</v>
      </c>
      <c r="H76" s="265" t="n">
        <v>0</v>
      </c>
      <c r="I76" s="265" t="n">
        <v>0</v>
      </c>
      <c r="J76" s="265" t="n">
        <v>0</v>
      </c>
      <c r="K76" s="265" t="n">
        <v>0</v>
      </c>
      <c r="L76" s="265" t="n">
        <v>0</v>
      </c>
      <c r="M76" s="265" t="n">
        <v>0</v>
      </c>
      <c r="N76" s="265" t="n">
        <v>0.05</v>
      </c>
      <c r="O76" s="265" t="n">
        <v>0</v>
      </c>
      <c r="P76" s="265" t="n">
        <v>0</v>
      </c>
      <c r="Q76" s="265" t="n">
        <v>0</v>
      </c>
      <c r="R76" s="265" t="n">
        <v>0</v>
      </c>
      <c r="S76" s="265" t="n">
        <v>0</v>
      </c>
      <c r="T76" s="265" t="n">
        <v>0</v>
      </c>
      <c r="U76" s="265" t="n">
        <v>0</v>
      </c>
      <c r="V76" s="265" t="n">
        <v>0</v>
      </c>
      <c r="W76" s="265" t="n">
        <v>0</v>
      </c>
      <c r="X76" s="265" t="n">
        <f aca="false">+(0.34-0.05)/18</f>
        <v>0.0161111111111111</v>
      </c>
      <c r="Y76" s="265" t="n">
        <f aca="false">+(0.34-0.05)/18</f>
        <v>0.0161111111111111</v>
      </c>
      <c r="Z76" s="162" t="n">
        <f aca="false">+(0.34-0.05)/18</f>
        <v>0.0161111111111111</v>
      </c>
      <c r="AA76" s="265" t="n">
        <f aca="false">+(0.34-0.05)/18</f>
        <v>0.0161111111111111</v>
      </c>
      <c r="AB76" s="265" t="n">
        <f aca="false">+(0.34-0.05)/18</f>
        <v>0.0161111111111111</v>
      </c>
      <c r="AC76" s="265" t="n">
        <f aca="false">+(0.34-0.05)/18</f>
        <v>0.0161111111111111</v>
      </c>
      <c r="AD76" s="265" t="n">
        <f aca="false">+(0.34-0.05)/18</f>
        <v>0.0161111111111111</v>
      </c>
      <c r="AE76" s="265" t="n">
        <f aca="false">+(0.34-0.05)/18</f>
        <v>0.0161111111111111</v>
      </c>
      <c r="AF76" s="265" t="n">
        <f aca="false">+(0.34-0.05)/18</f>
        <v>0.0161111111111111</v>
      </c>
      <c r="AG76" s="265" t="n">
        <f aca="false">+(0.34-0.05)/18</f>
        <v>0.0161111111111111</v>
      </c>
      <c r="AH76" s="265" t="n">
        <f aca="false">+(0.34-0.05)/18</f>
        <v>0.0161111111111111</v>
      </c>
      <c r="AI76" s="265" t="n">
        <f aca="false">+(0.34-0.05)/18</f>
        <v>0.0161111111111111</v>
      </c>
      <c r="AJ76" s="265" t="n">
        <f aca="false">+(0.34-0.05)/18</f>
        <v>0.0161111111111111</v>
      </c>
      <c r="AK76" s="265" t="n">
        <f aca="false">+(0.34-0.05)/18</f>
        <v>0.0161111111111111</v>
      </c>
      <c r="AL76" s="265" t="n">
        <f aca="false">+(0.34-0.05)/18</f>
        <v>0.0161111111111111</v>
      </c>
      <c r="AM76" s="265" t="n">
        <f aca="false">+(0.34-0.05)/18</f>
        <v>0.0161111111111111</v>
      </c>
      <c r="AN76" s="265" t="n">
        <f aca="false">+(0.34-0.05)/18</f>
        <v>0.0161111111111111</v>
      </c>
      <c r="AO76" s="265" t="n">
        <f aca="false">+(0.34-0.05)/18</f>
        <v>0.0161111111111111</v>
      </c>
      <c r="AP76" s="265" t="n">
        <v>0.66</v>
      </c>
      <c r="AQ76" s="265" t="n">
        <v>0</v>
      </c>
      <c r="AR76" s="265" t="n">
        <v>0</v>
      </c>
      <c r="AS76" s="265" t="n">
        <v>0</v>
      </c>
      <c r="AT76" s="265" t="n">
        <v>0</v>
      </c>
      <c r="AU76" s="265" t="n">
        <v>0</v>
      </c>
      <c r="AV76" s="265" t="n">
        <v>0</v>
      </c>
      <c r="AW76" s="265" t="n">
        <v>0</v>
      </c>
      <c r="AX76" s="265" t="n">
        <v>0</v>
      </c>
      <c r="AY76" s="265" t="n">
        <v>0</v>
      </c>
      <c r="AZ76" s="265" t="n">
        <v>0</v>
      </c>
      <c r="BA76" s="266" t="n">
        <v>0</v>
      </c>
      <c r="BB76" s="264" t="n">
        <v>0</v>
      </c>
      <c r="BC76" s="263" t="n">
        <f aca="false">SUM(N76:BB76)</f>
        <v>1</v>
      </c>
    </row>
    <row r="77" customFormat="false" ht="12.75" hidden="false" customHeight="false" outlineLevel="0" collapsed="false">
      <c r="A77" s="263"/>
      <c r="B77" s="264" t="s">
        <v>122</v>
      </c>
      <c r="C77" s="260"/>
      <c r="D77" s="265" t="n">
        <f aca="false">+D76</f>
        <v>0</v>
      </c>
      <c r="E77" s="265" t="n">
        <f aca="false">+D77+E76</f>
        <v>0</v>
      </c>
      <c r="F77" s="265" t="n">
        <f aca="false">+E77+F76</f>
        <v>0</v>
      </c>
      <c r="G77" s="265" t="n">
        <f aca="false">+F77+G76</f>
        <v>0</v>
      </c>
      <c r="H77" s="265" t="n">
        <f aca="false">+G77+H76</f>
        <v>0</v>
      </c>
      <c r="I77" s="265" t="n">
        <f aca="false">+H77+I76</f>
        <v>0</v>
      </c>
      <c r="J77" s="265" t="n">
        <f aca="false">+I77+J76</f>
        <v>0</v>
      </c>
      <c r="K77" s="265" t="n">
        <f aca="false">+J77+K76</f>
        <v>0</v>
      </c>
      <c r="L77" s="265" t="n">
        <f aca="false">+K77+L76</f>
        <v>0</v>
      </c>
      <c r="M77" s="265" t="n">
        <f aca="false">+L77+M76</f>
        <v>0</v>
      </c>
      <c r="N77" s="265" t="n">
        <f aca="false">+M77+N76</f>
        <v>0.05</v>
      </c>
      <c r="O77" s="265" t="n">
        <f aca="false">+N77+O76</f>
        <v>0.05</v>
      </c>
      <c r="P77" s="265" t="n">
        <f aca="false">+O77+P76</f>
        <v>0.05</v>
      </c>
      <c r="Q77" s="265" t="n">
        <f aca="false">+P77+Q76</f>
        <v>0.05</v>
      </c>
      <c r="R77" s="265" t="n">
        <f aca="false">+Q77+R76</f>
        <v>0.05</v>
      </c>
      <c r="S77" s="265" t="n">
        <f aca="false">+R77+S76</f>
        <v>0.05</v>
      </c>
      <c r="T77" s="265" t="n">
        <f aca="false">+S77+T76</f>
        <v>0.05</v>
      </c>
      <c r="U77" s="265" t="n">
        <f aca="false">+T77+U76</f>
        <v>0.05</v>
      </c>
      <c r="V77" s="265" t="n">
        <f aca="false">+U77+V76</f>
        <v>0.05</v>
      </c>
      <c r="W77" s="265" t="n">
        <f aca="false">+V77+W76</f>
        <v>0.05</v>
      </c>
      <c r="X77" s="265" t="n">
        <f aca="false">+W77+X76</f>
        <v>0.0661111111111111</v>
      </c>
      <c r="Y77" s="265" t="n">
        <f aca="false">+X77+Y76</f>
        <v>0.0822222222222222</v>
      </c>
      <c r="Z77" s="162" t="n">
        <f aca="false">+Y77+Z76</f>
        <v>0.0983333333333334</v>
      </c>
      <c r="AA77" s="265" t="n">
        <f aca="false">+Z77+AA76</f>
        <v>0.114444444444444</v>
      </c>
      <c r="AB77" s="265" t="n">
        <f aca="false">+AA77+AB76</f>
        <v>0.130555555555556</v>
      </c>
      <c r="AC77" s="265" t="n">
        <f aca="false">+AB77+AC76</f>
        <v>0.146666666666667</v>
      </c>
      <c r="AD77" s="265" t="n">
        <f aca="false">+AC77+AD76</f>
        <v>0.162777777777778</v>
      </c>
      <c r="AE77" s="265" t="n">
        <f aca="false">+AD77+AE76</f>
        <v>0.178888888888889</v>
      </c>
      <c r="AF77" s="265" t="n">
        <f aca="false">+AE77+AF76</f>
        <v>0.195</v>
      </c>
      <c r="AG77" s="265" t="n">
        <f aca="false">+AF77+AG76</f>
        <v>0.211111111111111</v>
      </c>
      <c r="AH77" s="265" t="n">
        <f aca="false">+AG77+AH76</f>
        <v>0.227222222222222</v>
      </c>
      <c r="AI77" s="265" t="n">
        <f aca="false">+AH77+AI76</f>
        <v>0.243333333333333</v>
      </c>
      <c r="AJ77" s="265" t="n">
        <f aca="false">+AI77+AJ76</f>
        <v>0.259444444444444</v>
      </c>
      <c r="AK77" s="265" t="n">
        <f aca="false">+AJ77+AK76</f>
        <v>0.275555555555556</v>
      </c>
      <c r="AL77" s="265" t="n">
        <f aca="false">+AK77+AL76</f>
        <v>0.291666666666667</v>
      </c>
      <c r="AM77" s="265" t="n">
        <f aca="false">+AL77+AM76</f>
        <v>0.307777777777778</v>
      </c>
      <c r="AN77" s="265" t="n">
        <f aca="false">+AM77+AN76</f>
        <v>0.323888888888889</v>
      </c>
      <c r="AO77" s="265" t="n">
        <f aca="false">+AN77+AO76</f>
        <v>0.34</v>
      </c>
      <c r="AP77" s="265" t="n">
        <f aca="false">+AO77+AP76</f>
        <v>1</v>
      </c>
      <c r="AQ77" s="265" t="n">
        <f aca="false">+AP77+AQ76</f>
        <v>1</v>
      </c>
      <c r="AR77" s="265" t="n">
        <f aca="false">+AQ77+AR76</f>
        <v>1</v>
      </c>
      <c r="AS77" s="265" t="n">
        <f aca="false">+AR77+AS76</f>
        <v>1</v>
      </c>
      <c r="AT77" s="265" t="n">
        <f aca="false">+AS77+AT76</f>
        <v>1</v>
      </c>
      <c r="AU77" s="265" t="n">
        <f aca="false">+AT77+AU76</f>
        <v>1</v>
      </c>
      <c r="AV77" s="265" t="n">
        <f aca="false">+AU77+AV76</f>
        <v>1</v>
      </c>
      <c r="AW77" s="265" t="n">
        <f aca="false">+AV77+AW76</f>
        <v>1</v>
      </c>
      <c r="AX77" s="265" t="n">
        <f aca="false">+AW77+AX76</f>
        <v>1</v>
      </c>
      <c r="AY77" s="265" t="n">
        <f aca="false">+AX77+AY76</f>
        <v>1</v>
      </c>
      <c r="AZ77" s="265" t="n">
        <f aca="false">+AY77+AZ76</f>
        <v>1</v>
      </c>
      <c r="BA77" s="266" t="n">
        <f aca="false">+AZ77+BA76</f>
        <v>1</v>
      </c>
      <c r="BB77" s="264" t="n">
        <f aca="false">+BA77+BB76</f>
        <v>1</v>
      </c>
    </row>
    <row r="78" customFormat="false" ht="12.75" hidden="false" customHeight="false" outlineLevel="0" collapsed="false">
      <c r="A78" s="267"/>
      <c r="B78" s="268"/>
      <c r="C78" s="260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185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70"/>
      <c r="BB78" s="268"/>
    </row>
    <row r="79" customFormat="false" ht="12.75" hidden="false" customHeight="false" outlineLevel="0" collapsed="false">
      <c r="A79" s="211"/>
      <c r="B79" s="211" t="s">
        <v>123</v>
      </c>
      <c r="C79" s="212" t="n">
        <v>14</v>
      </c>
      <c r="D79" s="215" t="n">
        <f aca="false">+D75*$C79</f>
        <v>0</v>
      </c>
      <c r="E79" s="215" t="n">
        <f aca="false">+E75*$C79</f>
        <v>0</v>
      </c>
      <c r="F79" s="215" t="n">
        <f aca="false">+F75*$C79</f>
        <v>0</v>
      </c>
      <c r="G79" s="215" t="n">
        <f aca="false">+G75*$C79</f>
        <v>0</v>
      </c>
      <c r="H79" s="215" t="n">
        <f aca="false">+H75*$C79</f>
        <v>0</v>
      </c>
      <c r="I79" s="215" t="n">
        <f aca="false">+I75*$C79</f>
        <v>0</v>
      </c>
      <c r="J79" s="215" t="n">
        <f aca="false">+J75*$C79</f>
        <v>0</v>
      </c>
      <c r="K79" s="215" t="n">
        <f aca="false">+K75*$C79</f>
        <v>0</v>
      </c>
      <c r="L79" s="215" t="n">
        <f aca="false">+L75*$C79</f>
        <v>0</v>
      </c>
      <c r="M79" s="215" t="n">
        <f aca="false">+M75*$C79</f>
        <v>0</v>
      </c>
      <c r="N79" s="215" t="n">
        <f aca="false">+N75*$C79</f>
        <v>0.695833333333333</v>
      </c>
      <c r="O79" s="215" t="n">
        <f aca="false">+O75*$C79</f>
        <v>0.695833333333333</v>
      </c>
      <c r="P79" s="215" t="n">
        <f aca="false">+P75*$C79</f>
        <v>0.695833333333333</v>
      </c>
      <c r="Q79" s="215" t="n">
        <f aca="false">+Q75*$C79</f>
        <v>0.695833333333333</v>
      </c>
      <c r="R79" s="215" t="n">
        <f aca="false">+R75*$C79</f>
        <v>0.695833333333333</v>
      </c>
      <c r="S79" s="215" t="n">
        <f aca="false">+S75*$C79</f>
        <v>0.695833333333333</v>
      </c>
      <c r="T79" s="215" t="n">
        <f aca="false">+T75*$C79</f>
        <v>0.695833333333333</v>
      </c>
      <c r="U79" s="215" t="n">
        <f aca="false">+U75*$C79</f>
        <v>0.695833333333333</v>
      </c>
      <c r="V79" s="215" t="n">
        <f aca="false">+V75*$C79</f>
        <v>0.695833333333333</v>
      </c>
      <c r="W79" s="215" t="n">
        <f aca="false">+W75*$C79</f>
        <v>0.695833333333333</v>
      </c>
      <c r="X79" s="215" t="n">
        <f aca="false">+X75*$C79</f>
        <v>1.39606666666667</v>
      </c>
      <c r="Y79" s="215" t="n">
        <f aca="false">+Y75*$C79</f>
        <v>2.0963</v>
      </c>
      <c r="Z79" s="169" t="n">
        <f aca="false">+Z75*$C79</f>
        <v>2.79653333333333</v>
      </c>
      <c r="AA79" s="215" t="n">
        <f aca="false">+AA75*$C79</f>
        <v>3.49676666666667</v>
      </c>
      <c r="AB79" s="215" t="n">
        <f aca="false">+AB75*$C79</f>
        <v>4.197</v>
      </c>
      <c r="AC79" s="215" t="n">
        <f aca="false">+AC75*$C79</f>
        <v>4.89723333333333</v>
      </c>
      <c r="AD79" s="215" t="n">
        <f aca="false">+AD75*$C79</f>
        <v>5.59746666666667</v>
      </c>
      <c r="AE79" s="215" t="n">
        <f aca="false">+AE75*$C79</f>
        <v>6.2977</v>
      </c>
      <c r="AF79" s="215" t="n">
        <f aca="false">+AF75*$C79</f>
        <v>6.99793333333333</v>
      </c>
      <c r="AG79" s="215" t="n">
        <f aca="false">+AG75*$C79</f>
        <v>7.69816666666667</v>
      </c>
      <c r="AH79" s="215" t="n">
        <f aca="false">+AH75*$C79</f>
        <v>8.3984</v>
      </c>
      <c r="AI79" s="215" t="n">
        <f aca="false">+AI75*$C79</f>
        <v>9.09863333333333</v>
      </c>
      <c r="AJ79" s="215" t="n">
        <f aca="false">+AJ75*$C79</f>
        <v>9.79886666666667</v>
      </c>
      <c r="AK79" s="215" t="n">
        <f aca="false">+AK75*$C79</f>
        <v>10.4991</v>
      </c>
      <c r="AL79" s="215" t="n">
        <f aca="false">+AL75*$C79</f>
        <v>11.1993333333333</v>
      </c>
      <c r="AM79" s="215" t="n">
        <f aca="false">+AM75*$C79</f>
        <v>11.8995666666667</v>
      </c>
      <c r="AN79" s="215" t="n">
        <f aca="false">+AN75*$C79</f>
        <v>12.5998</v>
      </c>
      <c r="AO79" s="215" t="n">
        <f aca="false">+AO75*$C79</f>
        <v>13.3000333333333</v>
      </c>
      <c r="AP79" s="215" t="n">
        <f aca="false">+AP75*$C79</f>
        <v>13.3000333333333</v>
      </c>
      <c r="AQ79" s="215" t="n">
        <f aca="false">+AQ75*$C79</f>
        <v>13.3000333333333</v>
      </c>
      <c r="AR79" s="215" t="n">
        <f aca="false">+AR75*$C79</f>
        <v>13.3000333333333</v>
      </c>
      <c r="AS79" s="215" t="n">
        <f aca="false">+AS75*$C79</f>
        <v>13.3000333333333</v>
      </c>
      <c r="AT79" s="215" t="n">
        <f aca="false">+AT75*$C79</f>
        <v>14.0000333333333</v>
      </c>
      <c r="AU79" s="215" t="n">
        <f aca="false">+AU75*$C79</f>
        <v>14.0000333333333</v>
      </c>
      <c r="AV79" s="215" t="n">
        <f aca="false">+AV75*$C79</f>
        <v>14.0000333333333</v>
      </c>
      <c r="AW79" s="215" t="n">
        <f aca="false">+AW75*$C79</f>
        <v>14.0000333333333</v>
      </c>
      <c r="AX79" s="215" t="n">
        <f aca="false">+AX75*$C79</f>
        <v>14.0000333333333</v>
      </c>
      <c r="AY79" s="215" t="n">
        <f aca="false">+AY75*$C79</f>
        <v>14.0000333333333</v>
      </c>
      <c r="AZ79" s="215" t="n">
        <f aca="false">+AZ75*$C79</f>
        <v>14.0000333333333</v>
      </c>
      <c r="BA79" s="216" t="n">
        <f aca="false">+BA75*$C79</f>
        <v>14.0000333333333</v>
      </c>
      <c r="BB79" s="217" t="n">
        <f aca="false">+BB75*$C79</f>
        <v>14.0000333333333</v>
      </c>
      <c r="BC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</row>
    <row r="80" customFormat="false" ht="13.5" hidden="false" customHeight="false" outlineLevel="0" collapsed="false">
      <c r="A80" s="271"/>
      <c r="B80" s="271" t="s">
        <v>124</v>
      </c>
      <c r="C80" s="272" t="str">
        <f aca="false">+'NTP or Sold'!C5</f>
        <v>NTP</v>
      </c>
      <c r="D80" s="273" t="n">
        <f aca="false">+D77*$C79</f>
        <v>0</v>
      </c>
      <c r="E80" s="273" t="n">
        <f aca="false">+E77*$C79</f>
        <v>0</v>
      </c>
      <c r="F80" s="273" t="n">
        <f aca="false">+F77*$C79</f>
        <v>0</v>
      </c>
      <c r="G80" s="273" t="n">
        <f aca="false">+G77*$C79</f>
        <v>0</v>
      </c>
      <c r="H80" s="273" t="n">
        <f aca="false">+H77*$C79</f>
        <v>0</v>
      </c>
      <c r="I80" s="273" t="n">
        <f aca="false">+I77*$C79</f>
        <v>0</v>
      </c>
      <c r="J80" s="273" t="n">
        <f aca="false">+J77*$C79</f>
        <v>0</v>
      </c>
      <c r="K80" s="273" t="n">
        <f aca="false">+K77*$C79</f>
        <v>0</v>
      </c>
      <c r="L80" s="273" t="n">
        <f aca="false">+L77*$C79</f>
        <v>0</v>
      </c>
      <c r="M80" s="273" t="n">
        <f aca="false">+M77*$C79</f>
        <v>0</v>
      </c>
      <c r="N80" s="273" t="n">
        <f aca="false">+N77*$C79</f>
        <v>0.7</v>
      </c>
      <c r="O80" s="273" t="n">
        <f aca="false">+O77*$C79</f>
        <v>0.7</v>
      </c>
      <c r="P80" s="273" t="n">
        <f aca="false">+P77*$C79</f>
        <v>0.7</v>
      </c>
      <c r="Q80" s="273" t="n">
        <f aca="false">+Q77*$C79</f>
        <v>0.7</v>
      </c>
      <c r="R80" s="273" t="n">
        <f aca="false">+R77*$C79</f>
        <v>0.7</v>
      </c>
      <c r="S80" s="273" t="n">
        <f aca="false">+S77*$C79</f>
        <v>0.7</v>
      </c>
      <c r="T80" s="273" t="n">
        <f aca="false">+T77*$C79</f>
        <v>0.7</v>
      </c>
      <c r="U80" s="273" t="n">
        <f aca="false">+U77*$C79</f>
        <v>0.7</v>
      </c>
      <c r="V80" s="273" t="n">
        <f aca="false">+V77*$C79</f>
        <v>0.7</v>
      </c>
      <c r="W80" s="273" t="n">
        <f aca="false">+W77*$C79</f>
        <v>0.7</v>
      </c>
      <c r="X80" s="273" t="n">
        <f aca="false">+X77*$C79</f>
        <v>0.925555555555556</v>
      </c>
      <c r="Y80" s="273" t="n">
        <f aca="false">+Y77*$C79</f>
        <v>1.15111111111111</v>
      </c>
      <c r="Z80" s="175" t="n">
        <f aca="false">+Z77*$C79</f>
        <v>1.37666666666667</v>
      </c>
      <c r="AA80" s="273" t="n">
        <f aca="false">+AA77*$C79</f>
        <v>1.60222222222222</v>
      </c>
      <c r="AB80" s="273" t="n">
        <f aca="false">+AB77*$C79</f>
        <v>1.82777777777778</v>
      </c>
      <c r="AC80" s="273" t="n">
        <f aca="false">+AC77*$C79</f>
        <v>2.05333333333333</v>
      </c>
      <c r="AD80" s="273" t="n">
        <f aca="false">+AD77*$C79</f>
        <v>2.27888888888889</v>
      </c>
      <c r="AE80" s="273" t="n">
        <f aca="false">+AE77*$C79</f>
        <v>2.50444444444444</v>
      </c>
      <c r="AF80" s="273" t="n">
        <f aca="false">+AF77*$C79</f>
        <v>2.73</v>
      </c>
      <c r="AG80" s="273" t="n">
        <f aca="false">+AG77*$C79</f>
        <v>2.95555555555556</v>
      </c>
      <c r="AH80" s="273" t="n">
        <f aca="false">+AH77*$C79</f>
        <v>3.18111111111111</v>
      </c>
      <c r="AI80" s="273" t="n">
        <f aca="false">+AI77*$C79</f>
        <v>3.40666666666667</v>
      </c>
      <c r="AJ80" s="273" t="n">
        <f aca="false">+AJ77*$C79</f>
        <v>3.63222222222222</v>
      </c>
      <c r="AK80" s="273" t="n">
        <f aca="false">+AK77*$C79</f>
        <v>3.85777777777778</v>
      </c>
      <c r="AL80" s="273" t="n">
        <f aca="false">+AL77*$C79</f>
        <v>4.08333333333333</v>
      </c>
      <c r="AM80" s="273" t="n">
        <f aca="false">+AM77*$C79</f>
        <v>4.30888888888889</v>
      </c>
      <c r="AN80" s="273" t="n">
        <f aca="false">+AN77*$C79</f>
        <v>4.53444444444445</v>
      </c>
      <c r="AO80" s="273" t="n">
        <f aca="false">+AO77*$C79</f>
        <v>4.76</v>
      </c>
      <c r="AP80" s="273" t="n">
        <f aca="false">+AP77*$C79</f>
        <v>14</v>
      </c>
      <c r="AQ80" s="273" t="n">
        <f aca="false">+AQ77*$C79</f>
        <v>14</v>
      </c>
      <c r="AR80" s="273" t="n">
        <f aca="false">+AR77*$C79</f>
        <v>14</v>
      </c>
      <c r="AS80" s="273" t="n">
        <f aca="false">+AS77*$C79</f>
        <v>14</v>
      </c>
      <c r="AT80" s="273" t="n">
        <f aca="false">+AT77*$C79</f>
        <v>14</v>
      </c>
      <c r="AU80" s="273" t="n">
        <f aca="false">+AU77*$C79</f>
        <v>14</v>
      </c>
      <c r="AV80" s="273" t="n">
        <f aca="false">+AV77*$C79</f>
        <v>14</v>
      </c>
      <c r="AW80" s="273" t="n">
        <f aca="false">+AW77*$C79</f>
        <v>14</v>
      </c>
      <c r="AX80" s="273" t="n">
        <f aca="false">+AX77*$C79</f>
        <v>14</v>
      </c>
      <c r="AY80" s="273" t="n">
        <f aca="false">+AY77*$C79</f>
        <v>14</v>
      </c>
      <c r="AZ80" s="273" t="n">
        <f aca="false">+AZ77*$C79</f>
        <v>14</v>
      </c>
      <c r="BA80" s="274" t="n">
        <f aca="false">+BA77*$C79</f>
        <v>14</v>
      </c>
      <c r="BB80" s="275" t="n">
        <f aca="false">+BB77*$C79</f>
        <v>14</v>
      </c>
      <c r="BC80" s="275"/>
      <c r="BF80" s="275"/>
      <c r="BG80" s="275"/>
      <c r="BH80" s="275"/>
      <c r="BI80" s="275"/>
      <c r="BJ80" s="275"/>
      <c r="BK80" s="275"/>
      <c r="BL80" s="275"/>
      <c r="BM80" s="275"/>
      <c r="BN80" s="275"/>
      <c r="BO80" s="275"/>
      <c r="BP80" s="275"/>
      <c r="BQ80" s="275"/>
      <c r="BR80" s="275"/>
      <c r="BS80" s="275"/>
      <c r="BT80" s="275"/>
      <c r="BU80" s="275"/>
      <c r="BV80" s="275"/>
      <c r="BW80" s="275"/>
      <c r="BX80" s="275"/>
      <c r="BY80" s="275"/>
      <c r="BZ80" s="275"/>
      <c r="CA80" s="275"/>
      <c r="CB80" s="275"/>
      <c r="CC80" s="275"/>
      <c r="CD80" s="275"/>
      <c r="CE80" s="275"/>
      <c r="CF80" s="275"/>
      <c r="CG80" s="275"/>
      <c r="CH80" s="275"/>
      <c r="CI80" s="275"/>
      <c r="CJ80" s="275"/>
      <c r="CK80" s="275"/>
    </row>
    <row r="81" customFormat="false" ht="15" hidden="false" customHeight="true" outlineLevel="0" collapsed="false">
      <c r="A81" s="259"/>
      <c r="B81" s="276" t="str">
        <f aca="false">+'NTP or Sold'!H6</f>
        <v>LM6000</v>
      </c>
      <c r="C81" s="260" t="str">
        <f aca="false">+'NTP or Sold'!T6</f>
        <v>Sandhill Power / Austin (ENA)</v>
      </c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15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62"/>
    </row>
    <row r="82" customFormat="false" ht="12.75" hidden="false" customHeight="false" outlineLevel="0" collapsed="false">
      <c r="A82" s="263"/>
      <c r="B82" s="264" t="s">
        <v>119</v>
      </c>
      <c r="C82" s="260"/>
      <c r="D82" s="265" t="n">
        <v>0</v>
      </c>
      <c r="E82" s="265" t="n">
        <v>0</v>
      </c>
      <c r="F82" s="265" t="n">
        <v>0</v>
      </c>
      <c r="G82" s="265" t="n">
        <v>0</v>
      </c>
      <c r="H82" s="265" t="n">
        <v>0</v>
      </c>
      <c r="I82" s="265" t="n">
        <v>0</v>
      </c>
      <c r="J82" s="265" t="n">
        <v>0</v>
      </c>
      <c r="K82" s="265" t="n">
        <v>0</v>
      </c>
      <c r="L82" s="265" t="n">
        <v>0</v>
      </c>
      <c r="M82" s="265" t="n">
        <v>0</v>
      </c>
      <c r="N82" s="265" t="n">
        <f aca="false">16.7/336</f>
        <v>0.049702380952381</v>
      </c>
      <c r="O82" s="265" t="n">
        <v>0</v>
      </c>
      <c r="P82" s="265" t="n">
        <v>0</v>
      </c>
      <c r="Q82" s="265" t="n">
        <v>0</v>
      </c>
      <c r="R82" s="265" t="n">
        <v>0</v>
      </c>
      <c r="S82" s="265" t="n">
        <v>0</v>
      </c>
      <c r="T82" s="265" t="n">
        <v>0</v>
      </c>
      <c r="U82" s="265" t="n">
        <v>0</v>
      </c>
      <c r="V82" s="265" t="n">
        <v>0</v>
      </c>
      <c r="W82" s="265" t="n">
        <v>0</v>
      </c>
      <c r="X82" s="265" t="n">
        <f aca="false">+(0.95-0.0497)/18</f>
        <v>0.0500166666666667</v>
      </c>
      <c r="Y82" s="265" t="n">
        <f aca="false">+(0.95-0.0497)/18</f>
        <v>0.0500166666666667</v>
      </c>
      <c r="Z82" s="162" t="n">
        <f aca="false">+(0.95-0.0497)/18</f>
        <v>0.0500166666666667</v>
      </c>
      <c r="AA82" s="265" t="n">
        <f aca="false">+(0.95-0.0497)/18</f>
        <v>0.0500166666666667</v>
      </c>
      <c r="AB82" s="265" t="n">
        <f aca="false">+(0.95-0.0497)/18</f>
        <v>0.0500166666666667</v>
      </c>
      <c r="AC82" s="265" t="n">
        <f aca="false">+(0.95-0.0497)/18</f>
        <v>0.0500166666666667</v>
      </c>
      <c r="AD82" s="265" t="n">
        <f aca="false">+(0.95-0.0497)/18</f>
        <v>0.0500166666666667</v>
      </c>
      <c r="AE82" s="265" t="n">
        <f aca="false">+(0.95-0.0497)/18</f>
        <v>0.0500166666666667</v>
      </c>
      <c r="AF82" s="265" t="n">
        <f aca="false">+(0.95-0.0497)/18</f>
        <v>0.0500166666666667</v>
      </c>
      <c r="AG82" s="265" t="n">
        <f aca="false">+(0.95-0.0497)/18</f>
        <v>0.0500166666666667</v>
      </c>
      <c r="AH82" s="265" t="n">
        <f aca="false">+(0.95-0.0497)/18</f>
        <v>0.0500166666666667</v>
      </c>
      <c r="AI82" s="265" t="n">
        <f aca="false">+(0.95-0.0497)/18</f>
        <v>0.0500166666666667</v>
      </c>
      <c r="AJ82" s="265" t="n">
        <f aca="false">+(0.95-0.0497)/18</f>
        <v>0.0500166666666667</v>
      </c>
      <c r="AK82" s="265" t="n">
        <f aca="false">+(0.95-0.0497)/18</f>
        <v>0.0500166666666667</v>
      </c>
      <c r="AL82" s="265" t="n">
        <f aca="false">+(0.95-0.0497)/18</f>
        <v>0.0500166666666667</v>
      </c>
      <c r="AM82" s="265" t="n">
        <f aca="false">+(0.95-0.0497)/18</f>
        <v>0.0500166666666667</v>
      </c>
      <c r="AN82" s="265" t="n">
        <f aca="false">+(0.95-0.0497)/18</f>
        <v>0.0500166666666667</v>
      </c>
      <c r="AO82" s="265" t="n">
        <f aca="false">+(0.95-0.0497)/18</f>
        <v>0.0500166666666667</v>
      </c>
      <c r="AP82" s="265" t="n">
        <v>0</v>
      </c>
      <c r="AQ82" s="265" t="n">
        <v>0</v>
      </c>
      <c r="AR82" s="265" t="n">
        <v>0</v>
      </c>
      <c r="AS82" s="265" t="n">
        <v>0</v>
      </c>
      <c r="AT82" s="265" t="n">
        <v>0.05</v>
      </c>
      <c r="AU82" s="265" t="n">
        <v>0</v>
      </c>
      <c r="AV82" s="265" t="n">
        <v>0</v>
      </c>
      <c r="AW82" s="265" t="n">
        <v>0</v>
      </c>
      <c r="AX82" s="265" t="n">
        <v>0</v>
      </c>
      <c r="AY82" s="265" t="n">
        <v>0</v>
      </c>
      <c r="AZ82" s="265" t="n">
        <v>0</v>
      </c>
      <c r="BA82" s="266" t="n">
        <v>0</v>
      </c>
      <c r="BB82" s="264" t="n">
        <v>0</v>
      </c>
      <c r="BC82" s="263" t="n">
        <f aca="false">SUM(N82:BB82)</f>
        <v>1.00000238095238</v>
      </c>
    </row>
    <row r="83" customFormat="false" ht="12.75" hidden="false" customHeight="false" outlineLevel="0" collapsed="false">
      <c r="A83" s="263"/>
      <c r="B83" s="264" t="s">
        <v>120</v>
      </c>
      <c r="C83" s="260"/>
      <c r="D83" s="265" t="n">
        <f aca="false">+D82</f>
        <v>0</v>
      </c>
      <c r="E83" s="265" t="n">
        <f aca="false">+D83+E82</f>
        <v>0</v>
      </c>
      <c r="F83" s="265" t="n">
        <f aca="false">+E83+F82</f>
        <v>0</v>
      </c>
      <c r="G83" s="265" t="n">
        <f aca="false">+F83+G82</f>
        <v>0</v>
      </c>
      <c r="H83" s="265" t="n">
        <f aca="false">+G83+H82</f>
        <v>0</v>
      </c>
      <c r="I83" s="265" t="n">
        <f aca="false">+H83+I82</f>
        <v>0</v>
      </c>
      <c r="J83" s="265" t="n">
        <f aca="false">+I83+J82</f>
        <v>0</v>
      </c>
      <c r="K83" s="265" t="n">
        <f aca="false">+J83+K82</f>
        <v>0</v>
      </c>
      <c r="L83" s="265" t="n">
        <f aca="false">+K83+L82</f>
        <v>0</v>
      </c>
      <c r="M83" s="265" t="n">
        <f aca="false">+L83+M82</f>
        <v>0</v>
      </c>
      <c r="N83" s="265" t="n">
        <f aca="false">+M83+N82</f>
        <v>0.049702380952381</v>
      </c>
      <c r="O83" s="265" t="n">
        <f aca="false">+N83+O82</f>
        <v>0.049702380952381</v>
      </c>
      <c r="P83" s="265" t="n">
        <f aca="false">+O83+P82</f>
        <v>0.049702380952381</v>
      </c>
      <c r="Q83" s="265" t="n">
        <f aca="false">+P83+Q82</f>
        <v>0.049702380952381</v>
      </c>
      <c r="R83" s="265" t="n">
        <f aca="false">+Q83+R82</f>
        <v>0.049702380952381</v>
      </c>
      <c r="S83" s="265" t="n">
        <f aca="false">+R83+S82</f>
        <v>0.049702380952381</v>
      </c>
      <c r="T83" s="265" t="n">
        <f aca="false">+S83+T82</f>
        <v>0.049702380952381</v>
      </c>
      <c r="U83" s="265" t="n">
        <f aca="false">+T83+U82</f>
        <v>0.049702380952381</v>
      </c>
      <c r="V83" s="265" t="n">
        <f aca="false">+U83+V82</f>
        <v>0.049702380952381</v>
      </c>
      <c r="W83" s="265" t="n">
        <f aca="false">+V83+W82</f>
        <v>0.049702380952381</v>
      </c>
      <c r="X83" s="265" t="n">
        <f aca="false">+W83+X82</f>
        <v>0.0997190476190476</v>
      </c>
      <c r="Y83" s="265" t="n">
        <f aca="false">+X83+Y82</f>
        <v>0.149735714285714</v>
      </c>
      <c r="Z83" s="162" t="n">
        <f aca="false">+Y83+Z82</f>
        <v>0.199752380952381</v>
      </c>
      <c r="AA83" s="265" t="n">
        <f aca="false">+Z83+AA82</f>
        <v>0.249769047619048</v>
      </c>
      <c r="AB83" s="265" t="n">
        <f aca="false">+AA83+AB82</f>
        <v>0.299785714285714</v>
      </c>
      <c r="AC83" s="265" t="n">
        <f aca="false">+AB83+AC82</f>
        <v>0.349802380952381</v>
      </c>
      <c r="AD83" s="265" t="n">
        <f aca="false">+AC83+AD82</f>
        <v>0.399819047619048</v>
      </c>
      <c r="AE83" s="265" t="n">
        <f aca="false">+AD83+AE82</f>
        <v>0.449835714285714</v>
      </c>
      <c r="AF83" s="265" t="n">
        <f aca="false">+AE83+AF82</f>
        <v>0.499852380952381</v>
      </c>
      <c r="AG83" s="265" t="n">
        <f aca="false">+AF83+AG82</f>
        <v>0.549869047619048</v>
      </c>
      <c r="AH83" s="265" t="n">
        <f aca="false">+AG83+AH82</f>
        <v>0.599885714285714</v>
      </c>
      <c r="AI83" s="265" t="n">
        <f aca="false">+AH83+AI82</f>
        <v>0.649902380952381</v>
      </c>
      <c r="AJ83" s="265" t="n">
        <f aca="false">+AI83+AJ82</f>
        <v>0.699919047619048</v>
      </c>
      <c r="AK83" s="265" t="n">
        <f aca="false">+AJ83+AK82</f>
        <v>0.749935714285714</v>
      </c>
      <c r="AL83" s="265" t="n">
        <f aca="false">+AK83+AL82</f>
        <v>0.799952380952381</v>
      </c>
      <c r="AM83" s="265" t="n">
        <f aca="false">+AL83+AM82</f>
        <v>0.849969047619048</v>
      </c>
      <c r="AN83" s="265" t="n">
        <f aca="false">+AM83+AN82</f>
        <v>0.899985714285715</v>
      </c>
      <c r="AO83" s="265" t="n">
        <f aca="false">+AN83+AO82</f>
        <v>0.950002380952381</v>
      </c>
      <c r="AP83" s="265" t="n">
        <f aca="false">+AO83+AP82</f>
        <v>0.950002380952381</v>
      </c>
      <c r="AQ83" s="265" t="n">
        <f aca="false">+AP83+AQ82</f>
        <v>0.950002380952381</v>
      </c>
      <c r="AR83" s="265" t="n">
        <f aca="false">+AQ83+AR82</f>
        <v>0.950002380952381</v>
      </c>
      <c r="AS83" s="265" t="n">
        <f aca="false">+AR83+AS82</f>
        <v>0.950002380952381</v>
      </c>
      <c r="AT83" s="265" t="n">
        <f aca="false">+AS83+AT82</f>
        <v>1.00000238095238</v>
      </c>
      <c r="AU83" s="265" t="n">
        <f aca="false">+AT83+AU82</f>
        <v>1.00000238095238</v>
      </c>
      <c r="AV83" s="265" t="n">
        <f aca="false">+AU83+AV82</f>
        <v>1.00000238095238</v>
      </c>
      <c r="AW83" s="265" t="n">
        <f aca="false">+AV83+AW82</f>
        <v>1.00000238095238</v>
      </c>
      <c r="AX83" s="265" t="n">
        <f aca="false">+AW83+AX82</f>
        <v>1.00000238095238</v>
      </c>
      <c r="AY83" s="265" t="n">
        <f aca="false">+AX83+AY82</f>
        <v>1.00000238095238</v>
      </c>
      <c r="AZ83" s="265" t="n">
        <f aca="false">+AY83+AZ82</f>
        <v>1.00000238095238</v>
      </c>
      <c r="BA83" s="266" t="n">
        <f aca="false">+AZ83+BA82</f>
        <v>1.00000238095238</v>
      </c>
      <c r="BB83" s="264" t="n">
        <f aca="false">+BA83+BB82</f>
        <v>1.00000238095238</v>
      </c>
    </row>
    <row r="84" customFormat="false" ht="12.75" hidden="false" customHeight="false" outlineLevel="0" collapsed="false">
      <c r="A84" s="263"/>
      <c r="B84" s="264" t="s">
        <v>121</v>
      </c>
      <c r="C84" s="260"/>
      <c r="D84" s="265" t="n">
        <v>0</v>
      </c>
      <c r="E84" s="265" t="n">
        <v>0</v>
      </c>
      <c r="F84" s="265" t="n">
        <v>0</v>
      </c>
      <c r="G84" s="265" t="n">
        <v>0</v>
      </c>
      <c r="H84" s="265" t="n">
        <v>0</v>
      </c>
      <c r="I84" s="265" t="n">
        <v>0</v>
      </c>
      <c r="J84" s="265" t="n">
        <v>0</v>
      </c>
      <c r="K84" s="265" t="n">
        <v>0</v>
      </c>
      <c r="L84" s="265" t="n">
        <v>0</v>
      </c>
      <c r="M84" s="265" t="n">
        <v>0</v>
      </c>
      <c r="N84" s="265" t="n">
        <v>0.05</v>
      </c>
      <c r="O84" s="265" t="n">
        <v>0</v>
      </c>
      <c r="P84" s="265" t="n">
        <v>0</v>
      </c>
      <c r="Q84" s="265" t="n">
        <v>0</v>
      </c>
      <c r="R84" s="265" t="n">
        <v>0</v>
      </c>
      <c r="S84" s="265" t="n">
        <v>0</v>
      </c>
      <c r="T84" s="265" t="n">
        <v>0</v>
      </c>
      <c r="U84" s="265" t="n">
        <v>0</v>
      </c>
      <c r="V84" s="265" t="n">
        <v>0</v>
      </c>
      <c r="W84" s="265" t="n">
        <v>0</v>
      </c>
      <c r="X84" s="265" t="n">
        <f aca="false">+(0.34-0.05)/18</f>
        <v>0.0161111111111111</v>
      </c>
      <c r="Y84" s="265" t="n">
        <f aca="false">+(0.34-0.05)/18</f>
        <v>0.0161111111111111</v>
      </c>
      <c r="Z84" s="162" t="n">
        <f aca="false">+(0.34-0.05)/18</f>
        <v>0.0161111111111111</v>
      </c>
      <c r="AA84" s="265" t="n">
        <f aca="false">+(0.34-0.05)/18</f>
        <v>0.0161111111111111</v>
      </c>
      <c r="AB84" s="265" t="n">
        <f aca="false">+(0.34-0.05)/18</f>
        <v>0.0161111111111111</v>
      </c>
      <c r="AC84" s="265" t="n">
        <f aca="false">+(0.34-0.05)/18</f>
        <v>0.0161111111111111</v>
      </c>
      <c r="AD84" s="265" t="n">
        <f aca="false">+(0.34-0.05)/18</f>
        <v>0.0161111111111111</v>
      </c>
      <c r="AE84" s="265" t="n">
        <f aca="false">+(0.34-0.05)/18</f>
        <v>0.0161111111111111</v>
      </c>
      <c r="AF84" s="265" t="n">
        <f aca="false">+(0.34-0.05)/18</f>
        <v>0.0161111111111111</v>
      </c>
      <c r="AG84" s="265" t="n">
        <f aca="false">+(0.34-0.05)/18</f>
        <v>0.0161111111111111</v>
      </c>
      <c r="AH84" s="265" t="n">
        <f aca="false">+(0.34-0.05)/18</f>
        <v>0.0161111111111111</v>
      </c>
      <c r="AI84" s="265" t="n">
        <f aca="false">+(0.34-0.05)/18</f>
        <v>0.0161111111111111</v>
      </c>
      <c r="AJ84" s="265" t="n">
        <f aca="false">+(0.34-0.05)/18</f>
        <v>0.0161111111111111</v>
      </c>
      <c r="AK84" s="265" t="n">
        <f aca="false">+(0.34-0.05)/18</f>
        <v>0.0161111111111111</v>
      </c>
      <c r="AL84" s="265" t="n">
        <f aca="false">+(0.34-0.05)/18</f>
        <v>0.0161111111111111</v>
      </c>
      <c r="AM84" s="265" t="n">
        <f aca="false">+(0.34-0.05)/18</f>
        <v>0.0161111111111111</v>
      </c>
      <c r="AN84" s="265" t="n">
        <f aca="false">+(0.34-0.05)/18</f>
        <v>0.0161111111111111</v>
      </c>
      <c r="AO84" s="265" t="n">
        <f aca="false">+(0.34-0.05)/18</f>
        <v>0.0161111111111111</v>
      </c>
      <c r="AP84" s="265" t="n">
        <v>0.66</v>
      </c>
      <c r="AQ84" s="265" t="n">
        <v>0</v>
      </c>
      <c r="AR84" s="265" t="n">
        <v>0</v>
      </c>
      <c r="AS84" s="265" t="n">
        <v>0</v>
      </c>
      <c r="AT84" s="265" t="n">
        <v>0</v>
      </c>
      <c r="AU84" s="265" t="n">
        <v>0</v>
      </c>
      <c r="AV84" s="265" t="n">
        <v>0</v>
      </c>
      <c r="AW84" s="265" t="n">
        <v>0</v>
      </c>
      <c r="AX84" s="265" t="n">
        <v>0</v>
      </c>
      <c r="AY84" s="265" t="n">
        <v>0</v>
      </c>
      <c r="AZ84" s="265" t="n">
        <v>0</v>
      </c>
      <c r="BA84" s="266" t="n">
        <v>0</v>
      </c>
      <c r="BB84" s="264" t="n">
        <v>0</v>
      </c>
      <c r="BC84" s="263" t="n">
        <f aca="false">SUM(N84:BB84)</f>
        <v>1</v>
      </c>
    </row>
    <row r="85" customFormat="false" ht="12.75" hidden="false" customHeight="false" outlineLevel="0" collapsed="false">
      <c r="A85" s="263"/>
      <c r="B85" s="264" t="s">
        <v>122</v>
      </c>
      <c r="C85" s="260"/>
      <c r="D85" s="265" t="n">
        <f aca="false">+D84</f>
        <v>0</v>
      </c>
      <c r="E85" s="265" t="n">
        <f aca="false">+D85+E84</f>
        <v>0</v>
      </c>
      <c r="F85" s="265" t="n">
        <f aca="false">+E85+F84</f>
        <v>0</v>
      </c>
      <c r="G85" s="265" t="n">
        <f aca="false">+F85+G84</f>
        <v>0</v>
      </c>
      <c r="H85" s="265" t="n">
        <f aca="false">+G85+H84</f>
        <v>0</v>
      </c>
      <c r="I85" s="265" t="n">
        <f aca="false">+H85+I84</f>
        <v>0</v>
      </c>
      <c r="J85" s="265" t="n">
        <f aca="false">+I85+J84</f>
        <v>0</v>
      </c>
      <c r="K85" s="265" t="n">
        <f aca="false">+J85+K84</f>
        <v>0</v>
      </c>
      <c r="L85" s="265" t="n">
        <f aca="false">+K85+L84</f>
        <v>0</v>
      </c>
      <c r="M85" s="265" t="n">
        <f aca="false">+L85+M84</f>
        <v>0</v>
      </c>
      <c r="N85" s="265" t="n">
        <f aca="false">+M85+N84</f>
        <v>0.05</v>
      </c>
      <c r="O85" s="265" t="n">
        <f aca="false">+N85+O84</f>
        <v>0.05</v>
      </c>
      <c r="P85" s="265" t="n">
        <f aca="false">+O85+P84</f>
        <v>0.05</v>
      </c>
      <c r="Q85" s="265" t="n">
        <f aca="false">+P85+Q84</f>
        <v>0.05</v>
      </c>
      <c r="R85" s="265" t="n">
        <f aca="false">+Q85+R84</f>
        <v>0.05</v>
      </c>
      <c r="S85" s="265" t="n">
        <f aca="false">+R85+S84</f>
        <v>0.05</v>
      </c>
      <c r="T85" s="265" t="n">
        <f aca="false">+S85+T84</f>
        <v>0.05</v>
      </c>
      <c r="U85" s="265" t="n">
        <f aca="false">+T85+U84</f>
        <v>0.05</v>
      </c>
      <c r="V85" s="265" t="n">
        <f aca="false">+U85+V84</f>
        <v>0.05</v>
      </c>
      <c r="W85" s="265" t="n">
        <f aca="false">+V85+W84</f>
        <v>0.05</v>
      </c>
      <c r="X85" s="265" t="n">
        <f aca="false">+W85+X84</f>
        <v>0.0661111111111111</v>
      </c>
      <c r="Y85" s="265" t="n">
        <f aca="false">+X85+Y84</f>
        <v>0.0822222222222222</v>
      </c>
      <c r="Z85" s="162" t="n">
        <f aca="false">+Y85+Z84</f>
        <v>0.0983333333333334</v>
      </c>
      <c r="AA85" s="265" t="n">
        <f aca="false">+Z85+AA84</f>
        <v>0.114444444444444</v>
      </c>
      <c r="AB85" s="265" t="n">
        <f aca="false">+AA85+AB84</f>
        <v>0.130555555555556</v>
      </c>
      <c r="AC85" s="265" t="n">
        <f aca="false">+AB85+AC84</f>
        <v>0.146666666666667</v>
      </c>
      <c r="AD85" s="265" t="n">
        <f aca="false">+AC85+AD84</f>
        <v>0.162777777777778</v>
      </c>
      <c r="AE85" s="265" t="n">
        <f aca="false">+AD85+AE84</f>
        <v>0.178888888888889</v>
      </c>
      <c r="AF85" s="265" t="n">
        <f aca="false">+AE85+AF84</f>
        <v>0.195</v>
      </c>
      <c r="AG85" s="265" t="n">
        <f aca="false">+AF85+AG84</f>
        <v>0.211111111111111</v>
      </c>
      <c r="AH85" s="265" t="n">
        <f aca="false">+AG85+AH84</f>
        <v>0.227222222222222</v>
      </c>
      <c r="AI85" s="265" t="n">
        <f aca="false">+AH85+AI84</f>
        <v>0.243333333333333</v>
      </c>
      <c r="AJ85" s="265" t="n">
        <f aca="false">+AI85+AJ84</f>
        <v>0.259444444444444</v>
      </c>
      <c r="AK85" s="265" t="n">
        <f aca="false">+AJ85+AK84</f>
        <v>0.275555555555556</v>
      </c>
      <c r="AL85" s="265" t="n">
        <f aca="false">+AK85+AL84</f>
        <v>0.291666666666667</v>
      </c>
      <c r="AM85" s="265" t="n">
        <f aca="false">+AL85+AM84</f>
        <v>0.307777777777778</v>
      </c>
      <c r="AN85" s="265" t="n">
        <f aca="false">+AM85+AN84</f>
        <v>0.323888888888889</v>
      </c>
      <c r="AO85" s="265" t="n">
        <f aca="false">+AN85+AO84</f>
        <v>0.34</v>
      </c>
      <c r="AP85" s="265" t="n">
        <f aca="false">+AO85+AP84</f>
        <v>1</v>
      </c>
      <c r="AQ85" s="265" t="n">
        <f aca="false">+AP85+AQ84</f>
        <v>1</v>
      </c>
      <c r="AR85" s="265" t="n">
        <f aca="false">+AQ85+AR84</f>
        <v>1</v>
      </c>
      <c r="AS85" s="265" t="n">
        <f aca="false">+AR85+AS84</f>
        <v>1</v>
      </c>
      <c r="AT85" s="265" t="n">
        <f aca="false">+AS85+AT84</f>
        <v>1</v>
      </c>
      <c r="AU85" s="265" t="n">
        <f aca="false">+AT85+AU84</f>
        <v>1</v>
      </c>
      <c r="AV85" s="265" t="n">
        <f aca="false">+AU85+AV84</f>
        <v>1</v>
      </c>
      <c r="AW85" s="265" t="n">
        <f aca="false">+AV85+AW84</f>
        <v>1</v>
      </c>
      <c r="AX85" s="265" t="n">
        <f aca="false">+AW85+AX84</f>
        <v>1</v>
      </c>
      <c r="AY85" s="265" t="n">
        <f aca="false">+AX85+AY84</f>
        <v>1</v>
      </c>
      <c r="AZ85" s="265" t="n">
        <f aca="false">+AY85+AZ84</f>
        <v>1</v>
      </c>
      <c r="BA85" s="266" t="n">
        <f aca="false">+AZ85+BA84</f>
        <v>1</v>
      </c>
      <c r="BB85" s="264" t="n">
        <f aca="false">+BA85+BB84</f>
        <v>1</v>
      </c>
    </row>
    <row r="86" customFormat="false" ht="12.75" hidden="false" customHeight="false" outlineLevel="0" collapsed="false">
      <c r="A86" s="267"/>
      <c r="B86" s="268"/>
      <c r="C86" s="260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185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70"/>
      <c r="BB86" s="268"/>
    </row>
    <row r="87" customFormat="false" ht="12.75" hidden="false" customHeight="false" outlineLevel="0" collapsed="false">
      <c r="A87" s="211"/>
      <c r="B87" s="211" t="s">
        <v>123</v>
      </c>
      <c r="C87" s="212" t="n">
        <v>14</v>
      </c>
      <c r="D87" s="215" t="n">
        <f aca="false">+D83*$C87</f>
        <v>0</v>
      </c>
      <c r="E87" s="215" t="n">
        <f aca="false">+E83*$C87</f>
        <v>0</v>
      </c>
      <c r="F87" s="215" t="n">
        <f aca="false">+F83*$C87</f>
        <v>0</v>
      </c>
      <c r="G87" s="215" t="n">
        <f aca="false">+G83*$C87</f>
        <v>0</v>
      </c>
      <c r="H87" s="215" t="n">
        <f aca="false">+H83*$C87</f>
        <v>0</v>
      </c>
      <c r="I87" s="215" t="n">
        <f aca="false">+I83*$C87</f>
        <v>0</v>
      </c>
      <c r="J87" s="215" t="n">
        <f aca="false">+J83*$C87</f>
        <v>0</v>
      </c>
      <c r="K87" s="215" t="n">
        <f aca="false">+K83*$C87</f>
        <v>0</v>
      </c>
      <c r="L87" s="215" t="n">
        <f aca="false">+L83*$C87</f>
        <v>0</v>
      </c>
      <c r="M87" s="215" t="n">
        <f aca="false">+M83*$C87</f>
        <v>0</v>
      </c>
      <c r="N87" s="215" t="n">
        <f aca="false">+N83*$C87</f>
        <v>0.695833333333333</v>
      </c>
      <c r="O87" s="215" t="n">
        <f aca="false">+O83*$C87</f>
        <v>0.695833333333333</v>
      </c>
      <c r="P87" s="215" t="n">
        <f aca="false">+P83*$C87</f>
        <v>0.695833333333333</v>
      </c>
      <c r="Q87" s="215" t="n">
        <f aca="false">+Q83*$C87</f>
        <v>0.695833333333333</v>
      </c>
      <c r="R87" s="215" t="n">
        <f aca="false">+R83*$C87</f>
        <v>0.695833333333333</v>
      </c>
      <c r="S87" s="215" t="n">
        <f aca="false">+S83*$C87</f>
        <v>0.695833333333333</v>
      </c>
      <c r="T87" s="215" t="n">
        <f aca="false">+T83*$C87</f>
        <v>0.695833333333333</v>
      </c>
      <c r="U87" s="215" t="n">
        <f aca="false">+U83*$C87</f>
        <v>0.695833333333333</v>
      </c>
      <c r="V87" s="215" t="n">
        <f aca="false">+V83*$C87</f>
        <v>0.695833333333333</v>
      </c>
      <c r="W87" s="215" t="n">
        <f aca="false">+W83*$C87</f>
        <v>0.695833333333333</v>
      </c>
      <c r="X87" s="215" t="n">
        <f aca="false">+X83*$C87</f>
        <v>1.39606666666667</v>
      </c>
      <c r="Y87" s="215" t="n">
        <f aca="false">+Y83*$C87</f>
        <v>2.0963</v>
      </c>
      <c r="Z87" s="169" t="n">
        <f aca="false">+Z83*$C87</f>
        <v>2.79653333333333</v>
      </c>
      <c r="AA87" s="215" t="n">
        <f aca="false">+AA83*$C87</f>
        <v>3.49676666666667</v>
      </c>
      <c r="AB87" s="215" t="n">
        <f aca="false">+AB83*$C87</f>
        <v>4.197</v>
      </c>
      <c r="AC87" s="215" t="n">
        <f aca="false">+AC83*$C87</f>
        <v>4.89723333333333</v>
      </c>
      <c r="AD87" s="215" t="n">
        <f aca="false">+AD83*$C87</f>
        <v>5.59746666666667</v>
      </c>
      <c r="AE87" s="215" t="n">
        <f aca="false">+AE83*$C87</f>
        <v>6.2977</v>
      </c>
      <c r="AF87" s="215" t="n">
        <f aca="false">+AF83*$C87</f>
        <v>6.99793333333333</v>
      </c>
      <c r="AG87" s="215" t="n">
        <f aca="false">+AG83*$C87</f>
        <v>7.69816666666667</v>
      </c>
      <c r="AH87" s="215" t="n">
        <f aca="false">+AH83*$C87</f>
        <v>8.3984</v>
      </c>
      <c r="AI87" s="215" t="n">
        <f aca="false">+AI83*$C87</f>
        <v>9.09863333333333</v>
      </c>
      <c r="AJ87" s="215" t="n">
        <f aca="false">+AJ83*$C87</f>
        <v>9.79886666666667</v>
      </c>
      <c r="AK87" s="215" t="n">
        <f aca="false">+AK83*$C87</f>
        <v>10.4991</v>
      </c>
      <c r="AL87" s="215" t="n">
        <f aca="false">+AL83*$C87</f>
        <v>11.1993333333333</v>
      </c>
      <c r="AM87" s="215" t="n">
        <f aca="false">+AM83*$C87</f>
        <v>11.8995666666667</v>
      </c>
      <c r="AN87" s="215" t="n">
        <f aca="false">+AN83*$C87</f>
        <v>12.5998</v>
      </c>
      <c r="AO87" s="215" t="n">
        <f aca="false">+AO83*$C87</f>
        <v>13.3000333333333</v>
      </c>
      <c r="AP87" s="215" t="n">
        <f aca="false">+AP83*$C87</f>
        <v>13.3000333333333</v>
      </c>
      <c r="AQ87" s="215" t="n">
        <f aca="false">+AQ83*$C87</f>
        <v>13.3000333333333</v>
      </c>
      <c r="AR87" s="215" t="n">
        <f aca="false">+AR83*$C87</f>
        <v>13.3000333333333</v>
      </c>
      <c r="AS87" s="215" t="n">
        <f aca="false">+AS83*$C87</f>
        <v>13.3000333333333</v>
      </c>
      <c r="AT87" s="215" t="n">
        <f aca="false">+AT83*$C87</f>
        <v>14.0000333333333</v>
      </c>
      <c r="AU87" s="215" t="n">
        <f aca="false">+AU83*$C87</f>
        <v>14.0000333333333</v>
      </c>
      <c r="AV87" s="215" t="n">
        <f aca="false">+AV83*$C87</f>
        <v>14.0000333333333</v>
      </c>
      <c r="AW87" s="215" t="n">
        <f aca="false">+AW83*$C87</f>
        <v>14.0000333333333</v>
      </c>
      <c r="AX87" s="215" t="n">
        <f aca="false">+AX83*$C87</f>
        <v>14.0000333333333</v>
      </c>
      <c r="AY87" s="215" t="n">
        <f aca="false">+AY83*$C87</f>
        <v>14.0000333333333</v>
      </c>
      <c r="AZ87" s="215" t="n">
        <f aca="false">+AZ83*$C87</f>
        <v>14.0000333333333</v>
      </c>
      <c r="BA87" s="216" t="n">
        <f aca="false">+BA83*$C87</f>
        <v>14.0000333333333</v>
      </c>
      <c r="BB87" s="217" t="n">
        <f aca="false">+BB83*$C87</f>
        <v>14.0000333333333</v>
      </c>
      <c r="BC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</row>
    <row r="88" customFormat="false" ht="13.5" hidden="false" customHeight="false" outlineLevel="0" collapsed="false">
      <c r="A88" s="271"/>
      <c r="B88" s="271" t="s">
        <v>124</v>
      </c>
      <c r="C88" s="272" t="str">
        <f aca="false">+'NTP or Sold'!C6</f>
        <v>NTP</v>
      </c>
      <c r="D88" s="273" t="n">
        <f aca="false">+D85*$C87</f>
        <v>0</v>
      </c>
      <c r="E88" s="273" t="n">
        <f aca="false">+E85*$C87</f>
        <v>0</v>
      </c>
      <c r="F88" s="273" t="n">
        <f aca="false">+F85*$C87</f>
        <v>0</v>
      </c>
      <c r="G88" s="273" t="n">
        <f aca="false">+G85*$C87</f>
        <v>0</v>
      </c>
      <c r="H88" s="273" t="n">
        <f aca="false">+H85*$C87</f>
        <v>0</v>
      </c>
      <c r="I88" s="273" t="n">
        <f aca="false">+I85*$C87</f>
        <v>0</v>
      </c>
      <c r="J88" s="273" t="n">
        <f aca="false">+J85*$C87</f>
        <v>0</v>
      </c>
      <c r="K88" s="273" t="n">
        <f aca="false">+K85*$C87</f>
        <v>0</v>
      </c>
      <c r="L88" s="273" t="n">
        <f aca="false">+L85*$C87</f>
        <v>0</v>
      </c>
      <c r="M88" s="273" t="n">
        <f aca="false">+M85*$C87</f>
        <v>0</v>
      </c>
      <c r="N88" s="273" t="n">
        <f aca="false">+N85*$C87</f>
        <v>0.7</v>
      </c>
      <c r="O88" s="273" t="n">
        <f aca="false">+O85*$C87</f>
        <v>0.7</v>
      </c>
      <c r="P88" s="273" t="n">
        <f aca="false">+P85*$C87</f>
        <v>0.7</v>
      </c>
      <c r="Q88" s="273" t="n">
        <f aca="false">+Q85*$C87</f>
        <v>0.7</v>
      </c>
      <c r="R88" s="273" t="n">
        <f aca="false">+R85*$C87</f>
        <v>0.7</v>
      </c>
      <c r="S88" s="273" t="n">
        <f aca="false">+S85*$C87</f>
        <v>0.7</v>
      </c>
      <c r="T88" s="273" t="n">
        <f aca="false">+T85*$C87</f>
        <v>0.7</v>
      </c>
      <c r="U88" s="273" t="n">
        <f aca="false">+U85*$C87</f>
        <v>0.7</v>
      </c>
      <c r="V88" s="273" t="n">
        <f aca="false">+V85*$C87</f>
        <v>0.7</v>
      </c>
      <c r="W88" s="273" t="n">
        <f aca="false">+W85*$C87</f>
        <v>0.7</v>
      </c>
      <c r="X88" s="273" t="n">
        <f aca="false">+X85*$C87</f>
        <v>0.925555555555556</v>
      </c>
      <c r="Y88" s="273" t="n">
        <f aca="false">+Y85*$C87</f>
        <v>1.15111111111111</v>
      </c>
      <c r="Z88" s="175" t="n">
        <f aca="false">+Z85*$C87</f>
        <v>1.37666666666667</v>
      </c>
      <c r="AA88" s="273" t="n">
        <f aca="false">+AA85*$C87</f>
        <v>1.60222222222222</v>
      </c>
      <c r="AB88" s="273" t="n">
        <f aca="false">+AB85*$C87</f>
        <v>1.82777777777778</v>
      </c>
      <c r="AC88" s="273" t="n">
        <f aca="false">+AC85*$C87</f>
        <v>2.05333333333333</v>
      </c>
      <c r="AD88" s="273" t="n">
        <f aca="false">+AD85*$C87</f>
        <v>2.27888888888889</v>
      </c>
      <c r="AE88" s="273" t="n">
        <f aca="false">+AE85*$C87</f>
        <v>2.50444444444444</v>
      </c>
      <c r="AF88" s="273" t="n">
        <f aca="false">+AF85*$C87</f>
        <v>2.73</v>
      </c>
      <c r="AG88" s="273" t="n">
        <f aca="false">+AG85*$C87</f>
        <v>2.95555555555556</v>
      </c>
      <c r="AH88" s="273" t="n">
        <f aca="false">+AH85*$C87</f>
        <v>3.18111111111111</v>
      </c>
      <c r="AI88" s="273" t="n">
        <f aca="false">+AI85*$C87</f>
        <v>3.40666666666667</v>
      </c>
      <c r="AJ88" s="273" t="n">
        <f aca="false">+AJ85*$C87</f>
        <v>3.63222222222222</v>
      </c>
      <c r="AK88" s="273" t="n">
        <f aca="false">+AK85*$C87</f>
        <v>3.85777777777778</v>
      </c>
      <c r="AL88" s="273" t="n">
        <f aca="false">+AL85*$C87</f>
        <v>4.08333333333333</v>
      </c>
      <c r="AM88" s="273" t="n">
        <f aca="false">+AM85*$C87</f>
        <v>4.30888888888889</v>
      </c>
      <c r="AN88" s="273" t="n">
        <f aca="false">+AN85*$C87</f>
        <v>4.53444444444445</v>
      </c>
      <c r="AO88" s="273" t="n">
        <f aca="false">+AO85*$C87</f>
        <v>4.76</v>
      </c>
      <c r="AP88" s="273" t="n">
        <f aca="false">+AP85*$C87</f>
        <v>14</v>
      </c>
      <c r="AQ88" s="273" t="n">
        <f aca="false">+AQ85*$C87</f>
        <v>14</v>
      </c>
      <c r="AR88" s="273" t="n">
        <f aca="false">+AR85*$C87</f>
        <v>14</v>
      </c>
      <c r="AS88" s="273" t="n">
        <f aca="false">+AS85*$C87</f>
        <v>14</v>
      </c>
      <c r="AT88" s="273" t="n">
        <f aca="false">+AT85*$C87</f>
        <v>14</v>
      </c>
      <c r="AU88" s="273" t="n">
        <f aca="false">+AU85*$C87</f>
        <v>14</v>
      </c>
      <c r="AV88" s="273" t="n">
        <f aca="false">+AV85*$C87</f>
        <v>14</v>
      </c>
      <c r="AW88" s="273" t="n">
        <f aca="false">+AW85*$C87</f>
        <v>14</v>
      </c>
      <c r="AX88" s="273" t="n">
        <f aca="false">+AX85*$C87</f>
        <v>14</v>
      </c>
      <c r="AY88" s="273" t="n">
        <f aca="false">+AY85*$C87</f>
        <v>14</v>
      </c>
      <c r="AZ88" s="273" t="n">
        <f aca="false">+AZ85*$C87</f>
        <v>14</v>
      </c>
      <c r="BA88" s="274" t="n">
        <f aca="false">+BA85*$C87</f>
        <v>14</v>
      </c>
      <c r="BB88" s="275" t="n">
        <f aca="false">+BB85*$C87</f>
        <v>14</v>
      </c>
      <c r="BC88" s="275"/>
      <c r="BF88" s="275"/>
      <c r="BG88" s="275"/>
      <c r="BH88" s="275"/>
      <c r="BI88" s="275"/>
      <c r="BJ88" s="275"/>
      <c r="BK88" s="275"/>
      <c r="BL88" s="275"/>
      <c r="BM88" s="275"/>
      <c r="BN88" s="275"/>
      <c r="BO88" s="275"/>
      <c r="BP88" s="275"/>
      <c r="BQ88" s="275"/>
      <c r="BR88" s="275"/>
      <c r="BS88" s="275"/>
      <c r="BT88" s="275"/>
      <c r="BU88" s="275"/>
      <c r="BV88" s="275"/>
      <c r="BW88" s="275"/>
      <c r="BX88" s="275"/>
      <c r="BY88" s="275"/>
      <c r="BZ88" s="275"/>
      <c r="CA88" s="275"/>
      <c r="CB88" s="275"/>
      <c r="CC88" s="275"/>
      <c r="CD88" s="275"/>
      <c r="CE88" s="275"/>
      <c r="CF88" s="275"/>
      <c r="CG88" s="275"/>
      <c r="CH88" s="275"/>
      <c r="CI88" s="275"/>
      <c r="CJ88" s="275"/>
      <c r="CK88" s="275"/>
    </row>
    <row r="89" customFormat="false" ht="15" hidden="false" customHeight="true" outlineLevel="0" collapsed="false">
      <c r="A89" s="259"/>
      <c r="B89" s="276" t="str">
        <f aca="false">+'NTP or Sold'!H7</f>
        <v>LM6000</v>
      </c>
      <c r="C89" s="260" t="str">
        <f aca="false">+'NTP or Sold'!T7</f>
        <v>Sandhill Power / Austin (ENA)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157"/>
      <c r="AA89" s="277"/>
      <c r="AB89" s="277"/>
      <c r="AC89" s="277"/>
      <c r="AD89" s="277"/>
      <c r="AE89" s="277"/>
      <c r="AF89" s="277"/>
      <c r="AG89" s="277"/>
      <c r="AH89" s="277"/>
      <c r="AI89" s="277"/>
      <c r="AJ89" s="277"/>
      <c r="AK89" s="277"/>
      <c r="AL89" s="277"/>
      <c r="AM89" s="277"/>
      <c r="AN89" s="277"/>
      <c r="AO89" s="277"/>
      <c r="AP89" s="277"/>
      <c r="AQ89" s="277"/>
      <c r="AR89" s="277"/>
      <c r="AS89" s="277"/>
      <c r="AT89" s="277"/>
      <c r="AU89" s="277"/>
      <c r="AV89" s="277"/>
      <c r="AW89" s="277"/>
      <c r="AX89" s="277"/>
      <c r="AY89" s="277"/>
      <c r="AZ89" s="277"/>
      <c r="BA89" s="262"/>
    </row>
    <row r="90" customFormat="false" ht="12.75" hidden="false" customHeight="false" outlineLevel="0" collapsed="false">
      <c r="A90" s="263"/>
      <c r="B90" s="264" t="s">
        <v>119</v>
      </c>
      <c r="C90" s="260"/>
      <c r="D90" s="265" t="n">
        <v>0</v>
      </c>
      <c r="E90" s="265" t="n">
        <v>0</v>
      </c>
      <c r="F90" s="265" t="n">
        <v>0</v>
      </c>
      <c r="G90" s="265" t="n">
        <v>0</v>
      </c>
      <c r="H90" s="265" t="n">
        <v>0</v>
      </c>
      <c r="I90" s="265" t="n">
        <v>0</v>
      </c>
      <c r="J90" s="265" t="n">
        <v>0</v>
      </c>
      <c r="K90" s="265" t="n">
        <v>0</v>
      </c>
      <c r="L90" s="265" t="n">
        <v>0</v>
      </c>
      <c r="M90" s="265" t="n">
        <v>0</v>
      </c>
      <c r="N90" s="265" t="n">
        <f aca="false">16.7/336</f>
        <v>0.049702380952381</v>
      </c>
      <c r="O90" s="265" t="n">
        <v>0</v>
      </c>
      <c r="P90" s="265" t="n">
        <v>0</v>
      </c>
      <c r="Q90" s="265" t="n">
        <v>0</v>
      </c>
      <c r="R90" s="265" t="n">
        <v>0</v>
      </c>
      <c r="S90" s="265" t="n">
        <v>0</v>
      </c>
      <c r="T90" s="265" t="n">
        <v>0</v>
      </c>
      <c r="U90" s="265" t="n">
        <v>0</v>
      </c>
      <c r="V90" s="265" t="n">
        <v>0</v>
      </c>
      <c r="W90" s="265" t="n">
        <v>0</v>
      </c>
      <c r="X90" s="265" t="n">
        <f aca="false">+(0.95-0.0497)/18</f>
        <v>0.0500166666666667</v>
      </c>
      <c r="Y90" s="265" t="n">
        <f aca="false">+(0.95-0.0497)/18</f>
        <v>0.0500166666666667</v>
      </c>
      <c r="Z90" s="162" t="n">
        <f aca="false">+(0.95-0.0497)/18</f>
        <v>0.0500166666666667</v>
      </c>
      <c r="AA90" s="265" t="n">
        <f aca="false">+(0.95-0.0497)/18</f>
        <v>0.0500166666666667</v>
      </c>
      <c r="AB90" s="265" t="n">
        <f aca="false">+(0.95-0.0497)/18</f>
        <v>0.0500166666666667</v>
      </c>
      <c r="AC90" s="265" t="n">
        <f aca="false">+(0.95-0.0497)/18</f>
        <v>0.0500166666666667</v>
      </c>
      <c r="AD90" s="265" t="n">
        <f aca="false">+(0.95-0.0497)/18</f>
        <v>0.0500166666666667</v>
      </c>
      <c r="AE90" s="265" t="n">
        <f aca="false">+(0.95-0.0497)/18</f>
        <v>0.0500166666666667</v>
      </c>
      <c r="AF90" s="265" t="n">
        <f aca="false">+(0.95-0.0497)/18</f>
        <v>0.0500166666666667</v>
      </c>
      <c r="AG90" s="265" t="n">
        <f aca="false">+(0.95-0.0497)/18</f>
        <v>0.0500166666666667</v>
      </c>
      <c r="AH90" s="265" t="n">
        <f aca="false">+(0.95-0.0497)/18</f>
        <v>0.0500166666666667</v>
      </c>
      <c r="AI90" s="265" t="n">
        <f aca="false">+(0.95-0.0497)/18</f>
        <v>0.0500166666666667</v>
      </c>
      <c r="AJ90" s="265" t="n">
        <f aca="false">+(0.95-0.0497)/18</f>
        <v>0.0500166666666667</v>
      </c>
      <c r="AK90" s="265" t="n">
        <f aca="false">+(0.95-0.0497)/18</f>
        <v>0.0500166666666667</v>
      </c>
      <c r="AL90" s="265" t="n">
        <f aca="false">+(0.95-0.0497)/18</f>
        <v>0.0500166666666667</v>
      </c>
      <c r="AM90" s="265" t="n">
        <f aca="false">+(0.95-0.0497)/18</f>
        <v>0.0500166666666667</v>
      </c>
      <c r="AN90" s="265" t="n">
        <f aca="false">+(0.95-0.0497)/18</f>
        <v>0.0500166666666667</v>
      </c>
      <c r="AO90" s="265" t="n">
        <f aca="false">+(0.95-0.0497)/18</f>
        <v>0.0500166666666667</v>
      </c>
      <c r="AP90" s="265" t="n">
        <v>0</v>
      </c>
      <c r="AQ90" s="265" t="n">
        <v>0</v>
      </c>
      <c r="AR90" s="265" t="n">
        <v>0</v>
      </c>
      <c r="AS90" s="265" t="n">
        <v>0</v>
      </c>
      <c r="AT90" s="265" t="n">
        <v>0.05</v>
      </c>
      <c r="AU90" s="265" t="n">
        <v>0</v>
      </c>
      <c r="AV90" s="265" t="n">
        <v>0</v>
      </c>
      <c r="AW90" s="265" t="n">
        <v>0</v>
      </c>
      <c r="AX90" s="265" t="n">
        <v>0</v>
      </c>
      <c r="AY90" s="265" t="n">
        <v>0</v>
      </c>
      <c r="AZ90" s="265" t="n">
        <v>0</v>
      </c>
      <c r="BA90" s="266" t="n">
        <v>0</v>
      </c>
      <c r="BB90" s="264" t="n">
        <v>0</v>
      </c>
      <c r="BC90" s="263" t="n">
        <f aca="false">SUM(N90:BB90)</f>
        <v>1.00000238095238</v>
      </c>
    </row>
    <row r="91" customFormat="false" ht="12.75" hidden="false" customHeight="false" outlineLevel="0" collapsed="false">
      <c r="A91" s="263"/>
      <c r="B91" s="264" t="s">
        <v>120</v>
      </c>
      <c r="C91" s="260"/>
      <c r="D91" s="265" t="n">
        <f aca="false">+D90</f>
        <v>0</v>
      </c>
      <c r="E91" s="265" t="n">
        <f aca="false">+D91+E90</f>
        <v>0</v>
      </c>
      <c r="F91" s="265" t="n">
        <f aca="false">+E91+F90</f>
        <v>0</v>
      </c>
      <c r="G91" s="265" t="n">
        <f aca="false">+F91+G90</f>
        <v>0</v>
      </c>
      <c r="H91" s="265" t="n">
        <f aca="false">+G91+H90</f>
        <v>0</v>
      </c>
      <c r="I91" s="265" t="n">
        <f aca="false">+H91+I90</f>
        <v>0</v>
      </c>
      <c r="J91" s="265" t="n">
        <f aca="false">+I91+J90</f>
        <v>0</v>
      </c>
      <c r="K91" s="265" t="n">
        <f aca="false">+J91+K90</f>
        <v>0</v>
      </c>
      <c r="L91" s="265" t="n">
        <f aca="false">+K91+L90</f>
        <v>0</v>
      </c>
      <c r="M91" s="265" t="n">
        <f aca="false">+L91+M90</f>
        <v>0</v>
      </c>
      <c r="N91" s="265" t="n">
        <f aca="false">+M91+N90</f>
        <v>0.049702380952381</v>
      </c>
      <c r="O91" s="265" t="n">
        <f aca="false">+N91+O90</f>
        <v>0.049702380952381</v>
      </c>
      <c r="P91" s="265" t="n">
        <f aca="false">+O91+P90</f>
        <v>0.049702380952381</v>
      </c>
      <c r="Q91" s="265" t="n">
        <f aca="false">+P91+Q90</f>
        <v>0.049702380952381</v>
      </c>
      <c r="R91" s="265" t="n">
        <f aca="false">+Q91+R90</f>
        <v>0.049702380952381</v>
      </c>
      <c r="S91" s="265" t="n">
        <f aca="false">+R91+S90</f>
        <v>0.049702380952381</v>
      </c>
      <c r="T91" s="265" t="n">
        <f aca="false">+S91+T90</f>
        <v>0.049702380952381</v>
      </c>
      <c r="U91" s="265" t="n">
        <f aca="false">+T91+U90</f>
        <v>0.049702380952381</v>
      </c>
      <c r="V91" s="265" t="n">
        <f aca="false">+U91+V90</f>
        <v>0.049702380952381</v>
      </c>
      <c r="W91" s="265" t="n">
        <f aca="false">+V91+W90</f>
        <v>0.049702380952381</v>
      </c>
      <c r="X91" s="265" t="n">
        <f aca="false">+W91+X90</f>
        <v>0.0997190476190476</v>
      </c>
      <c r="Y91" s="265" t="n">
        <f aca="false">+X91+Y90</f>
        <v>0.149735714285714</v>
      </c>
      <c r="Z91" s="162" t="n">
        <f aca="false">+Y91+Z90</f>
        <v>0.199752380952381</v>
      </c>
      <c r="AA91" s="265" t="n">
        <f aca="false">+Z91+AA90</f>
        <v>0.249769047619048</v>
      </c>
      <c r="AB91" s="265" t="n">
        <f aca="false">+AA91+AB90</f>
        <v>0.299785714285714</v>
      </c>
      <c r="AC91" s="265" t="n">
        <f aca="false">+AB91+AC90</f>
        <v>0.349802380952381</v>
      </c>
      <c r="AD91" s="265" t="n">
        <f aca="false">+AC91+AD90</f>
        <v>0.399819047619048</v>
      </c>
      <c r="AE91" s="265" t="n">
        <f aca="false">+AD91+AE90</f>
        <v>0.449835714285714</v>
      </c>
      <c r="AF91" s="265" t="n">
        <f aca="false">+AE91+AF90</f>
        <v>0.499852380952381</v>
      </c>
      <c r="AG91" s="265" t="n">
        <f aca="false">+AF91+AG90</f>
        <v>0.549869047619048</v>
      </c>
      <c r="AH91" s="265" t="n">
        <f aca="false">+AG91+AH90</f>
        <v>0.599885714285714</v>
      </c>
      <c r="AI91" s="265" t="n">
        <f aca="false">+AH91+AI90</f>
        <v>0.649902380952381</v>
      </c>
      <c r="AJ91" s="265" t="n">
        <f aca="false">+AI91+AJ90</f>
        <v>0.699919047619048</v>
      </c>
      <c r="AK91" s="265" t="n">
        <f aca="false">+AJ91+AK90</f>
        <v>0.749935714285714</v>
      </c>
      <c r="AL91" s="265" t="n">
        <f aca="false">+AK91+AL90</f>
        <v>0.799952380952381</v>
      </c>
      <c r="AM91" s="265" t="n">
        <f aca="false">+AL91+AM90</f>
        <v>0.849969047619048</v>
      </c>
      <c r="AN91" s="265" t="n">
        <f aca="false">+AM91+AN90</f>
        <v>0.899985714285715</v>
      </c>
      <c r="AO91" s="265" t="n">
        <f aca="false">+AN91+AO90</f>
        <v>0.950002380952381</v>
      </c>
      <c r="AP91" s="265" t="n">
        <f aca="false">+AO91+AP90</f>
        <v>0.950002380952381</v>
      </c>
      <c r="AQ91" s="265" t="n">
        <f aca="false">+AP91+AQ90</f>
        <v>0.950002380952381</v>
      </c>
      <c r="AR91" s="265" t="n">
        <f aca="false">+AQ91+AR90</f>
        <v>0.950002380952381</v>
      </c>
      <c r="AS91" s="265" t="n">
        <f aca="false">+AR91+AS90</f>
        <v>0.950002380952381</v>
      </c>
      <c r="AT91" s="265" t="n">
        <f aca="false">+AS91+AT90</f>
        <v>1.00000238095238</v>
      </c>
      <c r="AU91" s="265" t="n">
        <f aca="false">+AT91+AU90</f>
        <v>1.00000238095238</v>
      </c>
      <c r="AV91" s="265" t="n">
        <f aca="false">+AU91+AV90</f>
        <v>1.00000238095238</v>
      </c>
      <c r="AW91" s="265" t="n">
        <f aca="false">+AV91+AW90</f>
        <v>1.00000238095238</v>
      </c>
      <c r="AX91" s="265" t="n">
        <f aca="false">+AW91+AX90</f>
        <v>1.00000238095238</v>
      </c>
      <c r="AY91" s="265" t="n">
        <f aca="false">+AX91+AY90</f>
        <v>1.00000238095238</v>
      </c>
      <c r="AZ91" s="265" t="n">
        <f aca="false">+AY91+AZ90</f>
        <v>1.00000238095238</v>
      </c>
      <c r="BA91" s="266" t="n">
        <f aca="false">+AZ91+BA90</f>
        <v>1.00000238095238</v>
      </c>
      <c r="BB91" s="264" t="n">
        <f aca="false">+BA91+BB90</f>
        <v>1.00000238095238</v>
      </c>
    </row>
    <row r="92" customFormat="false" ht="12.75" hidden="false" customHeight="false" outlineLevel="0" collapsed="false">
      <c r="A92" s="263"/>
      <c r="B92" s="264" t="s">
        <v>121</v>
      </c>
      <c r="C92" s="260"/>
      <c r="D92" s="265" t="n">
        <v>0</v>
      </c>
      <c r="E92" s="265" t="n">
        <v>0</v>
      </c>
      <c r="F92" s="265" t="n">
        <v>0</v>
      </c>
      <c r="G92" s="265" t="n">
        <v>0</v>
      </c>
      <c r="H92" s="265" t="n">
        <v>0</v>
      </c>
      <c r="I92" s="265" t="n">
        <v>0</v>
      </c>
      <c r="J92" s="265" t="n">
        <v>0</v>
      </c>
      <c r="K92" s="265" t="n">
        <v>0</v>
      </c>
      <c r="L92" s="265" t="n">
        <v>0</v>
      </c>
      <c r="M92" s="265" t="n">
        <v>0</v>
      </c>
      <c r="N92" s="265" t="n">
        <v>0.05</v>
      </c>
      <c r="O92" s="265" t="n">
        <v>0</v>
      </c>
      <c r="P92" s="265" t="n">
        <v>0</v>
      </c>
      <c r="Q92" s="265" t="n">
        <v>0</v>
      </c>
      <c r="R92" s="265" t="n">
        <v>0</v>
      </c>
      <c r="S92" s="265" t="n">
        <v>0</v>
      </c>
      <c r="T92" s="265" t="n">
        <v>0</v>
      </c>
      <c r="U92" s="265" t="n">
        <v>0</v>
      </c>
      <c r="V92" s="265" t="n">
        <v>0</v>
      </c>
      <c r="W92" s="265" t="n">
        <v>0</v>
      </c>
      <c r="X92" s="265" t="n">
        <f aca="false">+(0.34-0.05)/18</f>
        <v>0.0161111111111111</v>
      </c>
      <c r="Y92" s="265" t="n">
        <f aca="false">+(0.34-0.05)/18</f>
        <v>0.0161111111111111</v>
      </c>
      <c r="Z92" s="162" t="n">
        <f aca="false">+(0.34-0.05)/18</f>
        <v>0.0161111111111111</v>
      </c>
      <c r="AA92" s="265" t="n">
        <f aca="false">+(0.34-0.05)/18</f>
        <v>0.0161111111111111</v>
      </c>
      <c r="AB92" s="265" t="n">
        <f aca="false">+(0.34-0.05)/18</f>
        <v>0.0161111111111111</v>
      </c>
      <c r="AC92" s="265" t="n">
        <f aca="false">+(0.34-0.05)/18</f>
        <v>0.0161111111111111</v>
      </c>
      <c r="AD92" s="265" t="n">
        <f aca="false">+(0.34-0.05)/18</f>
        <v>0.0161111111111111</v>
      </c>
      <c r="AE92" s="265" t="n">
        <f aca="false">+(0.34-0.05)/18</f>
        <v>0.0161111111111111</v>
      </c>
      <c r="AF92" s="265" t="n">
        <f aca="false">+(0.34-0.05)/18</f>
        <v>0.0161111111111111</v>
      </c>
      <c r="AG92" s="265" t="n">
        <f aca="false">+(0.34-0.05)/18</f>
        <v>0.0161111111111111</v>
      </c>
      <c r="AH92" s="265" t="n">
        <f aca="false">+(0.34-0.05)/18</f>
        <v>0.0161111111111111</v>
      </c>
      <c r="AI92" s="265" t="n">
        <f aca="false">+(0.34-0.05)/18</f>
        <v>0.0161111111111111</v>
      </c>
      <c r="AJ92" s="265" t="n">
        <f aca="false">+(0.34-0.05)/18</f>
        <v>0.0161111111111111</v>
      </c>
      <c r="AK92" s="265" t="n">
        <f aca="false">+(0.34-0.05)/18</f>
        <v>0.0161111111111111</v>
      </c>
      <c r="AL92" s="265" t="n">
        <f aca="false">+(0.34-0.05)/18</f>
        <v>0.0161111111111111</v>
      </c>
      <c r="AM92" s="265" t="n">
        <f aca="false">+(0.34-0.05)/18</f>
        <v>0.0161111111111111</v>
      </c>
      <c r="AN92" s="265" t="n">
        <f aca="false">+(0.34-0.05)/18</f>
        <v>0.0161111111111111</v>
      </c>
      <c r="AO92" s="265" t="n">
        <f aca="false">+(0.34-0.05)/18</f>
        <v>0.0161111111111111</v>
      </c>
      <c r="AP92" s="265" t="n">
        <v>0.66</v>
      </c>
      <c r="AQ92" s="265" t="n">
        <v>0</v>
      </c>
      <c r="AR92" s="265" t="n">
        <v>0</v>
      </c>
      <c r="AS92" s="265" t="n">
        <v>0</v>
      </c>
      <c r="AT92" s="265" t="n">
        <v>0</v>
      </c>
      <c r="AU92" s="265" t="n">
        <v>0</v>
      </c>
      <c r="AV92" s="265" t="n">
        <v>0</v>
      </c>
      <c r="AW92" s="265" t="n">
        <v>0</v>
      </c>
      <c r="AX92" s="265" t="n">
        <v>0</v>
      </c>
      <c r="AY92" s="265" t="n">
        <v>0</v>
      </c>
      <c r="AZ92" s="265" t="n">
        <v>0</v>
      </c>
      <c r="BA92" s="266" t="n">
        <v>0</v>
      </c>
      <c r="BB92" s="264" t="n">
        <v>0</v>
      </c>
      <c r="BC92" s="263" t="n">
        <f aca="false">SUM(N92:BB92)</f>
        <v>1</v>
      </c>
    </row>
    <row r="93" customFormat="false" ht="12.75" hidden="false" customHeight="false" outlineLevel="0" collapsed="false">
      <c r="A93" s="263"/>
      <c r="B93" s="264" t="s">
        <v>122</v>
      </c>
      <c r="C93" s="260"/>
      <c r="D93" s="265" t="n">
        <f aca="false">+D92</f>
        <v>0</v>
      </c>
      <c r="E93" s="265" t="n">
        <f aca="false">+D93+E92</f>
        <v>0</v>
      </c>
      <c r="F93" s="265" t="n">
        <f aca="false">+E93+F92</f>
        <v>0</v>
      </c>
      <c r="G93" s="265" t="n">
        <f aca="false">+F93+G92</f>
        <v>0</v>
      </c>
      <c r="H93" s="265" t="n">
        <f aca="false">+G93+H92</f>
        <v>0</v>
      </c>
      <c r="I93" s="265" t="n">
        <f aca="false">+H93+I92</f>
        <v>0</v>
      </c>
      <c r="J93" s="265" t="n">
        <f aca="false">+I93+J92</f>
        <v>0</v>
      </c>
      <c r="K93" s="265" t="n">
        <f aca="false">+J93+K92</f>
        <v>0</v>
      </c>
      <c r="L93" s="265" t="n">
        <f aca="false">+K93+L92</f>
        <v>0</v>
      </c>
      <c r="M93" s="265" t="n">
        <f aca="false">+L93+M92</f>
        <v>0</v>
      </c>
      <c r="N93" s="265" t="n">
        <f aca="false">+M93+N92</f>
        <v>0.05</v>
      </c>
      <c r="O93" s="265" t="n">
        <f aca="false">+N93+O92</f>
        <v>0.05</v>
      </c>
      <c r="P93" s="265" t="n">
        <f aca="false">+O93+P92</f>
        <v>0.05</v>
      </c>
      <c r="Q93" s="265" t="n">
        <f aca="false">+P93+Q92</f>
        <v>0.05</v>
      </c>
      <c r="R93" s="265" t="n">
        <f aca="false">+Q93+R92</f>
        <v>0.05</v>
      </c>
      <c r="S93" s="265" t="n">
        <f aca="false">+R93+S92</f>
        <v>0.05</v>
      </c>
      <c r="T93" s="265" t="n">
        <f aca="false">+S93+T92</f>
        <v>0.05</v>
      </c>
      <c r="U93" s="265" t="n">
        <f aca="false">+T93+U92</f>
        <v>0.05</v>
      </c>
      <c r="V93" s="265" t="n">
        <f aca="false">+U93+V92</f>
        <v>0.05</v>
      </c>
      <c r="W93" s="265" t="n">
        <f aca="false">+V93+W92</f>
        <v>0.05</v>
      </c>
      <c r="X93" s="265" t="n">
        <f aca="false">+W93+X92</f>
        <v>0.0661111111111111</v>
      </c>
      <c r="Y93" s="265" t="n">
        <f aca="false">+X93+Y92</f>
        <v>0.0822222222222222</v>
      </c>
      <c r="Z93" s="162" t="n">
        <f aca="false">+Y93+Z92</f>
        <v>0.0983333333333334</v>
      </c>
      <c r="AA93" s="265" t="n">
        <f aca="false">+Z93+AA92</f>
        <v>0.114444444444444</v>
      </c>
      <c r="AB93" s="265" t="n">
        <f aca="false">+AA93+AB92</f>
        <v>0.130555555555556</v>
      </c>
      <c r="AC93" s="265" t="n">
        <f aca="false">+AB93+AC92</f>
        <v>0.146666666666667</v>
      </c>
      <c r="AD93" s="265" t="n">
        <f aca="false">+AC93+AD92</f>
        <v>0.162777777777778</v>
      </c>
      <c r="AE93" s="265" t="n">
        <f aca="false">+AD93+AE92</f>
        <v>0.178888888888889</v>
      </c>
      <c r="AF93" s="265" t="n">
        <f aca="false">+AE93+AF92</f>
        <v>0.195</v>
      </c>
      <c r="AG93" s="265" t="n">
        <f aca="false">+AF93+AG92</f>
        <v>0.211111111111111</v>
      </c>
      <c r="AH93" s="265" t="n">
        <f aca="false">+AG93+AH92</f>
        <v>0.227222222222222</v>
      </c>
      <c r="AI93" s="265" t="n">
        <f aca="false">+AH93+AI92</f>
        <v>0.243333333333333</v>
      </c>
      <c r="AJ93" s="265" t="n">
        <f aca="false">+AI93+AJ92</f>
        <v>0.259444444444444</v>
      </c>
      <c r="AK93" s="265" t="n">
        <f aca="false">+AJ93+AK92</f>
        <v>0.275555555555556</v>
      </c>
      <c r="AL93" s="265" t="n">
        <f aca="false">+AK93+AL92</f>
        <v>0.291666666666667</v>
      </c>
      <c r="AM93" s="265" t="n">
        <f aca="false">+AL93+AM92</f>
        <v>0.307777777777778</v>
      </c>
      <c r="AN93" s="265" t="n">
        <f aca="false">+AM93+AN92</f>
        <v>0.323888888888889</v>
      </c>
      <c r="AO93" s="265" t="n">
        <f aca="false">+AN93+AO92</f>
        <v>0.34</v>
      </c>
      <c r="AP93" s="265" t="n">
        <f aca="false">+AO93+AP92</f>
        <v>1</v>
      </c>
      <c r="AQ93" s="265" t="n">
        <f aca="false">+AP93+AQ92</f>
        <v>1</v>
      </c>
      <c r="AR93" s="265" t="n">
        <f aca="false">+AQ93+AR92</f>
        <v>1</v>
      </c>
      <c r="AS93" s="265" t="n">
        <f aca="false">+AR93+AS92</f>
        <v>1</v>
      </c>
      <c r="AT93" s="265" t="n">
        <f aca="false">+AS93+AT92</f>
        <v>1</v>
      </c>
      <c r="AU93" s="265" t="n">
        <f aca="false">+AT93+AU92</f>
        <v>1</v>
      </c>
      <c r="AV93" s="265" t="n">
        <f aca="false">+AU93+AV92</f>
        <v>1</v>
      </c>
      <c r="AW93" s="265" t="n">
        <f aca="false">+AV93+AW92</f>
        <v>1</v>
      </c>
      <c r="AX93" s="265" t="n">
        <f aca="false">+AW93+AX92</f>
        <v>1</v>
      </c>
      <c r="AY93" s="265" t="n">
        <f aca="false">+AX93+AY92</f>
        <v>1</v>
      </c>
      <c r="AZ93" s="265" t="n">
        <f aca="false">+AY93+AZ92</f>
        <v>1</v>
      </c>
      <c r="BA93" s="266" t="n">
        <f aca="false">+AZ93+BA92</f>
        <v>1</v>
      </c>
      <c r="BB93" s="264" t="n">
        <f aca="false">+BA93+BB92</f>
        <v>1</v>
      </c>
    </row>
    <row r="94" customFormat="false" ht="12.75" hidden="false" customHeight="false" outlineLevel="0" collapsed="false">
      <c r="A94" s="267"/>
      <c r="B94" s="268"/>
      <c r="C94" s="260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185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70"/>
      <c r="BB94" s="268"/>
    </row>
    <row r="95" customFormat="false" ht="12.75" hidden="false" customHeight="false" outlineLevel="0" collapsed="false">
      <c r="A95" s="211"/>
      <c r="B95" s="211" t="s">
        <v>123</v>
      </c>
      <c r="C95" s="212" t="n">
        <v>14</v>
      </c>
      <c r="D95" s="215" t="n">
        <f aca="false">+D91*$C95</f>
        <v>0</v>
      </c>
      <c r="E95" s="215" t="n">
        <f aca="false">+E91*$C95</f>
        <v>0</v>
      </c>
      <c r="F95" s="215" t="n">
        <f aca="false">+F91*$C95</f>
        <v>0</v>
      </c>
      <c r="G95" s="215" t="n">
        <f aca="false">+G91*$C95</f>
        <v>0</v>
      </c>
      <c r="H95" s="215" t="n">
        <f aca="false">+H91*$C95</f>
        <v>0</v>
      </c>
      <c r="I95" s="215" t="n">
        <f aca="false">+I91*$C95</f>
        <v>0</v>
      </c>
      <c r="J95" s="215" t="n">
        <f aca="false">+J91*$C95</f>
        <v>0</v>
      </c>
      <c r="K95" s="215" t="n">
        <f aca="false">+K91*$C95</f>
        <v>0</v>
      </c>
      <c r="L95" s="215" t="n">
        <f aca="false">+L91*$C95</f>
        <v>0</v>
      </c>
      <c r="M95" s="215" t="n">
        <f aca="false">+M91*$C95</f>
        <v>0</v>
      </c>
      <c r="N95" s="215" t="n">
        <f aca="false">+N91*$C95</f>
        <v>0.695833333333333</v>
      </c>
      <c r="O95" s="215" t="n">
        <f aca="false">+O91*$C95</f>
        <v>0.695833333333333</v>
      </c>
      <c r="P95" s="215" t="n">
        <f aca="false">+P91*$C95</f>
        <v>0.695833333333333</v>
      </c>
      <c r="Q95" s="215" t="n">
        <f aca="false">+Q91*$C95</f>
        <v>0.695833333333333</v>
      </c>
      <c r="R95" s="215" t="n">
        <f aca="false">+R91*$C95</f>
        <v>0.695833333333333</v>
      </c>
      <c r="S95" s="215" t="n">
        <f aca="false">+S91*$C95</f>
        <v>0.695833333333333</v>
      </c>
      <c r="T95" s="215" t="n">
        <f aca="false">+T91*$C95</f>
        <v>0.695833333333333</v>
      </c>
      <c r="U95" s="215" t="n">
        <f aca="false">+U91*$C95</f>
        <v>0.695833333333333</v>
      </c>
      <c r="V95" s="215" t="n">
        <f aca="false">+V91*$C95</f>
        <v>0.695833333333333</v>
      </c>
      <c r="W95" s="215" t="n">
        <f aca="false">+W91*$C95</f>
        <v>0.695833333333333</v>
      </c>
      <c r="X95" s="215" t="n">
        <f aca="false">+X91*$C95</f>
        <v>1.39606666666667</v>
      </c>
      <c r="Y95" s="215" t="n">
        <f aca="false">+Y91*$C95</f>
        <v>2.0963</v>
      </c>
      <c r="Z95" s="169" t="n">
        <f aca="false">+Z91*$C95</f>
        <v>2.79653333333333</v>
      </c>
      <c r="AA95" s="215" t="n">
        <f aca="false">+AA91*$C95</f>
        <v>3.49676666666667</v>
      </c>
      <c r="AB95" s="215" t="n">
        <f aca="false">+AB91*$C95</f>
        <v>4.197</v>
      </c>
      <c r="AC95" s="215" t="n">
        <f aca="false">+AC91*$C95</f>
        <v>4.89723333333333</v>
      </c>
      <c r="AD95" s="215" t="n">
        <f aca="false">+AD91*$C95</f>
        <v>5.59746666666667</v>
      </c>
      <c r="AE95" s="215" t="n">
        <f aca="false">+AE91*$C95</f>
        <v>6.2977</v>
      </c>
      <c r="AF95" s="215" t="n">
        <f aca="false">+AF91*$C95</f>
        <v>6.99793333333333</v>
      </c>
      <c r="AG95" s="215" t="n">
        <f aca="false">+AG91*$C95</f>
        <v>7.69816666666667</v>
      </c>
      <c r="AH95" s="215" t="n">
        <f aca="false">+AH91*$C95</f>
        <v>8.3984</v>
      </c>
      <c r="AI95" s="215" t="n">
        <f aca="false">+AI91*$C95</f>
        <v>9.09863333333333</v>
      </c>
      <c r="AJ95" s="215" t="n">
        <f aca="false">+AJ91*$C95</f>
        <v>9.79886666666667</v>
      </c>
      <c r="AK95" s="215" t="n">
        <f aca="false">+AK91*$C95</f>
        <v>10.4991</v>
      </c>
      <c r="AL95" s="215" t="n">
        <f aca="false">+AL91*$C95</f>
        <v>11.1993333333333</v>
      </c>
      <c r="AM95" s="215" t="n">
        <f aca="false">+AM91*$C95</f>
        <v>11.8995666666667</v>
      </c>
      <c r="AN95" s="215" t="n">
        <f aca="false">+AN91*$C95</f>
        <v>12.5998</v>
      </c>
      <c r="AO95" s="215" t="n">
        <f aca="false">+AO91*$C95</f>
        <v>13.3000333333333</v>
      </c>
      <c r="AP95" s="215" t="n">
        <f aca="false">+AP91*$C95</f>
        <v>13.3000333333333</v>
      </c>
      <c r="AQ95" s="215" t="n">
        <f aca="false">+AQ91*$C95</f>
        <v>13.3000333333333</v>
      </c>
      <c r="AR95" s="215" t="n">
        <f aca="false">+AR91*$C95</f>
        <v>13.3000333333333</v>
      </c>
      <c r="AS95" s="215" t="n">
        <f aca="false">+AS91*$C95</f>
        <v>13.3000333333333</v>
      </c>
      <c r="AT95" s="215" t="n">
        <f aca="false">+AT91*$C95</f>
        <v>14.0000333333333</v>
      </c>
      <c r="AU95" s="215" t="n">
        <f aca="false">+AU91*$C95</f>
        <v>14.0000333333333</v>
      </c>
      <c r="AV95" s="215" t="n">
        <f aca="false">+AV91*$C95</f>
        <v>14.0000333333333</v>
      </c>
      <c r="AW95" s="215" t="n">
        <f aca="false">+AW91*$C95</f>
        <v>14.0000333333333</v>
      </c>
      <c r="AX95" s="215" t="n">
        <f aca="false">+AX91*$C95</f>
        <v>14.0000333333333</v>
      </c>
      <c r="AY95" s="215" t="n">
        <f aca="false">+AY91*$C95</f>
        <v>14.0000333333333</v>
      </c>
      <c r="AZ95" s="215" t="n">
        <f aca="false">+AZ91*$C95</f>
        <v>14.0000333333333</v>
      </c>
      <c r="BA95" s="216" t="n">
        <f aca="false">+BA91*$C95</f>
        <v>14.0000333333333</v>
      </c>
      <c r="BB95" s="217" t="n">
        <f aca="false">+BB91*$C95</f>
        <v>14.0000333333333</v>
      </c>
      <c r="BC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7"/>
      <c r="BU95" s="217"/>
      <c r="BV95" s="217"/>
      <c r="BW95" s="217"/>
      <c r="BX95" s="217"/>
      <c r="BY95" s="217"/>
      <c r="BZ95" s="217"/>
      <c r="CA95" s="217"/>
      <c r="CB95" s="217"/>
      <c r="CC95" s="217"/>
      <c r="CD95" s="217"/>
      <c r="CE95" s="217"/>
      <c r="CF95" s="217"/>
      <c r="CG95" s="217"/>
      <c r="CH95" s="217"/>
      <c r="CI95" s="217"/>
      <c r="CJ95" s="217"/>
      <c r="CK95" s="217"/>
    </row>
    <row r="96" customFormat="false" ht="13.5" hidden="false" customHeight="false" outlineLevel="0" collapsed="false">
      <c r="A96" s="271"/>
      <c r="B96" s="271" t="s">
        <v>124</v>
      </c>
      <c r="C96" s="272" t="str">
        <f aca="false">+'NTP or Sold'!C7</f>
        <v>NTP</v>
      </c>
      <c r="D96" s="273" t="n">
        <f aca="false">+D93*$C95</f>
        <v>0</v>
      </c>
      <c r="E96" s="273" t="n">
        <f aca="false">+E93*$C95</f>
        <v>0</v>
      </c>
      <c r="F96" s="273" t="n">
        <f aca="false">+F93*$C95</f>
        <v>0</v>
      </c>
      <c r="G96" s="273" t="n">
        <f aca="false">+G93*$C95</f>
        <v>0</v>
      </c>
      <c r="H96" s="273" t="n">
        <f aca="false">+H93*$C95</f>
        <v>0</v>
      </c>
      <c r="I96" s="273" t="n">
        <f aca="false">+I93*$C95</f>
        <v>0</v>
      </c>
      <c r="J96" s="273" t="n">
        <f aca="false">+J93*$C95</f>
        <v>0</v>
      </c>
      <c r="K96" s="273" t="n">
        <f aca="false">+K93*$C95</f>
        <v>0</v>
      </c>
      <c r="L96" s="273" t="n">
        <f aca="false">+L93*$C95</f>
        <v>0</v>
      </c>
      <c r="M96" s="273" t="n">
        <f aca="false">+M93*$C95</f>
        <v>0</v>
      </c>
      <c r="N96" s="273" t="n">
        <f aca="false">+N93*$C95</f>
        <v>0.7</v>
      </c>
      <c r="O96" s="273" t="n">
        <f aca="false">+O93*$C95</f>
        <v>0.7</v>
      </c>
      <c r="P96" s="273" t="n">
        <f aca="false">+P93*$C95</f>
        <v>0.7</v>
      </c>
      <c r="Q96" s="273" t="n">
        <f aca="false">+Q93*$C95</f>
        <v>0.7</v>
      </c>
      <c r="R96" s="273" t="n">
        <f aca="false">+R93*$C95</f>
        <v>0.7</v>
      </c>
      <c r="S96" s="273" t="n">
        <f aca="false">+S93*$C95</f>
        <v>0.7</v>
      </c>
      <c r="T96" s="273" t="n">
        <f aca="false">+T93*$C95</f>
        <v>0.7</v>
      </c>
      <c r="U96" s="273" t="n">
        <f aca="false">+U93*$C95</f>
        <v>0.7</v>
      </c>
      <c r="V96" s="273" t="n">
        <f aca="false">+V93*$C95</f>
        <v>0.7</v>
      </c>
      <c r="W96" s="273" t="n">
        <f aca="false">+W93*$C95</f>
        <v>0.7</v>
      </c>
      <c r="X96" s="273" t="n">
        <f aca="false">+X93*$C95</f>
        <v>0.925555555555556</v>
      </c>
      <c r="Y96" s="273" t="n">
        <f aca="false">+Y93*$C95</f>
        <v>1.15111111111111</v>
      </c>
      <c r="Z96" s="175" t="n">
        <f aca="false">+Z93*$C95</f>
        <v>1.37666666666667</v>
      </c>
      <c r="AA96" s="273" t="n">
        <f aca="false">+AA93*$C95</f>
        <v>1.60222222222222</v>
      </c>
      <c r="AB96" s="273" t="n">
        <f aca="false">+AB93*$C95</f>
        <v>1.82777777777778</v>
      </c>
      <c r="AC96" s="273" t="n">
        <f aca="false">+AC93*$C95</f>
        <v>2.05333333333333</v>
      </c>
      <c r="AD96" s="273" t="n">
        <f aca="false">+AD93*$C95</f>
        <v>2.27888888888889</v>
      </c>
      <c r="AE96" s="273" t="n">
        <f aca="false">+AE93*$C95</f>
        <v>2.50444444444444</v>
      </c>
      <c r="AF96" s="273" t="n">
        <f aca="false">+AF93*$C95</f>
        <v>2.73</v>
      </c>
      <c r="AG96" s="273" t="n">
        <f aca="false">+AG93*$C95</f>
        <v>2.95555555555556</v>
      </c>
      <c r="AH96" s="273" t="n">
        <f aca="false">+AH93*$C95</f>
        <v>3.18111111111111</v>
      </c>
      <c r="AI96" s="273" t="n">
        <f aca="false">+AI93*$C95</f>
        <v>3.40666666666667</v>
      </c>
      <c r="AJ96" s="273" t="n">
        <f aca="false">+AJ93*$C95</f>
        <v>3.63222222222222</v>
      </c>
      <c r="AK96" s="273" t="n">
        <f aca="false">+AK93*$C95</f>
        <v>3.85777777777778</v>
      </c>
      <c r="AL96" s="273" t="n">
        <f aca="false">+AL93*$C95</f>
        <v>4.08333333333333</v>
      </c>
      <c r="AM96" s="273" t="n">
        <f aca="false">+AM93*$C95</f>
        <v>4.30888888888889</v>
      </c>
      <c r="AN96" s="273" t="n">
        <f aca="false">+AN93*$C95</f>
        <v>4.53444444444445</v>
      </c>
      <c r="AO96" s="273" t="n">
        <f aca="false">+AO93*$C95</f>
        <v>4.76</v>
      </c>
      <c r="AP96" s="273" t="n">
        <f aca="false">+AP93*$C95</f>
        <v>14</v>
      </c>
      <c r="AQ96" s="273" t="n">
        <f aca="false">+AQ93*$C95</f>
        <v>14</v>
      </c>
      <c r="AR96" s="273" t="n">
        <f aca="false">+AR93*$C95</f>
        <v>14</v>
      </c>
      <c r="AS96" s="273" t="n">
        <f aca="false">+AS93*$C95</f>
        <v>14</v>
      </c>
      <c r="AT96" s="273" t="n">
        <f aca="false">+AT93*$C95</f>
        <v>14</v>
      </c>
      <c r="AU96" s="273" t="n">
        <f aca="false">+AU93*$C95</f>
        <v>14</v>
      </c>
      <c r="AV96" s="273" t="n">
        <f aca="false">+AV93*$C95</f>
        <v>14</v>
      </c>
      <c r="AW96" s="273" t="n">
        <f aca="false">+AW93*$C95</f>
        <v>14</v>
      </c>
      <c r="AX96" s="273" t="n">
        <f aca="false">+AX93*$C95</f>
        <v>14</v>
      </c>
      <c r="AY96" s="273" t="n">
        <f aca="false">+AY93*$C95</f>
        <v>14</v>
      </c>
      <c r="AZ96" s="273" t="n">
        <f aca="false">+AZ93*$C95</f>
        <v>14</v>
      </c>
      <c r="BA96" s="274" t="n">
        <f aca="false">+BA93*$C95</f>
        <v>14</v>
      </c>
      <c r="BB96" s="275" t="n">
        <f aca="false">+BB93*$C95</f>
        <v>14</v>
      </c>
      <c r="BC96" s="275"/>
      <c r="BF96" s="275"/>
      <c r="BG96" s="275"/>
      <c r="BH96" s="275"/>
      <c r="BI96" s="275"/>
      <c r="BJ96" s="275"/>
      <c r="BK96" s="275"/>
      <c r="BL96" s="275"/>
      <c r="BM96" s="275"/>
      <c r="BN96" s="275"/>
      <c r="BO96" s="275"/>
      <c r="BP96" s="275"/>
      <c r="BQ96" s="275"/>
      <c r="BR96" s="275"/>
      <c r="BS96" s="275"/>
      <c r="BT96" s="275"/>
      <c r="BU96" s="275"/>
      <c r="BV96" s="275"/>
      <c r="BW96" s="275"/>
      <c r="BX96" s="275"/>
      <c r="BY96" s="275"/>
      <c r="BZ96" s="275"/>
      <c r="CA96" s="275"/>
      <c r="CB96" s="275"/>
      <c r="CC96" s="275"/>
      <c r="CD96" s="275"/>
      <c r="CE96" s="275"/>
      <c r="CF96" s="275"/>
      <c r="CG96" s="275"/>
      <c r="CH96" s="275"/>
      <c r="CI96" s="275"/>
      <c r="CJ96" s="275"/>
      <c r="CK96" s="275"/>
    </row>
    <row r="97" customFormat="false" ht="15" hidden="false" customHeight="true" outlineLevel="0" collapsed="false">
      <c r="A97" s="259"/>
      <c r="B97" s="276" t="str">
        <f aca="false">+'NTP or Sold'!H8</f>
        <v>LM6000</v>
      </c>
      <c r="C97" s="260" t="str">
        <f aca="false">+'NTP or Sold'!T8</f>
        <v>Sandhill Power / Austin (ENA)</v>
      </c>
      <c r="D97" s="277"/>
      <c r="E97" s="277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157"/>
      <c r="AA97" s="277"/>
      <c r="AB97" s="277"/>
      <c r="AC97" s="277"/>
      <c r="AD97" s="277"/>
      <c r="AE97" s="277"/>
      <c r="AF97" s="277"/>
      <c r="AG97" s="277"/>
      <c r="AH97" s="277"/>
      <c r="AI97" s="277"/>
      <c r="AJ97" s="277"/>
      <c r="AK97" s="277"/>
      <c r="AL97" s="277"/>
      <c r="AM97" s="277"/>
      <c r="AN97" s="277"/>
      <c r="AO97" s="277"/>
      <c r="AP97" s="277"/>
      <c r="AQ97" s="277"/>
      <c r="AR97" s="277"/>
      <c r="AS97" s="277"/>
      <c r="AT97" s="277"/>
      <c r="AU97" s="277"/>
      <c r="AV97" s="277"/>
      <c r="AW97" s="277"/>
      <c r="AX97" s="277"/>
      <c r="AY97" s="277"/>
      <c r="AZ97" s="277"/>
      <c r="BA97" s="262"/>
    </row>
    <row r="98" customFormat="false" ht="12.75" hidden="false" customHeight="false" outlineLevel="0" collapsed="false">
      <c r="A98" s="263"/>
      <c r="B98" s="264" t="s">
        <v>119</v>
      </c>
      <c r="C98" s="260"/>
      <c r="D98" s="265" t="n">
        <v>0</v>
      </c>
      <c r="E98" s="265" t="n">
        <v>0</v>
      </c>
      <c r="F98" s="265" t="n">
        <v>0</v>
      </c>
      <c r="G98" s="265" t="n">
        <v>0</v>
      </c>
      <c r="H98" s="265" t="n">
        <v>0</v>
      </c>
      <c r="I98" s="265" t="n">
        <v>0</v>
      </c>
      <c r="J98" s="265" t="n">
        <v>0</v>
      </c>
      <c r="K98" s="265" t="n">
        <v>0</v>
      </c>
      <c r="L98" s="265" t="n">
        <v>0</v>
      </c>
      <c r="M98" s="265" t="n">
        <v>0</v>
      </c>
      <c r="N98" s="265" t="n">
        <f aca="false">16.7/336</f>
        <v>0.049702380952381</v>
      </c>
      <c r="O98" s="265" t="n">
        <v>0</v>
      </c>
      <c r="P98" s="265" t="n">
        <v>0</v>
      </c>
      <c r="Q98" s="265" t="n">
        <v>0</v>
      </c>
      <c r="R98" s="265" t="n">
        <v>0</v>
      </c>
      <c r="S98" s="265" t="n">
        <v>0</v>
      </c>
      <c r="T98" s="265" t="n">
        <v>0</v>
      </c>
      <c r="U98" s="265" t="n">
        <v>0</v>
      </c>
      <c r="V98" s="265" t="n">
        <v>0</v>
      </c>
      <c r="W98" s="265" t="n">
        <v>0</v>
      </c>
      <c r="X98" s="265" t="n">
        <f aca="false">+(0.95-0.0497)/18</f>
        <v>0.0500166666666667</v>
      </c>
      <c r="Y98" s="265" t="n">
        <f aca="false">+(0.95-0.0497)/18</f>
        <v>0.0500166666666667</v>
      </c>
      <c r="Z98" s="162" t="n">
        <f aca="false">+(0.95-0.0497)/18</f>
        <v>0.0500166666666667</v>
      </c>
      <c r="AA98" s="265" t="n">
        <f aca="false">+(0.95-0.0497)/18</f>
        <v>0.0500166666666667</v>
      </c>
      <c r="AB98" s="265" t="n">
        <f aca="false">+(0.95-0.0497)/18</f>
        <v>0.0500166666666667</v>
      </c>
      <c r="AC98" s="265" t="n">
        <f aca="false">+(0.95-0.0497)/18</f>
        <v>0.0500166666666667</v>
      </c>
      <c r="AD98" s="265" t="n">
        <f aca="false">+(0.95-0.0497)/18</f>
        <v>0.0500166666666667</v>
      </c>
      <c r="AE98" s="265" t="n">
        <f aca="false">+(0.95-0.0497)/18</f>
        <v>0.0500166666666667</v>
      </c>
      <c r="AF98" s="265" t="n">
        <f aca="false">+(0.95-0.0497)/18</f>
        <v>0.0500166666666667</v>
      </c>
      <c r="AG98" s="265" t="n">
        <f aca="false">+(0.95-0.0497)/18</f>
        <v>0.0500166666666667</v>
      </c>
      <c r="AH98" s="265" t="n">
        <f aca="false">+(0.95-0.0497)/18</f>
        <v>0.0500166666666667</v>
      </c>
      <c r="AI98" s="265" t="n">
        <f aca="false">+(0.95-0.0497)/18</f>
        <v>0.0500166666666667</v>
      </c>
      <c r="AJ98" s="265" t="n">
        <f aca="false">+(0.95-0.0497)/18</f>
        <v>0.0500166666666667</v>
      </c>
      <c r="AK98" s="265" t="n">
        <f aca="false">+(0.95-0.0497)/18</f>
        <v>0.0500166666666667</v>
      </c>
      <c r="AL98" s="265" t="n">
        <f aca="false">+(0.95-0.0497)/18</f>
        <v>0.0500166666666667</v>
      </c>
      <c r="AM98" s="265" t="n">
        <f aca="false">+(0.95-0.0497)/18</f>
        <v>0.0500166666666667</v>
      </c>
      <c r="AN98" s="265" t="n">
        <f aca="false">+(0.95-0.0497)/18</f>
        <v>0.0500166666666667</v>
      </c>
      <c r="AO98" s="265" t="n">
        <f aca="false">+(0.95-0.0497)/18</f>
        <v>0.0500166666666667</v>
      </c>
      <c r="AP98" s="265" t="n">
        <v>0</v>
      </c>
      <c r="AQ98" s="265" t="n">
        <v>0</v>
      </c>
      <c r="AR98" s="265" t="n">
        <v>0</v>
      </c>
      <c r="AS98" s="265" t="n">
        <v>0</v>
      </c>
      <c r="AT98" s="265" t="n">
        <v>0.05</v>
      </c>
      <c r="AU98" s="265" t="n">
        <v>0</v>
      </c>
      <c r="AV98" s="265" t="n">
        <v>0</v>
      </c>
      <c r="AW98" s="265" t="n">
        <v>0</v>
      </c>
      <c r="AX98" s="265" t="n">
        <v>0</v>
      </c>
      <c r="AY98" s="265" t="n">
        <v>0</v>
      </c>
      <c r="AZ98" s="265" t="n">
        <v>0</v>
      </c>
      <c r="BA98" s="266" t="n">
        <v>0</v>
      </c>
      <c r="BB98" s="264" t="n">
        <v>0</v>
      </c>
      <c r="BC98" s="263" t="n">
        <f aca="false">SUM(N98:BB98)</f>
        <v>1.00000238095238</v>
      </c>
    </row>
    <row r="99" customFormat="false" ht="12.75" hidden="false" customHeight="false" outlineLevel="0" collapsed="false">
      <c r="A99" s="263"/>
      <c r="B99" s="264" t="s">
        <v>120</v>
      </c>
      <c r="C99" s="260"/>
      <c r="D99" s="265" t="n">
        <f aca="false">+D98</f>
        <v>0</v>
      </c>
      <c r="E99" s="265" t="n">
        <f aca="false">+D99+E98</f>
        <v>0</v>
      </c>
      <c r="F99" s="265" t="n">
        <f aca="false">+E99+F98</f>
        <v>0</v>
      </c>
      <c r="G99" s="265" t="n">
        <f aca="false">+F99+G98</f>
        <v>0</v>
      </c>
      <c r="H99" s="265" t="n">
        <f aca="false">+G99+H98</f>
        <v>0</v>
      </c>
      <c r="I99" s="265" t="n">
        <f aca="false">+H99+I98</f>
        <v>0</v>
      </c>
      <c r="J99" s="265" t="n">
        <f aca="false">+I99+J98</f>
        <v>0</v>
      </c>
      <c r="K99" s="265" t="n">
        <f aca="false">+J99+K98</f>
        <v>0</v>
      </c>
      <c r="L99" s="265" t="n">
        <f aca="false">+K99+L98</f>
        <v>0</v>
      </c>
      <c r="M99" s="265" t="n">
        <f aca="false">+L99+M98</f>
        <v>0</v>
      </c>
      <c r="N99" s="265" t="n">
        <f aca="false">+M99+N98</f>
        <v>0.049702380952381</v>
      </c>
      <c r="O99" s="265" t="n">
        <f aca="false">+N99+O98</f>
        <v>0.049702380952381</v>
      </c>
      <c r="P99" s="265" t="n">
        <f aca="false">+O99+P98</f>
        <v>0.049702380952381</v>
      </c>
      <c r="Q99" s="265" t="n">
        <f aca="false">+P99+Q98</f>
        <v>0.049702380952381</v>
      </c>
      <c r="R99" s="265" t="n">
        <f aca="false">+Q99+R98</f>
        <v>0.049702380952381</v>
      </c>
      <c r="S99" s="265" t="n">
        <f aca="false">+R99+S98</f>
        <v>0.049702380952381</v>
      </c>
      <c r="T99" s="265" t="n">
        <f aca="false">+S99+T98</f>
        <v>0.049702380952381</v>
      </c>
      <c r="U99" s="265" t="n">
        <f aca="false">+T99+U98</f>
        <v>0.049702380952381</v>
      </c>
      <c r="V99" s="265" t="n">
        <f aca="false">+U99+V98</f>
        <v>0.049702380952381</v>
      </c>
      <c r="W99" s="265" t="n">
        <f aca="false">+V99+W98</f>
        <v>0.049702380952381</v>
      </c>
      <c r="X99" s="265" t="n">
        <f aca="false">+W99+X98</f>
        <v>0.0997190476190476</v>
      </c>
      <c r="Y99" s="265" t="n">
        <f aca="false">+X99+Y98</f>
        <v>0.149735714285714</v>
      </c>
      <c r="Z99" s="162" t="n">
        <f aca="false">+Y99+Z98</f>
        <v>0.199752380952381</v>
      </c>
      <c r="AA99" s="265" t="n">
        <f aca="false">+Z99+AA98</f>
        <v>0.249769047619048</v>
      </c>
      <c r="AB99" s="265" t="n">
        <f aca="false">+AA99+AB98</f>
        <v>0.299785714285714</v>
      </c>
      <c r="AC99" s="265" t="n">
        <f aca="false">+AB99+AC98</f>
        <v>0.349802380952381</v>
      </c>
      <c r="AD99" s="265" t="n">
        <f aca="false">+AC99+AD98</f>
        <v>0.399819047619048</v>
      </c>
      <c r="AE99" s="265" t="n">
        <f aca="false">+AD99+AE98</f>
        <v>0.449835714285714</v>
      </c>
      <c r="AF99" s="265" t="n">
        <f aca="false">+AE99+AF98</f>
        <v>0.499852380952381</v>
      </c>
      <c r="AG99" s="265" t="n">
        <f aca="false">+AF99+AG98</f>
        <v>0.549869047619048</v>
      </c>
      <c r="AH99" s="265" t="n">
        <f aca="false">+AG99+AH98</f>
        <v>0.599885714285714</v>
      </c>
      <c r="AI99" s="265" t="n">
        <f aca="false">+AH99+AI98</f>
        <v>0.649902380952381</v>
      </c>
      <c r="AJ99" s="265" t="n">
        <f aca="false">+AI99+AJ98</f>
        <v>0.699919047619048</v>
      </c>
      <c r="AK99" s="265" t="n">
        <f aca="false">+AJ99+AK98</f>
        <v>0.749935714285714</v>
      </c>
      <c r="AL99" s="265" t="n">
        <f aca="false">+AK99+AL98</f>
        <v>0.799952380952381</v>
      </c>
      <c r="AM99" s="265" t="n">
        <f aca="false">+AL99+AM98</f>
        <v>0.849969047619048</v>
      </c>
      <c r="AN99" s="265" t="n">
        <f aca="false">+AM99+AN98</f>
        <v>0.899985714285715</v>
      </c>
      <c r="AO99" s="265" t="n">
        <f aca="false">+AN99+AO98</f>
        <v>0.950002380952381</v>
      </c>
      <c r="AP99" s="265" t="n">
        <f aca="false">+AO99+AP98</f>
        <v>0.950002380952381</v>
      </c>
      <c r="AQ99" s="265" t="n">
        <f aca="false">+AP99+AQ98</f>
        <v>0.950002380952381</v>
      </c>
      <c r="AR99" s="265" t="n">
        <f aca="false">+AQ99+AR98</f>
        <v>0.950002380952381</v>
      </c>
      <c r="AS99" s="265" t="n">
        <f aca="false">+AR99+AS98</f>
        <v>0.950002380952381</v>
      </c>
      <c r="AT99" s="265" t="n">
        <f aca="false">+AS99+AT98</f>
        <v>1.00000238095238</v>
      </c>
      <c r="AU99" s="265" t="n">
        <f aca="false">+AT99+AU98</f>
        <v>1.00000238095238</v>
      </c>
      <c r="AV99" s="265" t="n">
        <f aca="false">+AU99+AV98</f>
        <v>1.00000238095238</v>
      </c>
      <c r="AW99" s="265" t="n">
        <f aca="false">+AV99+AW98</f>
        <v>1.00000238095238</v>
      </c>
      <c r="AX99" s="265" t="n">
        <f aca="false">+AW99+AX98</f>
        <v>1.00000238095238</v>
      </c>
      <c r="AY99" s="265" t="n">
        <f aca="false">+AX99+AY98</f>
        <v>1.00000238095238</v>
      </c>
      <c r="AZ99" s="265" t="n">
        <f aca="false">+AY99+AZ98</f>
        <v>1.00000238095238</v>
      </c>
      <c r="BA99" s="266" t="n">
        <f aca="false">+AZ99+BA98</f>
        <v>1.00000238095238</v>
      </c>
      <c r="BB99" s="264" t="n">
        <f aca="false">+BA99+BB98</f>
        <v>1.00000238095238</v>
      </c>
    </row>
    <row r="100" customFormat="false" ht="12.75" hidden="false" customHeight="false" outlineLevel="0" collapsed="false">
      <c r="A100" s="263"/>
      <c r="B100" s="264" t="s">
        <v>121</v>
      </c>
      <c r="C100" s="260"/>
      <c r="D100" s="265" t="n">
        <v>0</v>
      </c>
      <c r="E100" s="265" t="n">
        <v>0</v>
      </c>
      <c r="F100" s="265" t="n">
        <v>0</v>
      </c>
      <c r="G100" s="265" t="n">
        <v>0</v>
      </c>
      <c r="H100" s="265" t="n">
        <v>0</v>
      </c>
      <c r="I100" s="265" t="n">
        <v>0</v>
      </c>
      <c r="J100" s="265" t="n">
        <v>0</v>
      </c>
      <c r="K100" s="265" t="n">
        <v>0</v>
      </c>
      <c r="L100" s="265" t="n">
        <v>0</v>
      </c>
      <c r="M100" s="265" t="n">
        <v>0</v>
      </c>
      <c r="N100" s="265" t="n">
        <v>0.05</v>
      </c>
      <c r="O100" s="265" t="n">
        <v>0</v>
      </c>
      <c r="P100" s="265" t="n">
        <v>0</v>
      </c>
      <c r="Q100" s="265" t="n">
        <v>0</v>
      </c>
      <c r="R100" s="265" t="n">
        <v>0</v>
      </c>
      <c r="S100" s="265" t="n">
        <v>0</v>
      </c>
      <c r="T100" s="265" t="n">
        <v>0</v>
      </c>
      <c r="U100" s="265" t="n">
        <v>0</v>
      </c>
      <c r="V100" s="265" t="n">
        <v>0</v>
      </c>
      <c r="W100" s="265" t="n">
        <v>0</v>
      </c>
      <c r="X100" s="265" t="n">
        <f aca="false">+(0.34-0.05)/18</f>
        <v>0.0161111111111111</v>
      </c>
      <c r="Y100" s="265" t="n">
        <f aca="false">+(0.34-0.05)/18</f>
        <v>0.0161111111111111</v>
      </c>
      <c r="Z100" s="162" t="n">
        <f aca="false">+(0.34-0.05)/18</f>
        <v>0.0161111111111111</v>
      </c>
      <c r="AA100" s="265" t="n">
        <f aca="false">+(0.34-0.05)/18</f>
        <v>0.0161111111111111</v>
      </c>
      <c r="AB100" s="265" t="n">
        <f aca="false">+(0.34-0.05)/18</f>
        <v>0.0161111111111111</v>
      </c>
      <c r="AC100" s="265" t="n">
        <f aca="false">+(0.34-0.05)/18</f>
        <v>0.0161111111111111</v>
      </c>
      <c r="AD100" s="265" t="n">
        <f aca="false">+(0.34-0.05)/18</f>
        <v>0.0161111111111111</v>
      </c>
      <c r="AE100" s="265" t="n">
        <f aca="false">+(0.34-0.05)/18</f>
        <v>0.0161111111111111</v>
      </c>
      <c r="AF100" s="265" t="n">
        <f aca="false">+(0.34-0.05)/18</f>
        <v>0.0161111111111111</v>
      </c>
      <c r="AG100" s="265" t="n">
        <f aca="false">+(0.34-0.05)/18</f>
        <v>0.0161111111111111</v>
      </c>
      <c r="AH100" s="265" t="n">
        <f aca="false">+(0.34-0.05)/18</f>
        <v>0.0161111111111111</v>
      </c>
      <c r="AI100" s="265" t="n">
        <f aca="false">+(0.34-0.05)/18</f>
        <v>0.0161111111111111</v>
      </c>
      <c r="AJ100" s="265" t="n">
        <f aca="false">+(0.34-0.05)/18</f>
        <v>0.0161111111111111</v>
      </c>
      <c r="AK100" s="265" t="n">
        <f aca="false">+(0.34-0.05)/18</f>
        <v>0.0161111111111111</v>
      </c>
      <c r="AL100" s="265" t="n">
        <f aca="false">+(0.34-0.05)/18</f>
        <v>0.0161111111111111</v>
      </c>
      <c r="AM100" s="265" t="n">
        <f aca="false">+(0.34-0.05)/18</f>
        <v>0.0161111111111111</v>
      </c>
      <c r="AN100" s="265" t="n">
        <f aca="false">+(0.34-0.05)/18</f>
        <v>0.0161111111111111</v>
      </c>
      <c r="AO100" s="265" t="n">
        <f aca="false">+(0.34-0.05)/18</f>
        <v>0.0161111111111111</v>
      </c>
      <c r="AP100" s="265" t="n">
        <v>0.66</v>
      </c>
      <c r="AQ100" s="265" t="n">
        <v>0</v>
      </c>
      <c r="AR100" s="265" t="n">
        <v>0</v>
      </c>
      <c r="AS100" s="265" t="n">
        <v>0</v>
      </c>
      <c r="AT100" s="265" t="n">
        <v>0</v>
      </c>
      <c r="AU100" s="265" t="n">
        <v>0</v>
      </c>
      <c r="AV100" s="265" t="n">
        <v>0</v>
      </c>
      <c r="AW100" s="265" t="n">
        <v>0</v>
      </c>
      <c r="AX100" s="265" t="n">
        <v>0</v>
      </c>
      <c r="AY100" s="265" t="n">
        <v>0</v>
      </c>
      <c r="AZ100" s="265" t="n">
        <v>0</v>
      </c>
      <c r="BA100" s="266" t="n">
        <v>0</v>
      </c>
      <c r="BB100" s="264" t="n">
        <v>0</v>
      </c>
      <c r="BC100" s="263" t="n">
        <f aca="false">SUM(N100:BB100)</f>
        <v>1</v>
      </c>
    </row>
    <row r="101" customFormat="false" ht="12.75" hidden="false" customHeight="false" outlineLevel="0" collapsed="false">
      <c r="A101" s="263"/>
      <c r="B101" s="264" t="s">
        <v>122</v>
      </c>
      <c r="C101" s="260"/>
      <c r="D101" s="265" t="n">
        <f aca="false">+D100</f>
        <v>0</v>
      </c>
      <c r="E101" s="265" t="n">
        <f aca="false">+D101+E100</f>
        <v>0</v>
      </c>
      <c r="F101" s="265" t="n">
        <f aca="false">+E101+F100</f>
        <v>0</v>
      </c>
      <c r="G101" s="265" t="n">
        <f aca="false">+F101+G100</f>
        <v>0</v>
      </c>
      <c r="H101" s="265" t="n">
        <f aca="false">+G101+H100</f>
        <v>0</v>
      </c>
      <c r="I101" s="265" t="n">
        <f aca="false">+H101+I100</f>
        <v>0</v>
      </c>
      <c r="J101" s="265" t="n">
        <f aca="false">+I101+J100</f>
        <v>0</v>
      </c>
      <c r="K101" s="265" t="n">
        <f aca="false">+J101+K100</f>
        <v>0</v>
      </c>
      <c r="L101" s="265" t="n">
        <f aca="false">+K101+L100</f>
        <v>0</v>
      </c>
      <c r="M101" s="265" t="n">
        <f aca="false">+L101+M100</f>
        <v>0</v>
      </c>
      <c r="N101" s="265" t="n">
        <f aca="false">+M101+N100</f>
        <v>0.05</v>
      </c>
      <c r="O101" s="265" t="n">
        <f aca="false">+N101+O100</f>
        <v>0.05</v>
      </c>
      <c r="P101" s="265" t="n">
        <f aca="false">+O101+P100</f>
        <v>0.05</v>
      </c>
      <c r="Q101" s="265" t="n">
        <f aca="false">+P101+Q100</f>
        <v>0.05</v>
      </c>
      <c r="R101" s="265" t="n">
        <f aca="false">+Q101+R100</f>
        <v>0.05</v>
      </c>
      <c r="S101" s="265" t="n">
        <f aca="false">+R101+S100</f>
        <v>0.05</v>
      </c>
      <c r="T101" s="265" t="n">
        <f aca="false">+S101+T100</f>
        <v>0.05</v>
      </c>
      <c r="U101" s="265" t="n">
        <f aca="false">+T101+U100</f>
        <v>0.05</v>
      </c>
      <c r="V101" s="265" t="n">
        <f aca="false">+U101+V100</f>
        <v>0.05</v>
      </c>
      <c r="W101" s="265" t="n">
        <f aca="false">+V101+W100</f>
        <v>0.05</v>
      </c>
      <c r="X101" s="265" t="n">
        <f aca="false">+W101+X100</f>
        <v>0.0661111111111111</v>
      </c>
      <c r="Y101" s="265" t="n">
        <f aca="false">+X101+Y100</f>
        <v>0.0822222222222222</v>
      </c>
      <c r="Z101" s="162" t="n">
        <f aca="false">+Y101+Z100</f>
        <v>0.0983333333333334</v>
      </c>
      <c r="AA101" s="265" t="n">
        <f aca="false">+Z101+AA100</f>
        <v>0.114444444444444</v>
      </c>
      <c r="AB101" s="265" t="n">
        <f aca="false">+AA101+AB100</f>
        <v>0.130555555555556</v>
      </c>
      <c r="AC101" s="265" t="n">
        <f aca="false">+AB101+AC100</f>
        <v>0.146666666666667</v>
      </c>
      <c r="AD101" s="265" t="n">
        <f aca="false">+AC101+AD100</f>
        <v>0.162777777777778</v>
      </c>
      <c r="AE101" s="265" t="n">
        <f aca="false">+AD101+AE100</f>
        <v>0.178888888888889</v>
      </c>
      <c r="AF101" s="265" t="n">
        <f aca="false">+AE101+AF100</f>
        <v>0.195</v>
      </c>
      <c r="AG101" s="265" t="n">
        <f aca="false">+AF101+AG100</f>
        <v>0.211111111111111</v>
      </c>
      <c r="AH101" s="265" t="n">
        <f aca="false">+AG101+AH100</f>
        <v>0.227222222222222</v>
      </c>
      <c r="AI101" s="265" t="n">
        <f aca="false">+AH101+AI100</f>
        <v>0.243333333333333</v>
      </c>
      <c r="AJ101" s="265" t="n">
        <f aca="false">+AI101+AJ100</f>
        <v>0.259444444444444</v>
      </c>
      <c r="AK101" s="265" t="n">
        <f aca="false">+AJ101+AK100</f>
        <v>0.275555555555556</v>
      </c>
      <c r="AL101" s="265" t="n">
        <f aca="false">+AK101+AL100</f>
        <v>0.291666666666667</v>
      </c>
      <c r="AM101" s="265" t="n">
        <f aca="false">+AL101+AM100</f>
        <v>0.307777777777778</v>
      </c>
      <c r="AN101" s="265" t="n">
        <f aca="false">+AM101+AN100</f>
        <v>0.323888888888889</v>
      </c>
      <c r="AO101" s="265" t="n">
        <f aca="false">+AN101+AO100</f>
        <v>0.34</v>
      </c>
      <c r="AP101" s="265" t="n">
        <f aca="false">+AO101+AP100</f>
        <v>1</v>
      </c>
      <c r="AQ101" s="265" t="n">
        <f aca="false">+AP101+AQ100</f>
        <v>1</v>
      </c>
      <c r="AR101" s="265" t="n">
        <f aca="false">+AQ101+AR100</f>
        <v>1</v>
      </c>
      <c r="AS101" s="265" t="n">
        <f aca="false">+AR101+AS100</f>
        <v>1</v>
      </c>
      <c r="AT101" s="265" t="n">
        <f aca="false">+AS101+AT100</f>
        <v>1</v>
      </c>
      <c r="AU101" s="265" t="n">
        <f aca="false">+AT101+AU100</f>
        <v>1</v>
      </c>
      <c r="AV101" s="265" t="n">
        <f aca="false">+AU101+AV100</f>
        <v>1</v>
      </c>
      <c r="AW101" s="265" t="n">
        <f aca="false">+AV101+AW100</f>
        <v>1</v>
      </c>
      <c r="AX101" s="265" t="n">
        <f aca="false">+AW101+AX100</f>
        <v>1</v>
      </c>
      <c r="AY101" s="265" t="n">
        <f aca="false">+AX101+AY100</f>
        <v>1</v>
      </c>
      <c r="AZ101" s="265" t="n">
        <f aca="false">+AY101+AZ100</f>
        <v>1</v>
      </c>
      <c r="BA101" s="266" t="n">
        <f aca="false">+AZ101+BA100</f>
        <v>1</v>
      </c>
      <c r="BB101" s="264" t="n">
        <f aca="false">+BA101+BB100</f>
        <v>1</v>
      </c>
    </row>
    <row r="102" customFormat="false" ht="12.75" hidden="false" customHeight="false" outlineLevel="0" collapsed="false">
      <c r="A102" s="267"/>
      <c r="B102" s="268"/>
      <c r="C102" s="260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185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70"/>
      <c r="BB102" s="268"/>
    </row>
    <row r="103" customFormat="false" ht="12.75" hidden="false" customHeight="false" outlineLevel="0" collapsed="false">
      <c r="A103" s="211"/>
      <c r="B103" s="211" t="s">
        <v>123</v>
      </c>
      <c r="C103" s="212" t="n">
        <v>14</v>
      </c>
      <c r="D103" s="215" t="n">
        <f aca="false">+D99*$C103</f>
        <v>0</v>
      </c>
      <c r="E103" s="215" t="n">
        <f aca="false">+E99*$C103</f>
        <v>0</v>
      </c>
      <c r="F103" s="215" t="n">
        <f aca="false">+F99*$C103</f>
        <v>0</v>
      </c>
      <c r="G103" s="215" t="n">
        <f aca="false">+G99*$C103</f>
        <v>0</v>
      </c>
      <c r="H103" s="215" t="n">
        <f aca="false">+H99*$C103</f>
        <v>0</v>
      </c>
      <c r="I103" s="215" t="n">
        <f aca="false">+I99*$C103</f>
        <v>0</v>
      </c>
      <c r="J103" s="215" t="n">
        <f aca="false">+J99*$C103</f>
        <v>0</v>
      </c>
      <c r="K103" s="215" t="n">
        <f aca="false">+K99*$C103</f>
        <v>0</v>
      </c>
      <c r="L103" s="215" t="n">
        <f aca="false">+L99*$C103</f>
        <v>0</v>
      </c>
      <c r="M103" s="215" t="n">
        <f aca="false">+M99*$C103</f>
        <v>0</v>
      </c>
      <c r="N103" s="215" t="n">
        <f aca="false">+N99*$C103</f>
        <v>0.695833333333333</v>
      </c>
      <c r="O103" s="215" t="n">
        <f aca="false">+O99*$C103</f>
        <v>0.695833333333333</v>
      </c>
      <c r="P103" s="215" t="n">
        <f aca="false">+P99*$C103</f>
        <v>0.695833333333333</v>
      </c>
      <c r="Q103" s="215" t="n">
        <f aca="false">+Q99*$C103</f>
        <v>0.695833333333333</v>
      </c>
      <c r="R103" s="215" t="n">
        <f aca="false">+R99*$C103</f>
        <v>0.695833333333333</v>
      </c>
      <c r="S103" s="215" t="n">
        <f aca="false">+S99*$C103</f>
        <v>0.695833333333333</v>
      </c>
      <c r="T103" s="215" t="n">
        <f aca="false">+T99*$C103</f>
        <v>0.695833333333333</v>
      </c>
      <c r="U103" s="215" t="n">
        <f aca="false">+U99*$C103</f>
        <v>0.695833333333333</v>
      </c>
      <c r="V103" s="215" t="n">
        <f aca="false">+V99*$C103</f>
        <v>0.695833333333333</v>
      </c>
      <c r="W103" s="215" t="n">
        <f aca="false">+W99*$C103</f>
        <v>0.695833333333333</v>
      </c>
      <c r="X103" s="215" t="n">
        <f aca="false">+X99*$C103</f>
        <v>1.39606666666667</v>
      </c>
      <c r="Y103" s="215" t="n">
        <f aca="false">+Y99*$C103</f>
        <v>2.0963</v>
      </c>
      <c r="Z103" s="169" t="n">
        <f aca="false">+Z99*$C103</f>
        <v>2.79653333333333</v>
      </c>
      <c r="AA103" s="215" t="n">
        <f aca="false">+AA99*$C103</f>
        <v>3.49676666666667</v>
      </c>
      <c r="AB103" s="215" t="n">
        <f aca="false">+AB99*$C103</f>
        <v>4.197</v>
      </c>
      <c r="AC103" s="215" t="n">
        <f aca="false">+AC99*$C103</f>
        <v>4.89723333333333</v>
      </c>
      <c r="AD103" s="215" t="n">
        <f aca="false">+AD99*$C103</f>
        <v>5.59746666666667</v>
      </c>
      <c r="AE103" s="215" t="n">
        <f aca="false">+AE99*$C103</f>
        <v>6.2977</v>
      </c>
      <c r="AF103" s="215" t="n">
        <f aca="false">+AF99*$C103</f>
        <v>6.99793333333333</v>
      </c>
      <c r="AG103" s="215" t="n">
        <f aca="false">+AG99*$C103</f>
        <v>7.69816666666667</v>
      </c>
      <c r="AH103" s="215" t="n">
        <f aca="false">+AH99*$C103</f>
        <v>8.3984</v>
      </c>
      <c r="AI103" s="215" t="n">
        <f aca="false">+AI99*$C103</f>
        <v>9.09863333333333</v>
      </c>
      <c r="AJ103" s="215" t="n">
        <f aca="false">+AJ99*$C103</f>
        <v>9.79886666666667</v>
      </c>
      <c r="AK103" s="215" t="n">
        <f aca="false">+AK99*$C103</f>
        <v>10.4991</v>
      </c>
      <c r="AL103" s="215" t="n">
        <f aca="false">+AL99*$C103</f>
        <v>11.1993333333333</v>
      </c>
      <c r="AM103" s="215" t="n">
        <f aca="false">+AM99*$C103</f>
        <v>11.8995666666667</v>
      </c>
      <c r="AN103" s="215" t="n">
        <f aca="false">+AN99*$C103</f>
        <v>12.5998</v>
      </c>
      <c r="AO103" s="215" t="n">
        <f aca="false">+AO99*$C103</f>
        <v>13.3000333333333</v>
      </c>
      <c r="AP103" s="215" t="n">
        <f aca="false">+AP99*$C103</f>
        <v>13.3000333333333</v>
      </c>
      <c r="AQ103" s="215" t="n">
        <f aca="false">+AQ99*$C103</f>
        <v>13.3000333333333</v>
      </c>
      <c r="AR103" s="215" t="n">
        <f aca="false">+AR99*$C103</f>
        <v>13.3000333333333</v>
      </c>
      <c r="AS103" s="215" t="n">
        <f aca="false">+AS99*$C103</f>
        <v>13.3000333333333</v>
      </c>
      <c r="AT103" s="215" t="n">
        <f aca="false">+AT99*$C103</f>
        <v>14.0000333333333</v>
      </c>
      <c r="AU103" s="215" t="n">
        <f aca="false">+AU99*$C103</f>
        <v>14.0000333333333</v>
      </c>
      <c r="AV103" s="215" t="n">
        <f aca="false">+AV99*$C103</f>
        <v>14.0000333333333</v>
      </c>
      <c r="AW103" s="215" t="n">
        <f aca="false">+AW99*$C103</f>
        <v>14.0000333333333</v>
      </c>
      <c r="AX103" s="215" t="n">
        <f aca="false">+AX99*$C103</f>
        <v>14.0000333333333</v>
      </c>
      <c r="AY103" s="215" t="n">
        <f aca="false">+AY99*$C103</f>
        <v>14.0000333333333</v>
      </c>
      <c r="AZ103" s="215" t="n">
        <f aca="false">+AZ99*$C103</f>
        <v>14.0000333333333</v>
      </c>
      <c r="BA103" s="216" t="n">
        <f aca="false">+BA99*$C103</f>
        <v>14.0000333333333</v>
      </c>
      <c r="BB103" s="217" t="n">
        <f aca="false">+BB99*$C103</f>
        <v>14.0000333333333</v>
      </c>
      <c r="BC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7"/>
      <c r="BU103" s="217"/>
      <c r="BV103" s="217"/>
      <c r="BW103" s="217"/>
      <c r="BX103" s="217"/>
      <c r="BY103" s="217"/>
      <c r="BZ103" s="217"/>
      <c r="CA103" s="217"/>
      <c r="CB103" s="217"/>
      <c r="CC103" s="217"/>
      <c r="CD103" s="217"/>
      <c r="CE103" s="217"/>
      <c r="CF103" s="217"/>
      <c r="CG103" s="217"/>
      <c r="CH103" s="217"/>
      <c r="CI103" s="217"/>
      <c r="CJ103" s="217"/>
      <c r="CK103" s="217"/>
    </row>
    <row r="104" customFormat="false" ht="13.5" hidden="false" customHeight="false" outlineLevel="0" collapsed="false">
      <c r="A104" s="271"/>
      <c r="B104" s="271" t="s">
        <v>124</v>
      </c>
      <c r="C104" s="272" t="str">
        <f aca="false">+'NTP or Sold'!C8</f>
        <v>NTP</v>
      </c>
      <c r="D104" s="273" t="n">
        <f aca="false">+D101*$C103</f>
        <v>0</v>
      </c>
      <c r="E104" s="273" t="n">
        <f aca="false">+E101*$C103</f>
        <v>0</v>
      </c>
      <c r="F104" s="273" t="n">
        <f aca="false">+F101*$C103</f>
        <v>0</v>
      </c>
      <c r="G104" s="273" t="n">
        <f aca="false">+G101*$C103</f>
        <v>0</v>
      </c>
      <c r="H104" s="273" t="n">
        <f aca="false">+H101*$C103</f>
        <v>0</v>
      </c>
      <c r="I104" s="273" t="n">
        <f aca="false">+I101*$C103</f>
        <v>0</v>
      </c>
      <c r="J104" s="273" t="n">
        <f aca="false">+J101*$C103</f>
        <v>0</v>
      </c>
      <c r="K104" s="273" t="n">
        <f aca="false">+K101*$C103</f>
        <v>0</v>
      </c>
      <c r="L104" s="273" t="n">
        <f aca="false">+L101*$C103</f>
        <v>0</v>
      </c>
      <c r="M104" s="273" t="n">
        <f aca="false">+M101*$C103</f>
        <v>0</v>
      </c>
      <c r="N104" s="273" t="n">
        <f aca="false">+N101*$C103</f>
        <v>0.7</v>
      </c>
      <c r="O104" s="273" t="n">
        <f aca="false">+O101*$C103</f>
        <v>0.7</v>
      </c>
      <c r="P104" s="273" t="n">
        <f aca="false">+P101*$C103</f>
        <v>0.7</v>
      </c>
      <c r="Q104" s="273" t="n">
        <f aca="false">+Q101*$C103</f>
        <v>0.7</v>
      </c>
      <c r="R104" s="273" t="n">
        <f aca="false">+R101*$C103</f>
        <v>0.7</v>
      </c>
      <c r="S104" s="273" t="n">
        <f aca="false">+S101*$C103</f>
        <v>0.7</v>
      </c>
      <c r="T104" s="273" t="n">
        <f aca="false">+T101*$C103</f>
        <v>0.7</v>
      </c>
      <c r="U104" s="273" t="n">
        <f aca="false">+U101*$C103</f>
        <v>0.7</v>
      </c>
      <c r="V104" s="273" t="n">
        <f aca="false">+V101*$C103</f>
        <v>0.7</v>
      </c>
      <c r="W104" s="273" t="n">
        <f aca="false">+W101*$C103</f>
        <v>0.7</v>
      </c>
      <c r="X104" s="273" t="n">
        <f aca="false">+X101*$C103</f>
        <v>0.925555555555556</v>
      </c>
      <c r="Y104" s="273" t="n">
        <f aca="false">+Y101*$C103</f>
        <v>1.15111111111111</v>
      </c>
      <c r="Z104" s="175" t="n">
        <f aca="false">+Z101*$C103</f>
        <v>1.37666666666667</v>
      </c>
      <c r="AA104" s="273" t="n">
        <f aca="false">+AA101*$C103</f>
        <v>1.60222222222222</v>
      </c>
      <c r="AB104" s="273" t="n">
        <f aca="false">+AB101*$C103</f>
        <v>1.82777777777778</v>
      </c>
      <c r="AC104" s="273" t="n">
        <f aca="false">+AC101*$C103</f>
        <v>2.05333333333333</v>
      </c>
      <c r="AD104" s="273" t="n">
        <f aca="false">+AD101*$C103</f>
        <v>2.27888888888889</v>
      </c>
      <c r="AE104" s="273" t="n">
        <f aca="false">+AE101*$C103</f>
        <v>2.50444444444444</v>
      </c>
      <c r="AF104" s="273" t="n">
        <f aca="false">+AF101*$C103</f>
        <v>2.73</v>
      </c>
      <c r="AG104" s="273" t="n">
        <f aca="false">+AG101*$C103</f>
        <v>2.95555555555556</v>
      </c>
      <c r="AH104" s="273" t="n">
        <f aca="false">+AH101*$C103</f>
        <v>3.18111111111111</v>
      </c>
      <c r="AI104" s="273" t="n">
        <f aca="false">+AI101*$C103</f>
        <v>3.40666666666667</v>
      </c>
      <c r="AJ104" s="273" t="n">
        <f aca="false">+AJ101*$C103</f>
        <v>3.63222222222222</v>
      </c>
      <c r="AK104" s="273" t="n">
        <f aca="false">+AK101*$C103</f>
        <v>3.85777777777778</v>
      </c>
      <c r="AL104" s="273" t="n">
        <f aca="false">+AL101*$C103</f>
        <v>4.08333333333333</v>
      </c>
      <c r="AM104" s="273" t="n">
        <f aca="false">+AM101*$C103</f>
        <v>4.30888888888889</v>
      </c>
      <c r="AN104" s="273" t="n">
        <f aca="false">+AN101*$C103</f>
        <v>4.53444444444445</v>
      </c>
      <c r="AO104" s="273" t="n">
        <f aca="false">+AO101*$C103</f>
        <v>4.76</v>
      </c>
      <c r="AP104" s="273" t="n">
        <f aca="false">+AP101*$C103</f>
        <v>14</v>
      </c>
      <c r="AQ104" s="273" t="n">
        <f aca="false">+AQ101*$C103</f>
        <v>14</v>
      </c>
      <c r="AR104" s="273" t="n">
        <f aca="false">+AR101*$C103</f>
        <v>14</v>
      </c>
      <c r="AS104" s="273" t="n">
        <f aca="false">+AS101*$C103</f>
        <v>14</v>
      </c>
      <c r="AT104" s="273" t="n">
        <f aca="false">+AT101*$C103</f>
        <v>14</v>
      </c>
      <c r="AU104" s="273" t="n">
        <f aca="false">+AU101*$C103</f>
        <v>14</v>
      </c>
      <c r="AV104" s="273" t="n">
        <f aca="false">+AV101*$C103</f>
        <v>14</v>
      </c>
      <c r="AW104" s="273" t="n">
        <f aca="false">+AW101*$C103</f>
        <v>14</v>
      </c>
      <c r="AX104" s="273" t="n">
        <f aca="false">+AX101*$C103</f>
        <v>14</v>
      </c>
      <c r="AY104" s="273" t="n">
        <f aca="false">+AY101*$C103</f>
        <v>14</v>
      </c>
      <c r="AZ104" s="273" t="n">
        <f aca="false">+AZ101*$C103</f>
        <v>14</v>
      </c>
      <c r="BA104" s="274" t="n">
        <f aca="false">+BA101*$C103</f>
        <v>14</v>
      </c>
      <c r="BB104" s="275" t="n">
        <f aca="false">+BB101*$C103</f>
        <v>14</v>
      </c>
      <c r="BC104" s="275"/>
      <c r="BF104" s="275"/>
      <c r="BG104" s="275"/>
      <c r="BH104" s="275"/>
      <c r="BI104" s="275"/>
      <c r="BJ104" s="275"/>
      <c r="BK104" s="275"/>
      <c r="BL104" s="275"/>
      <c r="BM104" s="275"/>
      <c r="BN104" s="275"/>
      <c r="BO104" s="275"/>
      <c r="BP104" s="275"/>
      <c r="BQ104" s="275"/>
      <c r="BR104" s="275"/>
      <c r="BS104" s="275"/>
      <c r="BT104" s="275"/>
      <c r="BU104" s="275"/>
      <c r="BV104" s="275"/>
      <c r="BW104" s="275"/>
      <c r="BX104" s="275"/>
      <c r="BY104" s="275"/>
      <c r="BZ104" s="275"/>
      <c r="CA104" s="275"/>
      <c r="CB104" s="275"/>
      <c r="CC104" s="275"/>
      <c r="CD104" s="275"/>
      <c r="CE104" s="275"/>
      <c r="CF104" s="275"/>
      <c r="CG104" s="275"/>
      <c r="CH104" s="275"/>
      <c r="CI104" s="275"/>
      <c r="CJ104" s="275"/>
      <c r="CK104" s="275"/>
    </row>
    <row r="105" customFormat="false" ht="15" hidden="false" customHeight="true" outlineLevel="0" collapsed="false">
      <c r="A105" s="259"/>
      <c r="B105" s="211" t="str">
        <f aca="false">+'NTP or Sold'!H9</f>
        <v>Fr 6B 60 hz power barges</v>
      </c>
      <c r="C105" s="260" t="str">
        <f aca="false">+'NTP or Sold'!T9</f>
        <v>Nigeria Barge II (APACHI)</v>
      </c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08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1"/>
      <c r="AY105" s="261"/>
      <c r="AZ105" s="261"/>
      <c r="BA105" s="261"/>
      <c r="BB105" s="261"/>
      <c r="BC105" s="262"/>
    </row>
    <row r="106" customFormat="false" ht="12.75" hidden="false" customHeight="false" outlineLevel="0" collapsed="false">
      <c r="A106" s="263"/>
      <c r="B106" s="264" t="s">
        <v>119</v>
      </c>
      <c r="C106" s="260"/>
      <c r="D106" s="265" t="n">
        <v>0</v>
      </c>
      <c r="E106" s="265" t="n">
        <v>0</v>
      </c>
      <c r="F106" s="265" t="n">
        <v>0</v>
      </c>
      <c r="G106" s="265" t="n">
        <v>0</v>
      </c>
      <c r="H106" s="265" t="n">
        <v>0</v>
      </c>
      <c r="I106" s="265" t="n">
        <v>0</v>
      </c>
      <c r="J106" s="265" t="n">
        <v>0</v>
      </c>
      <c r="K106" s="265" t="n">
        <v>0</v>
      </c>
      <c r="L106" s="265" t="n">
        <v>0</v>
      </c>
      <c r="M106" s="265" t="n">
        <v>0</v>
      </c>
      <c r="N106" s="265" t="n">
        <v>0</v>
      </c>
      <c r="O106" s="265" t="n">
        <v>0</v>
      </c>
      <c r="P106" s="265" t="n">
        <v>0</v>
      </c>
      <c r="Q106" s="265" t="n">
        <v>0</v>
      </c>
      <c r="R106" s="265" t="n">
        <v>0</v>
      </c>
      <c r="S106" s="265" t="n">
        <v>0</v>
      </c>
      <c r="T106" s="265" t="n">
        <v>0</v>
      </c>
      <c r="U106" s="265" t="n">
        <v>0</v>
      </c>
      <c r="V106" s="265" t="n">
        <v>0</v>
      </c>
      <c r="W106" s="265" t="n">
        <v>1</v>
      </c>
      <c r="X106" s="265" t="n">
        <v>0</v>
      </c>
      <c r="Y106" s="265" t="n">
        <v>0</v>
      </c>
      <c r="Z106" s="265" t="n">
        <v>0</v>
      </c>
      <c r="AA106" s="162" t="n">
        <v>0</v>
      </c>
      <c r="AB106" s="265" t="n">
        <v>0</v>
      </c>
      <c r="AC106" s="265" t="n">
        <v>0</v>
      </c>
      <c r="AD106" s="265" t="n">
        <v>0</v>
      </c>
      <c r="AE106" s="265" t="n">
        <v>0</v>
      </c>
      <c r="AF106" s="265" t="n">
        <v>0</v>
      </c>
      <c r="AG106" s="265" t="n">
        <v>0</v>
      </c>
      <c r="AH106" s="265" t="n">
        <v>0</v>
      </c>
      <c r="AI106" s="265" t="n">
        <v>0</v>
      </c>
      <c r="AJ106" s="265" t="n">
        <v>0</v>
      </c>
      <c r="AK106" s="265" t="n">
        <v>0</v>
      </c>
      <c r="AL106" s="265" t="n">
        <v>0</v>
      </c>
      <c r="AM106" s="265" t="n">
        <v>0</v>
      </c>
      <c r="AN106" s="265" t="n">
        <v>0</v>
      </c>
      <c r="AO106" s="265" t="n">
        <v>0</v>
      </c>
      <c r="AP106" s="265" t="n">
        <v>0</v>
      </c>
      <c r="AQ106" s="265" t="n">
        <v>0</v>
      </c>
      <c r="AR106" s="265" t="n">
        <v>0</v>
      </c>
      <c r="AS106" s="265" t="n">
        <v>0</v>
      </c>
      <c r="AT106" s="265" t="n">
        <v>0</v>
      </c>
      <c r="AU106" s="265" t="n">
        <v>0</v>
      </c>
      <c r="AV106" s="265" t="n">
        <v>0</v>
      </c>
      <c r="AW106" s="265" t="n">
        <v>0</v>
      </c>
      <c r="AX106" s="265" t="n">
        <v>0</v>
      </c>
      <c r="AY106" s="265" t="n">
        <v>0</v>
      </c>
      <c r="AZ106" s="265" t="n">
        <v>0</v>
      </c>
      <c r="BA106" s="266" t="n">
        <v>0</v>
      </c>
      <c r="BB106" s="264" t="n">
        <v>0</v>
      </c>
      <c r="BC106" s="263" t="n">
        <f aca="false">SUM(N106:BB106)</f>
        <v>1</v>
      </c>
    </row>
    <row r="107" customFormat="false" ht="12.75" hidden="false" customHeight="false" outlineLevel="0" collapsed="false">
      <c r="A107" s="263"/>
      <c r="B107" s="264" t="s">
        <v>120</v>
      </c>
      <c r="C107" s="260"/>
      <c r="D107" s="265" t="n">
        <f aca="false">+D106</f>
        <v>0</v>
      </c>
      <c r="E107" s="265" t="n">
        <f aca="false">+D107+E106</f>
        <v>0</v>
      </c>
      <c r="F107" s="265" t="n">
        <f aca="false">+E107+F106</f>
        <v>0</v>
      </c>
      <c r="G107" s="265" t="n">
        <f aca="false">+F107+G106</f>
        <v>0</v>
      </c>
      <c r="H107" s="265" t="n">
        <f aca="false">+G107+H106</f>
        <v>0</v>
      </c>
      <c r="I107" s="265" t="n">
        <f aca="false">+H107+I106</f>
        <v>0</v>
      </c>
      <c r="J107" s="265" t="n">
        <f aca="false">+I107+J106</f>
        <v>0</v>
      </c>
      <c r="K107" s="265" t="n">
        <f aca="false">+J107+K106</f>
        <v>0</v>
      </c>
      <c r="L107" s="265" t="n">
        <f aca="false">+K107+L106</f>
        <v>0</v>
      </c>
      <c r="M107" s="265" t="n">
        <f aca="false">+L107+M106</f>
        <v>0</v>
      </c>
      <c r="N107" s="265" t="n">
        <f aca="false">+M107+N106</f>
        <v>0</v>
      </c>
      <c r="O107" s="265" t="n">
        <f aca="false">+N107+O106</f>
        <v>0</v>
      </c>
      <c r="P107" s="265" t="n">
        <f aca="false">+O107+P106</f>
        <v>0</v>
      </c>
      <c r="Q107" s="265" t="n">
        <f aca="false">+P107+Q106</f>
        <v>0</v>
      </c>
      <c r="R107" s="265" t="n">
        <f aca="false">+Q107+R106</f>
        <v>0</v>
      </c>
      <c r="S107" s="265" t="n">
        <f aca="false">+R107+S106</f>
        <v>0</v>
      </c>
      <c r="T107" s="265" t="n">
        <f aca="false">+S107+T106</f>
        <v>0</v>
      </c>
      <c r="U107" s="265" t="n">
        <f aca="false">+T107+U106</f>
        <v>0</v>
      </c>
      <c r="V107" s="265" t="n">
        <f aca="false">+U107+V106</f>
        <v>0</v>
      </c>
      <c r="W107" s="265" t="n">
        <f aca="false">+V107+W106</f>
        <v>1</v>
      </c>
      <c r="X107" s="265" t="n">
        <f aca="false">+W107+X106</f>
        <v>1</v>
      </c>
      <c r="Y107" s="265" t="n">
        <f aca="false">+X107+Y106</f>
        <v>1</v>
      </c>
      <c r="Z107" s="265" t="n">
        <f aca="false">+Y107+Z106</f>
        <v>1</v>
      </c>
      <c r="AA107" s="162" t="n">
        <f aca="false">+Z107+AA106</f>
        <v>1</v>
      </c>
      <c r="AB107" s="265" t="n">
        <f aca="false">+AA107+AB106</f>
        <v>1</v>
      </c>
      <c r="AC107" s="265" t="n">
        <f aca="false">+AB107+AC106</f>
        <v>1</v>
      </c>
      <c r="AD107" s="265" t="n">
        <f aca="false">+AC107+AD106</f>
        <v>1</v>
      </c>
      <c r="AE107" s="265" t="n">
        <f aca="false">+AD107+AE106</f>
        <v>1</v>
      </c>
      <c r="AF107" s="265" t="n">
        <f aca="false">+AE107+AF106</f>
        <v>1</v>
      </c>
      <c r="AG107" s="265" t="n">
        <f aca="false">+AF107+AG106</f>
        <v>1</v>
      </c>
      <c r="AH107" s="265" t="n">
        <f aca="false">+AG107+AH106</f>
        <v>1</v>
      </c>
      <c r="AI107" s="265" t="n">
        <f aca="false">+AH107+AI106</f>
        <v>1</v>
      </c>
      <c r="AJ107" s="265" t="n">
        <f aca="false">+AI107+AJ106</f>
        <v>1</v>
      </c>
      <c r="AK107" s="265" t="n">
        <f aca="false">+AJ107+AK106</f>
        <v>1</v>
      </c>
      <c r="AL107" s="265" t="n">
        <f aca="false">+AK107+AL106</f>
        <v>1</v>
      </c>
      <c r="AM107" s="265" t="n">
        <f aca="false">+AL107+AM106</f>
        <v>1</v>
      </c>
      <c r="AN107" s="265" t="n">
        <f aca="false">+AM107+AN106</f>
        <v>1</v>
      </c>
      <c r="AO107" s="265" t="n">
        <f aca="false">+AN107+AO106</f>
        <v>1</v>
      </c>
      <c r="AP107" s="265" t="n">
        <f aca="false">+AO107+AP106</f>
        <v>1</v>
      </c>
      <c r="AQ107" s="265" t="n">
        <f aca="false">+AP107+AQ106</f>
        <v>1</v>
      </c>
      <c r="AR107" s="265" t="n">
        <f aca="false">+AQ107+AR106</f>
        <v>1</v>
      </c>
      <c r="AS107" s="265" t="n">
        <f aca="false">+AR107+AS106</f>
        <v>1</v>
      </c>
      <c r="AT107" s="265" t="n">
        <f aca="false">+AS107+AT106</f>
        <v>1</v>
      </c>
      <c r="AU107" s="265" t="n">
        <f aca="false">+AT107+AU106</f>
        <v>1</v>
      </c>
      <c r="AV107" s="265" t="n">
        <f aca="false">+AU107+AV106</f>
        <v>1</v>
      </c>
      <c r="AW107" s="265" t="n">
        <f aca="false">+AV107+AW106</f>
        <v>1</v>
      </c>
      <c r="AX107" s="265" t="n">
        <f aca="false">+AW107+AX106</f>
        <v>1</v>
      </c>
      <c r="AY107" s="265" t="n">
        <f aca="false">+AX107+AY106</f>
        <v>1</v>
      </c>
      <c r="AZ107" s="265" t="n">
        <f aca="false">+AY107+AZ106</f>
        <v>1</v>
      </c>
      <c r="BA107" s="266" t="n">
        <f aca="false">+AZ107+BA106</f>
        <v>1</v>
      </c>
      <c r="BB107" s="264" t="n">
        <f aca="false">+BA107+BB106</f>
        <v>1</v>
      </c>
    </row>
    <row r="108" customFormat="false" ht="12.75" hidden="false" customHeight="false" outlineLevel="0" collapsed="false">
      <c r="A108" s="263"/>
      <c r="B108" s="264" t="s">
        <v>121</v>
      </c>
      <c r="C108" s="260"/>
      <c r="D108" s="265" t="n">
        <v>0</v>
      </c>
      <c r="E108" s="265" t="n">
        <v>0</v>
      </c>
      <c r="F108" s="265" t="n">
        <v>0</v>
      </c>
      <c r="G108" s="265" t="n">
        <v>0</v>
      </c>
      <c r="H108" s="265" t="n">
        <v>0</v>
      </c>
      <c r="I108" s="265" t="n">
        <v>0</v>
      </c>
      <c r="J108" s="265" t="n">
        <v>0</v>
      </c>
      <c r="K108" s="265" t="n">
        <v>0</v>
      </c>
      <c r="L108" s="265" t="n">
        <v>0</v>
      </c>
      <c r="M108" s="265" t="n">
        <v>0</v>
      </c>
      <c r="N108" s="265" t="n">
        <v>0</v>
      </c>
      <c r="O108" s="265" t="n">
        <v>0</v>
      </c>
      <c r="P108" s="265" t="n">
        <v>0</v>
      </c>
      <c r="Q108" s="265" t="n">
        <v>0</v>
      </c>
      <c r="R108" s="265" t="n">
        <v>0</v>
      </c>
      <c r="S108" s="265" t="n">
        <v>0</v>
      </c>
      <c r="T108" s="265" t="n">
        <v>0</v>
      </c>
      <c r="U108" s="265" t="n">
        <v>0</v>
      </c>
      <c r="V108" s="265" t="n">
        <v>0</v>
      </c>
      <c r="W108" s="265" t="n">
        <v>1</v>
      </c>
      <c r="X108" s="265" t="n">
        <v>0</v>
      </c>
      <c r="Y108" s="265" t="n">
        <v>0</v>
      </c>
      <c r="Z108" s="265" t="n">
        <v>0</v>
      </c>
      <c r="AA108" s="162" t="n">
        <v>0</v>
      </c>
      <c r="AB108" s="265" t="n">
        <v>0</v>
      </c>
      <c r="AC108" s="265" t="n">
        <v>0</v>
      </c>
      <c r="AD108" s="265" t="n">
        <v>0</v>
      </c>
      <c r="AE108" s="265" t="n">
        <v>0</v>
      </c>
      <c r="AF108" s="265" t="n">
        <v>0</v>
      </c>
      <c r="AG108" s="265" t="n">
        <v>0</v>
      </c>
      <c r="AH108" s="265" t="n">
        <v>0</v>
      </c>
      <c r="AI108" s="265" t="n">
        <v>0</v>
      </c>
      <c r="AJ108" s="265" t="n">
        <v>0</v>
      </c>
      <c r="AK108" s="265" t="n">
        <v>0</v>
      </c>
      <c r="AL108" s="265" t="n">
        <v>0</v>
      </c>
      <c r="AM108" s="265" t="n">
        <v>0</v>
      </c>
      <c r="AN108" s="265" t="n">
        <v>0</v>
      </c>
      <c r="AO108" s="265" t="n">
        <v>0</v>
      </c>
      <c r="AP108" s="265" t="n">
        <v>0</v>
      </c>
      <c r="AQ108" s="265" t="n">
        <v>0</v>
      </c>
      <c r="AR108" s="265" t="n">
        <v>0</v>
      </c>
      <c r="AS108" s="265" t="n">
        <v>0</v>
      </c>
      <c r="AT108" s="265" t="n">
        <v>0</v>
      </c>
      <c r="AU108" s="265" t="n">
        <v>0</v>
      </c>
      <c r="AV108" s="265" t="n">
        <v>0</v>
      </c>
      <c r="AW108" s="265" t="n">
        <v>0</v>
      </c>
      <c r="AX108" s="265" t="n">
        <v>0</v>
      </c>
      <c r="AY108" s="265" t="n">
        <v>0</v>
      </c>
      <c r="AZ108" s="265" t="n">
        <v>0</v>
      </c>
      <c r="BA108" s="266" t="n">
        <v>0</v>
      </c>
      <c r="BB108" s="264" t="n">
        <v>0</v>
      </c>
      <c r="BC108" s="263" t="n">
        <f aca="false">SUM(N108:BB108)</f>
        <v>1</v>
      </c>
    </row>
    <row r="109" customFormat="false" ht="12.75" hidden="false" customHeight="false" outlineLevel="0" collapsed="false">
      <c r="A109" s="263"/>
      <c r="B109" s="264" t="s">
        <v>122</v>
      </c>
      <c r="C109" s="260"/>
      <c r="D109" s="265" t="n">
        <f aca="false">+D108</f>
        <v>0</v>
      </c>
      <c r="E109" s="265" t="n">
        <f aca="false">+D109+E108</f>
        <v>0</v>
      </c>
      <c r="F109" s="265" t="n">
        <f aca="false">+E109+F108</f>
        <v>0</v>
      </c>
      <c r="G109" s="265" t="n">
        <f aca="false">+F109+G108</f>
        <v>0</v>
      </c>
      <c r="H109" s="265" t="n">
        <f aca="false">+G109+H108</f>
        <v>0</v>
      </c>
      <c r="I109" s="265" t="n">
        <f aca="false">+H109+I108</f>
        <v>0</v>
      </c>
      <c r="J109" s="265" t="n">
        <f aca="false">+I109+J108</f>
        <v>0</v>
      </c>
      <c r="K109" s="265" t="n">
        <f aca="false">+J109+K108</f>
        <v>0</v>
      </c>
      <c r="L109" s="265" t="n">
        <f aca="false">+K109+L108</f>
        <v>0</v>
      </c>
      <c r="M109" s="265" t="n">
        <f aca="false">+L109+M108</f>
        <v>0</v>
      </c>
      <c r="N109" s="265" t="n">
        <f aca="false">+M109+N108</f>
        <v>0</v>
      </c>
      <c r="O109" s="265" t="n">
        <f aca="false">+N109+O108</f>
        <v>0</v>
      </c>
      <c r="P109" s="265" t="n">
        <f aca="false">+O109+P108</f>
        <v>0</v>
      </c>
      <c r="Q109" s="265" t="n">
        <f aca="false">+P109+Q108</f>
        <v>0</v>
      </c>
      <c r="R109" s="265" t="n">
        <f aca="false">+Q109+R108</f>
        <v>0</v>
      </c>
      <c r="S109" s="265" t="n">
        <f aca="false">+R109+S108</f>
        <v>0</v>
      </c>
      <c r="T109" s="265" t="n">
        <f aca="false">+S109+T108</f>
        <v>0</v>
      </c>
      <c r="U109" s="265" t="n">
        <f aca="false">+T109+U108</f>
        <v>0</v>
      </c>
      <c r="V109" s="265" t="n">
        <f aca="false">+U109+V108</f>
        <v>0</v>
      </c>
      <c r="W109" s="265" t="n">
        <f aca="false">+V109+W108</f>
        <v>1</v>
      </c>
      <c r="X109" s="265" t="n">
        <f aca="false">+W109+X108</f>
        <v>1</v>
      </c>
      <c r="Y109" s="265" t="n">
        <f aca="false">+X109+Y108</f>
        <v>1</v>
      </c>
      <c r="Z109" s="265" t="n">
        <f aca="false">+Y109+Z108</f>
        <v>1</v>
      </c>
      <c r="AA109" s="162" t="n">
        <f aca="false">+Z109+AA108</f>
        <v>1</v>
      </c>
      <c r="AB109" s="265" t="n">
        <f aca="false">+AA109+AB108</f>
        <v>1</v>
      </c>
      <c r="AC109" s="265" t="n">
        <f aca="false">+AB109+AC108</f>
        <v>1</v>
      </c>
      <c r="AD109" s="265" t="n">
        <f aca="false">+AC109+AD108</f>
        <v>1</v>
      </c>
      <c r="AE109" s="265" t="n">
        <f aca="false">+AD109+AE108</f>
        <v>1</v>
      </c>
      <c r="AF109" s="265" t="n">
        <f aca="false">+AE109+AF108</f>
        <v>1</v>
      </c>
      <c r="AG109" s="265" t="n">
        <f aca="false">+AF109+AG108</f>
        <v>1</v>
      </c>
      <c r="AH109" s="265" t="n">
        <f aca="false">+AG109+AH108</f>
        <v>1</v>
      </c>
      <c r="AI109" s="265" t="n">
        <f aca="false">+AH109+AI108</f>
        <v>1</v>
      </c>
      <c r="AJ109" s="265" t="n">
        <f aca="false">+AI109+AJ108</f>
        <v>1</v>
      </c>
      <c r="AK109" s="265" t="n">
        <f aca="false">+AJ109+AK108</f>
        <v>1</v>
      </c>
      <c r="AL109" s="265" t="n">
        <f aca="false">+AK109+AL108</f>
        <v>1</v>
      </c>
      <c r="AM109" s="265" t="n">
        <f aca="false">+AL109+AM108</f>
        <v>1</v>
      </c>
      <c r="AN109" s="265" t="n">
        <f aca="false">+AM109+AN108</f>
        <v>1</v>
      </c>
      <c r="AO109" s="265" t="n">
        <f aca="false">+AN109+AO108</f>
        <v>1</v>
      </c>
      <c r="AP109" s="265" t="n">
        <f aca="false">+AO109+AP108</f>
        <v>1</v>
      </c>
      <c r="AQ109" s="265" t="n">
        <f aca="false">+AP109+AQ108</f>
        <v>1</v>
      </c>
      <c r="AR109" s="265" t="n">
        <f aca="false">+AQ109+AR108</f>
        <v>1</v>
      </c>
      <c r="AS109" s="265" t="n">
        <f aca="false">+AR109+AS108</f>
        <v>1</v>
      </c>
      <c r="AT109" s="265" t="n">
        <f aca="false">+AS109+AT108</f>
        <v>1</v>
      </c>
      <c r="AU109" s="265" t="n">
        <f aca="false">+AT109+AU108</f>
        <v>1</v>
      </c>
      <c r="AV109" s="265" t="n">
        <f aca="false">+AU109+AV108</f>
        <v>1</v>
      </c>
      <c r="AW109" s="265" t="n">
        <f aca="false">+AV109+AW108</f>
        <v>1</v>
      </c>
      <c r="AX109" s="265" t="n">
        <f aca="false">+AW109+AX108</f>
        <v>1</v>
      </c>
      <c r="AY109" s="265" t="n">
        <f aca="false">+AX109+AY108</f>
        <v>1</v>
      </c>
      <c r="AZ109" s="265" t="n">
        <f aca="false">+AY109+AZ108</f>
        <v>1</v>
      </c>
      <c r="BA109" s="266" t="n">
        <f aca="false">+AZ109+BA108</f>
        <v>1</v>
      </c>
      <c r="BB109" s="264" t="n">
        <f aca="false">+BA109+BB108</f>
        <v>1</v>
      </c>
    </row>
    <row r="110" customFormat="false" ht="12.75" hidden="false" customHeight="false" outlineLevel="0" collapsed="false">
      <c r="A110" s="267"/>
      <c r="B110" s="268"/>
      <c r="C110" s="260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185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  <c r="AU110" s="269"/>
      <c r="AV110" s="269"/>
      <c r="AW110" s="269"/>
      <c r="AX110" s="269"/>
      <c r="AY110" s="269"/>
      <c r="AZ110" s="269"/>
      <c r="BA110" s="270"/>
      <c r="BB110" s="268"/>
    </row>
    <row r="111" customFormat="false" ht="12.75" hidden="false" customHeight="false" outlineLevel="0" collapsed="false">
      <c r="A111" s="211"/>
      <c r="B111" s="211" t="s">
        <v>123</v>
      </c>
      <c r="C111" s="212" t="n">
        <v>8</v>
      </c>
      <c r="D111" s="215" t="n">
        <f aca="false">+D107*$C111</f>
        <v>0</v>
      </c>
      <c r="E111" s="215" t="n">
        <f aca="false">+E107*$C111</f>
        <v>0</v>
      </c>
      <c r="F111" s="215" t="n">
        <f aca="false">+F107*$C111</f>
        <v>0</v>
      </c>
      <c r="G111" s="215" t="n">
        <f aca="false">+G107*$C111</f>
        <v>0</v>
      </c>
      <c r="H111" s="215" t="n">
        <f aca="false">+H107*$C111</f>
        <v>0</v>
      </c>
      <c r="I111" s="215" t="n">
        <f aca="false">+I107*$C111</f>
        <v>0</v>
      </c>
      <c r="J111" s="215" t="n">
        <f aca="false">+J107*$C111</f>
        <v>0</v>
      </c>
      <c r="K111" s="215" t="n">
        <f aca="false">+K107*$C111</f>
        <v>0</v>
      </c>
      <c r="L111" s="215" t="n">
        <f aca="false">+L107*$C111</f>
        <v>0</v>
      </c>
      <c r="M111" s="215" t="n">
        <f aca="false">+M107*$C111</f>
        <v>0</v>
      </c>
      <c r="N111" s="215" t="n">
        <f aca="false">+N107*$C111</f>
        <v>0</v>
      </c>
      <c r="O111" s="215" t="n">
        <f aca="false">+O107*$C111</f>
        <v>0</v>
      </c>
      <c r="P111" s="215" t="n">
        <f aca="false">+P107*$C111</f>
        <v>0</v>
      </c>
      <c r="Q111" s="215" t="n">
        <f aca="false">+Q107*$C111</f>
        <v>0</v>
      </c>
      <c r="R111" s="215" t="n">
        <f aca="false">+R107*$C111</f>
        <v>0</v>
      </c>
      <c r="S111" s="215" t="n">
        <f aca="false">+S107*$C111</f>
        <v>0</v>
      </c>
      <c r="T111" s="215" t="n">
        <f aca="false">+T107*$C111</f>
        <v>0</v>
      </c>
      <c r="U111" s="215" t="n">
        <f aca="false">+U107*$C111</f>
        <v>0</v>
      </c>
      <c r="V111" s="215" t="n">
        <f aca="false">+V107*$C111</f>
        <v>0</v>
      </c>
      <c r="W111" s="215" t="n">
        <f aca="false">+W107*$C111</f>
        <v>8</v>
      </c>
      <c r="X111" s="215" t="n">
        <f aca="false">+X107*$C111</f>
        <v>8</v>
      </c>
      <c r="Y111" s="215" t="n">
        <f aca="false">+Y107*$C111</f>
        <v>8</v>
      </c>
      <c r="Z111" s="215" t="n">
        <f aca="false">+Z107*$C111</f>
        <v>8</v>
      </c>
      <c r="AA111" s="169" t="n">
        <f aca="false">+AA107*$C111</f>
        <v>8</v>
      </c>
      <c r="AB111" s="215" t="n">
        <f aca="false">+AB107*$C111</f>
        <v>8</v>
      </c>
      <c r="AC111" s="215" t="n">
        <f aca="false">+AC107*$C111</f>
        <v>8</v>
      </c>
      <c r="AD111" s="215" t="n">
        <f aca="false">+AD107*$C111</f>
        <v>8</v>
      </c>
      <c r="AE111" s="215" t="n">
        <f aca="false">+AE107*$C111</f>
        <v>8</v>
      </c>
      <c r="AF111" s="215" t="n">
        <f aca="false">+AF107*$C111</f>
        <v>8</v>
      </c>
      <c r="AG111" s="215" t="n">
        <f aca="false">+AG107*$C111</f>
        <v>8</v>
      </c>
      <c r="AH111" s="215" t="n">
        <f aca="false">+AH107*$C111</f>
        <v>8</v>
      </c>
      <c r="AI111" s="215" t="n">
        <f aca="false">+AI107*$C111</f>
        <v>8</v>
      </c>
      <c r="AJ111" s="215" t="n">
        <f aca="false">+AJ107*$C111</f>
        <v>8</v>
      </c>
      <c r="AK111" s="215" t="n">
        <f aca="false">+AK107*$C111</f>
        <v>8</v>
      </c>
      <c r="AL111" s="215" t="n">
        <f aca="false">+AL107*$C111</f>
        <v>8</v>
      </c>
      <c r="AM111" s="215" t="n">
        <f aca="false">+AM107*$C111</f>
        <v>8</v>
      </c>
      <c r="AN111" s="215" t="n">
        <f aca="false">+AN107*$C111</f>
        <v>8</v>
      </c>
      <c r="AO111" s="215" t="n">
        <f aca="false">+AO107*$C111</f>
        <v>8</v>
      </c>
      <c r="AP111" s="215" t="n">
        <f aca="false">+AP107*$C111</f>
        <v>8</v>
      </c>
      <c r="AQ111" s="215" t="n">
        <f aca="false">+AQ107*$C111</f>
        <v>8</v>
      </c>
      <c r="AR111" s="215" t="n">
        <f aca="false">+AR107*$C111</f>
        <v>8</v>
      </c>
      <c r="AS111" s="215" t="n">
        <f aca="false">+AS107*$C111</f>
        <v>8</v>
      </c>
      <c r="AT111" s="215" t="n">
        <f aca="false">+AT107*$C111</f>
        <v>8</v>
      </c>
      <c r="AU111" s="215" t="n">
        <f aca="false">+AU107*$C111</f>
        <v>8</v>
      </c>
      <c r="AV111" s="215" t="n">
        <f aca="false">+AV107*$C111</f>
        <v>8</v>
      </c>
      <c r="AW111" s="215" t="n">
        <f aca="false">+AW107*$C111</f>
        <v>8</v>
      </c>
      <c r="AX111" s="215" t="n">
        <f aca="false">+AX107*$C111</f>
        <v>8</v>
      </c>
      <c r="AY111" s="215" t="n">
        <f aca="false">+AY107*$C111</f>
        <v>8</v>
      </c>
      <c r="AZ111" s="215" t="n">
        <f aca="false">+AZ107*$C111</f>
        <v>8</v>
      </c>
      <c r="BA111" s="216" t="n">
        <f aca="false">+BA107*$C111</f>
        <v>8</v>
      </c>
      <c r="BB111" s="217" t="n">
        <f aca="false">+BB107*$C111</f>
        <v>8</v>
      </c>
      <c r="BC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</row>
    <row r="112" customFormat="false" ht="13.5" hidden="false" customHeight="false" outlineLevel="0" collapsed="false">
      <c r="A112" s="271"/>
      <c r="B112" s="271" t="s">
        <v>124</v>
      </c>
      <c r="C112" s="272" t="str">
        <f aca="false">+'NTP or Sold'!C9</f>
        <v>NTP</v>
      </c>
      <c r="D112" s="273" t="n">
        <f aca="false">+D109*$C111</f>
        <v>0</v>
      </c>
      <c r="E112" s="273" t="n">
        <f aca="false">+E109*$C111</f>
        <v>0</v>
      </c>
      <c r="F112" s="273" t="n">
        <f aca="false">+F109*$C111</f>
        <v>0</v>
      </c>
      <c r="G112" s="273" t="n">
        <f aca="false">+G109*$C111</f>
        <v>0</v>
      </c>
      <c r="H112" s="273" t="n">
        <f aca="false">+H109*$C111</f>
        <v>0</v>
      </c>
      <c r="I112" s="273" t="n">
        <f aca="false">+I109*$C111</f>
        <v>0</v>
      </c>
      <c r="J112" s="273" t="n">
        <f aca="false">+J109*$C111</f>
        <v>0</v>
      </c>
      <c r="K112" s="273" t="n">
        <f aca="false">+K109*$C111</f>
        <v>0</v>
      </c>
      <c r="L112" s="273" t="n">
        <f aca="false">+L109*$C111</f>
        <v>0</v>
      </c>
      <c r="M112" s="273" t="n">
        <f aca="false">+M109*$C111</f>
        <v>0</v>
      </c>
      <c r="N112" s="273" t="n">
        <f aca="false">+N109*$C111</f>
        <v>0</v>
      </c>
      <c r="O112" s="273" t="n">
        <f aca="false">+O109*$C111</f>
        <v>0</v>
      </c>
      <c r="P112" s="273" t="n">
        <f aca="false">+P109*$C111</f>
        <v>0</v>
      </c>
      <c r="Q112" s="273" t="n">
        <f aca="false">+Q109*$C111</f>
        <v>0</v>
      </c>
      <c r="R112" s="273" t="n">
        <f aca="false">+R109*$C111</f>
        <v>0</v>
      </c>
      <c r="S112" s="273" t="n">
        <f aca="false">+S109*$C111</f>
        <v>0</v>
      </c>
      <c r="T112" s="273" t="n">
        <f aca="false">+T109*$C111</f>
        <v>0</v>
      </c>
      <c r="U112" s="273" t="n">
        <f aca="false">+U109*$C111</f>
        <v>0</v>
      </c>
      <c r="V112" s="273" t="n">
        <f aca="false">+V109*$C111</f>
        <v>0</v>
      </c>
      <c r="W112" s="273" t="n">
        <f aca="false">+W109*$C111</f>
        <v>8</v>
      </c>
      <c r="X112" s="273" t="n">
        <f aca="false">+X109*$C111</f>
        <v>8</v>
      </c>
      <c r="Y112" s="273" t="n">
        <f aca="false">+Y109*$C111</f>
        <v>8</v>
      </c>
      <c r="Z112" s="273" t="n">
        <f aca="false">+Z109*$C111</f>
        <v>8</v>
      </c>
      <c r="AA112" s="175" t="n">
        <f aca="false">+AA109*$C111</f>
        <v>8</v>
      </c>
      <c r="AB112" s="273" t="n">
        <f aca="false">+AB109*$C111</f>
        <v>8</v>
      </c>
      <c r="AC112" s="273" t="n">
        <f aca="false">+AC109*$C111</f>
        <v>8</v>
      </c>
      <c r="AD112" s="273" t="n">
        <f aca="false">+AD109*$C111</f>
        <v>8</v>
      </c>
      <c r="AE112" s="273" t="n">
        <f aca="false">+AE109*$C111</f>
        <v>8</v>
      </c>
      <c r="AF112" s="273" t="n">
        <f aca="false">+AF109*$C111</f>
        <v>8</v>
      </c>
      <c r="AG112" s="273" t="n">
        <f aca="false">+AG109*$C111</f>
        <v>8</v>
      </c>
      <c r="AH112" s="273" t="n">
        <f aca="false">+AH109*$C111</f>
        <v>8</v>
      </c>
      <c r="AI112" s="273" t="n">
        <f aca="false">+AI109*$C111</f>
        <v>8</v>
      </c>
      <c r="AJ112" s="273" t="n">
        <f aca="false">+AJ109*$C111</f>
        <v>8</v>
      </c>
      <c r="AK112" s="273" t="n">
        <f aca="false">+AK109*$C111</f>
        <v>8</v>
      </c>
      <c r="AL112" s="273" t="n">
        <f aca="false">+AL109*$C111</f>
        <v>8</v>
      </c>
      <c r="AM112" s="273" t="n">
        <f aca="false">+AM109*$C111</f>
        <v>8</v>
      </c>
      <c r="AN112" s="273" t="n">
        <f aca="false">+AN109*$C111</f>
        <v>8</v>
      </c>
      <c r="AO112" s="273" t="n">
        <f aca="false">+AO109*$C111</f>
        <v>8</v>
      </c>
      <c r="AP112" s="273" t="n">
        <f aca="false">+AP109*$C111</f>
        <v>8</v>
      </c>
      <c r="AQ112" s="273" t="n">
        <f aca="false">+AQ109*$C111</f>
        <v>8</v>
      </c>
      <c r="AR112" s="273" t="n">
        <f aca="false">+AR109*$C111</f>
        <v>8</v>
      </c>
      <c r="AS112" s="273" t="n">
        <f aca="false">+AS109*$C111</f>
        <v>8</v>
      </c>
      <c r="AT112" s="273" t="n">
        <f aca="false">+AT109*$C111</f>
        <v>8</v>
      </c>
      <c r="AU112" s="273" t="n">
        <f aca="false">+AU109*$C111</f>
        <v>8</v>
      </c>
      <c r="AV112" s="273" t="n">
        <f aca="false">+AV109*$C111</f>
        <v>8</v>
      </c>
      <c r="AW112" s="273" t="n">
        <f aca="false">+AW109*$C111</f>
        <v>8</v>
      </c>
      <c r="AX112" s="273" t="n">
        <f aca="false">+AX109*$C111</f>
        <v>8</v>
      </c>
      <c r="AY112" s="273" t="n">
        <f aca="false">+AY109*$C111</f>
        <v>8</v>
      </c>
      <c r="AZ112" s="273" t="n">
        <f aca="false">+AZ109*$C111</f>
        <v>8</v>
      </c>
      <c r="BA112" s="274" t="n">
        <f aca="false">+BA109*$C111</f>
        <v>8</v>
      </c>
      <c r="BB112" s="275" t="n">
        <f aca="false">+BB109*$C111</f>
        <v>8</v>
      </c>
      <c r="BC112" s="275"/>
      <c r="BF112" s="275"/>
      <c r="BG112" s="275"/>
      <c r="BH112" s="275"/>
      <c r="BI112" s="275"/>
      <c r="BJ112" s="275"/>
      <c r="BK112" s="275"/>
      <c r="BL112" s="275"/>
      <c r="BM112" s="275"/>
      <c r="BN112" s="275"/>
      <c r="BO112" s="275"/>
      <c r="BP112" s="275"/>
      <c r="BQ112" s="275"/>
      <c r="BR112" s="275"/>
      <c r="BS112" s="275"/>
      <c r="BT112" s="275"/>
      <c r="BU112" s="275"/>
      <c r="BV112" s="275"/>
      <c r="BW112" s="275"/>
      <c r="BX112" s="275"/>
      <c r="BY112" s="275"/>
      <c r="BZ112" s="275"/>
      <c r="CA112" s="275"/>
      <c r="CB112" s="275"/>
      <c r="CC112" s="275"/>
      <c r="CD112" s="275"/>
      <c r="CE112" s="275"/>
      <c r="CF112" s="275"/>
      <c r="CG112" s="275"/>
      <c r="CH112" s="275"/>
      <c r="CI112" s="275"/>
      <c r="CJ112" s="275"/>
      <c r="CK112" s="275"/>
    </row>
    <row r="113" customFormat="false" ht="15" hidden="false" customHeight="true" outlineLevel="0" collapsed="false">
      <c r="A113" s="259"/>
      <c r="B113" s="211" t="str">
        <f aca="false">+'NTP or Sold'!H10</f>
        <v>Fr 6B 60 hz power barges</v>
      </c>
      <c r="C113" s="260" t="str">
        <f aca="false">+'NTP or Sold'!T10</f>
        <v>Nigeria Barge II (APACHI)</v>
      </c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08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  <c r="AM113" s="261"/>
      <c r="AN113" s="261"/>
      <c r="AO113" s="261"/>
      <c r="AP113" s="261"/>
      <c r="AQ113" s="261"/>
      <c r="AR113" s="261"/>
      <c r="AS113" s="261"/>
      <c r="AT113" s="261"/>
      <c r="AU113" s="261"/>
      <c r="AV113" s="261"/>
      <c r="AW113" s="261"/>
      <c r="AX113" s="261"/>
      <c r="AY113" s="261"/>
      <c r="AZ113" s="261"/>
      <c r="BA113" s="262"/>
    </row>
    <row r="114" customFormat="false" ht="12.75" hidden="false" customHeight="false" outlineLevel="0" collapsed="false">
      <c r="A114" s="263"/>
      <c r="B114" s="264" t="s">
        <v>119</v>
      </c>
      <c r="C114" s="260"/>
      <c r="D114" s="265" t="n">
        <v>0</v>
      </c>
      <c r="E114" s="265" t="n">
        <v>0</v>
      </c>
      <c r="F114" s="265" t="n">
        <v>0</v>
      </c>
      <c r="G114" s="265" t="n">
        <v>0</v>
      </c>
      <c r="H114" s="265" t="n">
        <v>0</v>
      </c>
      <c r="I114" s="265" t="n">
        <v>0</v>
      </c>
      <c r="J114" s="265" t="n">
        <v>0</v>
      </c>
      <c r="K114" s="265" t="n">
        <v>0</v>
      </c>
      <c r="L114" s="265" t="n">
        <v>0</v>
      </c>
      <c r="M114" s="265" t="n">
        <v>0</v>
      </c>
      <c r="N114" s="265" t="n">
        <v>0</v>
      </c>
      <c r="O114" s="265" t="n">
        <v>0</v>
      </c>
      <c r="P114" s="265" t="n">
        <v>0</v>
      </c>
      <c r="Q114" s="265" t="n">
        <v>0</v>
      </c>
      <c r="R114" s="265" t="n">
        <v>0</v>
      </c>
      <c r="S114" s="265" t="n">
        <v>0</v>
      </c>
      <c r="T114" s="265" t="n">
        <v>0</v>
      </c>
      <c r="U114" s="265" t="n">
        <v>0</v>
      </c>
      <c r="V114" s="265" t="n">
        <v>0</v>
      </c>
      <c r="W114" s="265" t="n">
        <v>1</v>
      </c>
      <c r="X114" s="265" t="n">
        <v>0</v>
      </c>
      <c r="Y114" s="265" t="n">
        <v>0</v>
      </c>
      <c r="Z114" s="265" t="n">
        <v>0</v>
      </c>
      <c r="AA114" s="162" t="n">
        <v>0</v>
      </c>
      <c r="AB114" s="265" t="n">
        <v>0</v>
      </c>
      <c r="AC114" s="265" t="n">
        <v>0</v>
      </c>
      <c r="AD114" s="265" t="n">
        <v>0</v>
      </c>
      <c r="AE114" s="265" t="n">
        <v>0</v>
      </c>
      <c r="AF114" s="265" t="n">
        <v>0</v>
      </c>
      <c r="AG114" s="265" t="n">
        <v>0</v>
      </c>
      <c r="AH114" s="265" t="n">
        <v>0</v>
      </c>
      <c r="AI114" s="265" t="n">
        <v>0</v>
      </c>
      <c r="AJ114" s="265" t="n">
        <v>0</v>
      </c>
      <c r="AK114" s="265" t="n">
        <v>0</v>
      </c>
      <c r="AL114" s="265" t="n">
        <v>0</v>
      </c>
      <c r="AM114" s="265" t="n">
        <v>0</v>
      </c>
      <c r="AN114" s="265" t="n">
        <v>0</v>
      </c>
      <c r="AO114" s="265" t="n">
        <v>0</v>
      </c>
      <c r="AP114" s="265" t="n">
        <v>0</v>
      </c>
      <c r="AQ114" s="265" t="n">
        <v>0</v>
      </c>
      <c r="AR114" s="265" t="n">
        <v>0</v>
      </c>
      <c r="AS114" s="265" t="n">
        <v>0</v>
      </c>
      <c r="AT114" s="265" t="n">
        <v>0</v>
      </c>
      <c r="AU114" s="265" t="n">
        <v>0</v>
      </c>
      <c r="AV114" s="265" t="n">
        <v>0</v>
      </c>
      <c r="AW114" s="265" t="n">
        <v>0</v>
      </c>
      <c r="AX114" s="265" t="n">
        <v>0</v>
      </c>
      <c r="AY114" s="265" t="n">
        <v>0</v>
      </c>
      <c r="AZ114" s="265" t="n">
        <v>0</v>
      </c>
      <c r="BA114" s="266" t="n">
        <v>0</v>
      </c>
      <c r="BB114" s="264" t="n">
        <v>0</v>
      </c>
      <c r="BC114" s="263" t="n">
        <f aca="false">SUM(N114:BB114)</f>
        <v>1</v>
      </c>
    </row>
    <row r="115" customFormat="false" ht="12.75" hidden="false" customHeight="false" outlineLevel="0" collapsed="false">
      <c r="A115" s="263"/>
      <c r="B115" s="264" t="s">
        <v>120</v>
      </c>
      <c r="C115" s="260"/>
      <c r="D115" s="265" t="n">
        <f aca="false">+D114</f>
        <v>0</v>
      </c>
      <c r="E115" s="265" t="n">
        <f aca="false">+D115+E114</f>
        <v>0</v>
      </c>
      <c r="F115" s="265" t="n">
        <f aca="false">+E115+F114</f>
        <v>0</v>
      </c>
      <c r="G115" s="265" t="n">
        <f aca="false">+F115+G114</f>
        <v>0</v>
      </c>
      <c r="H115" s="265" t="n">
        <f aca="false">+G115+H114</f>
        <v>0</v>
      </c>
      <c r="I115" s="265" t="n">
        <f aca="false">+H115+I114</f>
        <v>0</v>
      </c>
      <c r="J115" s="265" t="n">
        <f aca="false">+I115+J114</f>
        <v>0</v>
      </c>
      <c r="K115" s="265" t="n">
        <f aca="false">+J115+K114</f>
        <v>0</v>
      </c>
      <c r="L115" s="265" t="n">
        <f aca="false">+K115+L114</f>
        <v>0</v>
      </c>
      <c r="M115" s="265" t="n">
        <f aca="false">+L115+M114</f>
        <v>0</v>
      </c>
      <c r="N115" s="265" t="n">
        <f aca="false">+M115+N114</f>
        <v>0</v>
      </c>
      <c r="O115" s="265" t="n">
        <f aca="false">+N115+O114</f>
        <v>0</v>
      </c>
      <c r="P115" s="265" t="n">
        <f aca="false">+O115+P114</f>
        <v>0</v>
      </c>
      <c r="Q115" s="265" t="n">
        <f aca="false">+P115+Q114</f>
        <v>0</v>
      </c>
      <c r="R115" s="265" t="n">
        <f aca="false">+Q115+R114</f>
        <v>0</v>
      </c>
      <c r="S115" s="265" t="n">
        <f aca="false">+R115+S114</f>
        <v>0</v>
      </c>
      <c r="T115" s="265" t="n">
        <f aca="false">+S115+T114</f>
        <v>0</v>
      </c>
      <c r="U115" s="265" t="n">
        <f aca="false">+T115+U114</f>
        <v>0</v>
      </c>
      <c r="V115" s="265" t="n">
        <f aca="false">+U115+V114</f>
        <v>0</v>
      </c>
      <c r="W115" s="265" t="n">
        <f aca="false">+V115+W114</f>
        <v>1</v>
      </c>
      <c r="X115" s="265" t="n">
        <f aca="false">+W115+X114</f>
        <v>1</v>
      </c>
      <c r="Y115" s="265" t="n">
        <f aca="false">+X115+Y114</f>
        <v>1</v>
      </c>
      <c r="Z115" s="265" t="n">
        <f aca="false">+Y115+Z114</f>
        <v>1</v>
      </c>
      <c r="AA115" s="162" t="n">
        <f aca="false">+Z115+AA114</f>
        <v>1</v>
      </c>
      <c r="AB115" s="265" t="n">
        <f aca="false">+AA115+AB114</f>
        <v>1</v>
      </c>
      <c r="AC115" s="265" t="n">
        <f aca="false">+AB115+AC114</f>
        <v>1</v>
      </c>
      <c r="AD115" s="265" t="n">
        <f aca="false">+AC115+AD114</f>
        <v>1</v>
      </c>
      <c r="AE115" s="265" t="n">
        <f aca="false">+AD115+AE114</f>
        <v>1</v>
      </c>
      <c r="AF115" s="265" t="n">
        <f aca="false">+AE115+AF114</f>
        <v>1</v>
      </c>
      <c r="AG115" s="265" t="n">
        <f aca="false">+AF115+AG114</f>
        <v>1</v>
      </c>
      <c r="AH115" s="265" t="n">
        <f aca="false">+AG115+AH114</f>
        <v>1</v>
      </c>
      <c r="AI115" s="265" t="n">
        <f aca="false">+AH115+AI114</f>
        <v>1</v>
      </c>
      <c r="AJ115" s="265" t="n">
        <f aca="false">+AI115+AJ114</f>
        <v>1</v>
      </c>
      <c r="AK115" s="265" t="n">
        <f aca="false">+AJ115+AK114</f>
        <v>1</v>
      </c>
      <c r="AL115" s="265" t="n">
        <f aca="false">+AK115+AL114</f>
        <v>1</v>
      </c>
      <c r="AM115" s="265" t="n">
        <f aca="false">+AL115+AM114</f>
        <v>1</v>
      </c>
      <c r="AN115" s="265" t="n">
        <f aca="false">+AM115+AN114</f>
        <v>1</v>
      </c>
      <c r="AO115" s="265" t="n">
        <f aca="false">+AN115+AO114</f>
        <v>1</v>
      </c>
      <c r="AP115" s="265" t="n">
        <f aca="false">+AO115+AP114</f>
        <v>1</v>
      </c>
      <c r="AQ115" s="265" t="n">
        <f aca="false">+AP115+AQ114</f>
        <v>1</v>
      </c>
      <c r="AR115" s="265" t="n">
        <f aca="false">+AQ115+AR114</f>
        <v>1</v>
      </c>
      <c r="AS115" s="265" t="n">
        <f aca="false">+AR115+AS114</f>
        <v>1</v>
      </c>
      <c r="AT115" s="265" t="n">
        <f aca="false">+AS115+AT114</f>
        <v>1</v>
      </c>
      <c r="AU115" s="265" t="n">
        <f aca="false">+AT115+AU114</f>
        <v>1</v>
      </c>
      <c r="AV115" s="265" t="n">
        <f aca="false">+AU115+AV114</f>
        <v>1</v>
      </c>
      <c r="AW115" s="265" t="n">
        <f aca="false">+AV115+AW114</f>
        <v>1</v>
      </c>
      <c r="AX115" s="265" t="n">
        <f aca="false">+AW115+AX114</f>
        <v>1</v>
      </c>
      <c r="AY115" s="265" t="n">
        <f aca="false">+AX115+AY114</f>
        <v>1</v>
      </c>
      <c r="AZ115" s="265" t="n">
        <f aca="false">+AY115+AZ114</f>
        <v>1</v>
      </c>
      <c r="BA115" s="266" t="n">
        <f aca="false">+AZ115+BA114</f>
        <v>1</v>
      </c>
      <c r="BB115" s="264" t="n">
        <f aca="false">+BA115+BB114</f>
        <v>1</v>
      </c>
    </row>
    <row r="116" customFormat="false" ht="12.75" hidden="false" customHeight="false" outlineLevel="0" collapsed="false">
      <c r="A116" s="263"/>
      <c r="B116" s="264" t="s">
        <v>121</v>
      </c>
      <c r="C116" s="260"/>
      <c r="D116" s="265" t="n">
        <v>0</v>
      </c>
      <c r="E116" s="265" t="n">
        <v>0</v>
      </c>
      <c r="F116" s="265" t="n">
        <v>0</v>
      </c>
      <c r="G116" s="265" t="n">
        <v>0</v>
      </c>
      <c r="H116" s="265" t="n">
        <v>0</v>
      </c>
      <c r="I116" s="265" t="n">
        <v>0</v>
      </c>
      <c r="J116" s="265" t="n">
        <v>0</v>
      </c>
      <c r="K116" s="265" t="n">
        <v>0</v>
      </c>
      <c r="L116" s="265" t="n">
        <v>0</v>
      </c>
      <c r="M116" s="265" t="n">
        <v>0</v>
      </c>
      <c r="N116" s="265" t="n">
        <v>0</v>
      </c>
      <c r="O116" s="265" t="n">
        <v>0</v>
      </c>
      <c r="P116" s="265" t="n">
        <v>0</v>
      </c>
      <c r="Q116" s="265" t="n">
        <v>0</v>
      </c>
      <c r="R116" s="265" t="n">
        <v>0</v>
      </c>
      <c r="S116" s="265" t="n">
        <v>0</v>
      </c>
      <c r="T116" s="265" t="n">
        <v>0</v>
      </c>
      <c r="U116" s="265" t="n">
        <v>0</v>
      </c>
      <c r="V116" s="265" t="n">
        <v>0</v>
      </c>
      <c r="W116" s="265" t="n">
        <v>1</v>
      </c>
      <c r="X116" s="265" t="n">
        <v>0</v>
      </c>
      <c r="Y116" s="265" t="n">
        <v>0</v>
      </c>
      <c r="Z116" s="265" t="n">
        <v>0</v>
      </c>
      <c r="AA116" s="162" t="n">
        <v>0</v>
      </c>
      <c r="AB116" s="265" t="n">
        <v>0</v>
      </c>
      <c r="AC116" s="265" t="n">
        <v>0</v>
      </c>
      <c r="AD116" s="265" t="n">
        <v>0</v>
      </c>
      <c r="AE116" s="265" t="n">
        <v>0</v>
      </c>
      <c r="AF116" s="265" t="n">
        <v>0</v>
      </c>
      <c r="AG116" s="265" t="n">
        <v>0</v>
      </c>
      <c r="AH116" s="265" t="n">
        <v>0</v>
      </c>
      <c r="AI116" s="265" t="n">
        <v>0</v>
      </c>
      <c r="AJ116" s="265" t="n">
        <v>0</v>
      </c>
      <c r="AK116" s="265" t="n">
        <v>0</v>
      </c>
      <c r="AL116" s="265" t="n">
        <v>0</v>
      </c>
      <c r="AM116" s="265" t="n">
        <v>0</v>
      </c>
      <c r="AN116" s="265" t="n">
        <v>0</v>
      </c>
      <c r="AO116" s="265" t="n">
        <v>0</v>
      </c>
      <c r="AP116" s="265" t="n">
        <v>0</v>
      </c>
      <c r="AQ116" s="265" t="n">
        <v>0</v>
      </c>
      <c r="AR116" s="265" t="n">
        <v>0</v>
      </c>
      <c r="AS116" s="265" t="n">
        <v>0</v>
      </c>
      <c r="AT116" s="265" t="n">
        <v>0</v>
      </c>
      <c r="AU116" s="265" t="n">
        <v>0</v>
      </c>
      <c r="AV116" s="265" t="n">
        <v>0</v>
      </c>
      <c r="AW116" s="265" t="n">
        <v>0</v>
      </c>
      <c r="AX116" s="265" t="n">
        <v>0</v>
      </c>
      <c r="AY116" s="265" t="n">
        <v>0</v>
      </c>
      <c r="AZ116" s="265" t="n">
        <v>0</v>
      </c>
      <c r="BA116" s="266" t="n">
        <v>0</v>
      </c>
      <c r="BB116" s="264" t="n">
        <v>0</v>
      </c>
      <c r="BC116" s="263" t="n">
        <f aca="false">SUM(N116:BB116)</f>
        <v>1</v>
      </c>
    </row>
    <row r="117" customFormat="false" ht="12.75" hidden="false" customHeight="false" outlineLevel="0" collapsed="false">
      <c r="A117" s="263"/>
      <c r="B117" s="264" t="s">
        <v>122</v>
      </c>
      <c r="C117" s="260"/>
      <c r="D117" s="265" t="n">
        <f aca="false">+D116</f>
        <v>0</v>
      </c>
      <c r="E117" s="265" t="n">
        <f aca="false">+D117+E116</f>
        <v>0</v>
      </c>
      <c r="F117" s="265" t="n">
        <f aca="false">+E117+F116</f>
        <v>0</v>
      </c>
      <c r="G117" s="265" t="n">
        <f aca="false">+F117+G116</f>
        <v>0</v>
      </c>
      <c r="H117" s="265" t="n">
        <f aca="false">+G117+H116</f>
        <v>0</v>
      </c>
      <c r="I117" s="265" t="n">
        <f aca="false">+H117+I116</f>
        <v>0</v>
      </c>
      <c r="J117" s="265" t="n">
        <f aca="false">+I117+J116</f>
        <v>0</v>
      </c>
      <c r="K117" s="265" t="n">
        <f aca="false">+J117+K116</f>
        <v>0</v>
      </c>
      <c r="L117" s="265" t="n">
        <f aca="false">+K117+L116</f>
        <v>0</v>
      </c>
      <c r="M117" s="265" t="n">
        <f aca="false">+L117+M116</f>
        <v>0</v>
      </c>
      <c r="N117" s="265" t="n">
        <f aca="false">+M117+N116</f>
        <v>0</v>
      </c>
      <c r="O117" s="265" t="n">
        <f aca="false">+N117+O116</f>
        <v>0</v>
      </c>
      <c r="P117" s="265" t="n">
        <f aca="false">+O117+P116</f>
        <v>0</v>
      </c>
      <c r="Q117" s="265" t="n">
        <f aca="false">+P117+Q116</f>
        <v>0</v>
      </c>
      <c r="R117" s="265" t="n">
        <f aca="false">+Q117+R116</f>
        <v>0</v>
      </c>
      <c r="S117" s="265" t="n">
        <f aca="false">+R117+S116</f>
        <v>0</v>
      </c>
      <c r="T117" s="265" t="n">
        <f aca="false">+S117+T116</f>
        <v>0</v>
      </c>
      <c r="U117" s="265" t="n">
        <f aca="false">+T117+U116</f>
        <v>0</v>
      </c>
      <c r="V117" s="265" t="n">
        <f aca="false">+U117+V116</f>
        <v>0</v>
      </c>
      <c r="W117" s="265" t="n">
        <f aca="false">+V117+W116</f>
        <v>1</v>
      </c>
      <c r="X117" s="265" t="n">
        <f aca="false">+W117+X116</f>
        <v>1</v>
      </c>
      <c r="Y117" s="265" t="n">
        <f aca="false">+X117+Y116</f>
        <v>1</v>
      </c>
      <c r="Z117" s="265" t="n">
        <f aca="false">+Y117+Z116</f>
        <v>1</v>
      </c>
      <c r="AA117" s="162" t="n">
        <f aca="false">+Z117+AA116</f>
        <v>1</v>
      </c>
      <c r="AB117" s="265" t="n">
        <f aca="false">+AA117+AB116</f>
        <v>1</v>
      </c>
      <c r="AC117" s="265" t="n">
        <f aca="false">+AB117+AC116</f>
        <v>1</v>
      </c>
      <c r="AD117" s="265" t="n">
        <f aca="false">+AC117+AD116</f>
        <v>1</v>
      </c>
      <c r="AE117" s="265" t="n">
        <f aca="false">+AD117+AE116</f>
        <v>1</v>
      </c>
      <c r="AF117" s="265" t="n">
        <f aca="false">+AE117+AF116</f>
        <v>1</v>
      </c>
      <c r="AG117" s="265" t="n">
        <f aca="false">+AF117+AG116</f>
        <v>1</v>
      </c>
      <c r="AH117" s="265" t="n">
        <f aca="false">+AG117+AH116</f>
        <v>1</v>
      </c>
      <c r="AI117" s="265" t="n">
        <f aca="false">+AH117+AI116</f>
        <v>1</v>
      </c>
      <c r="AJ117" s="265" t="n">
        <f aca="false">+AI117+AJ116</f>
        <v>1</v>
      </c>
      <c r="AK117" s="265" t="n">
        <f aca="false">+AJ117+AK116</f>
        <v>1</v>
      </c>
      <c r="AL117" s="265" t="n">
        <f aca="false">+AK117+AL116</f>
        <v>1</v>
      </c>
      <c r="AM117" s="265" t="n">
        <f aca="false">+AL117+AM116</f>
        <v>1</v>
      </c>
      <c r="AN117" s="265" t="n">
        <f aca="false">+AM117+AN116</f>
        <v>1</v>
      </c>
      <c r="AO117" s="265" t="n">
        <f aca="false">+AN117+AO116</f>
        <v>1</v>
      </c>
      <c r="AP117" s="265" t="n">
        <f aca="false">+AO117+AP116</f>
        <v>1</v>
      </c>
      <c r="AQ117" s="265" t="n">
        <f aca="false">+AP117+AQ116</f>
        <v>1</v>
      </c>
      <c r="AR117" s="265" t="n">
        <f aca="false">+AQ117+AR116</f>
        <v>1</v>
      </c>
      <c r="AS117" s="265" t="n">
        <f aca="false">+AR117+AS116</f>
        <v>1</v>
      </c>
      <c r="AT117" s="265" t="n">
        <f aca="false">+AS117+AT116</f>
        <v>1</v>
      </c>
      <c r="AU117" s="265" t="n">
        <f aca="false">+AT117+AU116</f>
        <v>1</v>
      </c>
      <c r="AV117" s="265" t="n">
        <f aca="false">+AU117+AV116</f>
        <v>1</v>
      </c>
      <c r="AW117" s="265" t="n">
        <f aca="false">+AV117+AW116</f>
        <v>1</v>
      </c>
      <c r="AX117" s="265" t="n">
        <f aca="false">+AW117+AX116</f>
        <v>1</v>
      </c>
      <c r="AY117" s="265" t="n">
        <f aca="false">+AX117+AY116</f>
        <v>1</v>
      </c>
      <c r="AZ117" s="265" t="n">
        <f aca="false">+AY117+AZ116</f>
        <v>1</v>
      </c>
      <c r="BA117" s="266" t="n">
        <f aca="false">+AZ117+BA116</f>
        <v>1</v>
      </c>
      <c r="BB117" s="264" t="n">
        <f aca="false">+BA117+BB116</f>
        <v>1</v>
      </c>
    </row>
    <row r="118" customFormat="false" ht="12.75" hidden="false" customHeight="false" outlineLevel="0" collapsed="false">
      <c r="A118" s="267"/>
      <c r="B118" s="268"/>
      <c r="C118" s="260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185"/>
      <c r="AB118" s="269"/>
      <c r="AC118" s="269"/>
      <c r="AD118" s="269"/>
      <c r="AE118" s="269"/>
      <c r="AF118" s="269"/>
      <c r="AG118" s="269"/>
      <c r="AH118" s="269"/>
      <c r="AI118" s="269"/>
      <c r="AJ118" s="269"/>
      <c r="AK118" s="269"/>
      <c r="AL118" s="269"/>
      <c r="AM118" s="269"/>
      <c r="AN118" s="269"/>
      <c r="AO118" s="269"/>
      <c r="AP118" s="269"/>
      <c r="AQ118" s="269"/>
      <c r="AR118" s="269"/>
      <c r="AS118" s="269"/>
      <c r="AT118" s="269"/>
      <c r="AU118" s="269"/>
      <c r="AV118" s="269"/>
      <c r="AW118" s="269"/>
      <c r="AX118" s="269"/>
      <c r="AY118" s="269"/>
      <c r="AZ118" s="269"/>
      <c r="BA118" s="270"/>
      <c r="BB118" s="268"/>
    </row>
    <row r="119" customFormat="false" ht="12.75" hidden="false" customHeight="false" outlineLevel="0" collapsed="false">
      <c r="A119" s="211"/>
      <c r="B119" s="211" t="s">
        <v>123</v>
      </c>
      <c r="C119" s="212" t="n">
        <v>8</v>
      </c>
      <c r="D119" s="215" t="n">
        <f aca="false">+D115*$C119</f>
        <v>0</v>
      </c>
      <c r="E119" s="215" t="n">
        <f aca="false">+E115*$C119</f>
        <v>0</v>
      </c>
      <c r="F119" s="215" t="n">
        <f aca="false">+F115*$C119</f>
        <v>0</v>
      </c>
      <c r="G119" s="215" t="n">
        <f aca="false">+G115*$C119</f>
        <v>0</v>
      </c>
      <c r="H119" s="215" t="n">
        <f aca="false">+H115*$C119</f>
        <v>0</v>
      </c>
      <c r="I119" s="215" t="n">
        <f aca="false">+I115*$C119</f>
        <v>0</v>
      </c>
      <c r="J119" s="215" t="n">
        <f aca="false">+J115*$C119</f>
        <v>0</v>
      </c>
      <c r="K119" s="215" t="n">
        <f aca="false">+K115*$C119</f>
        <v>0</v>
      </c>
      <c r="L119" s="215" t="n">
        <f aca="false">+L115*$C119</f>
        <v>0</v>
      </c>
      <c r="M119" s="215" t="n">
        <f aca="false">+M115*$C119</f>
        <v>0</v>
      </c>
      <c r="N119" s="215" t="n">
        <f aca="false">+N115*$C119</f>
        <v>0</v>
      </c>
      <c r="O119" s="215" t="n">
        <f aca="false">+O115*$C119</f>
        <v>0</v>
      </c>
      <c r="P119" s="215" t="n">
        <f aca="false">+P115*$C119</f>
        <v>0</v>
      </c>
      <c r="Q119" s="215" t="n">
        <f aca="false">+Q115*$C119</f>
        <v>0</v>
      </c>
      <c r="R119" s="215" t="n">
        <f aca="false">+R115*$C119</f>
        <v>0</v>
      </c>
      <c r="S119" s="215" t="n">
        <f aca="false">+S115*$C119</f>
        <v>0</v>
      </c>
      <c r="T119" s="215" t="n">
        <f aca="false">+T115*$C119</f>
        <v>0</v>
      </c>
      <c r="U119" s="215" t="n">
        <f aca="false">+U115*$C119</f>
        <v>0</v>
      </c>
      <c r="V119" s="215" t="n">
        <f aca="false">+V115*$C119</f>
        <v>0</v>
      </c>
      <c r="W119" s="215" t="n">
        <f aca="false">+W115*$C119</f>
        <v>8</v>
      </c>
      <c r="X119" s="215" t="n">
        <f aca="false">+X115*$C119</f>
        <v>8</v>
      </c>
      <c r="Y119" s="215" t="n">
        <f aca="false">+Y115*$C119</f>
        <v>8</v>
      </c>
      <c r="Z119" s="215" t="n">
        <f aca="false">+Z115*$C119</f>
        <v>8</v>
      </c>
      <c r="AA119" s="169" t="n">
        <f aca="false">+AA115*$C119</f>
        <v>8</v>
      </c>
      <c r="AB119" s="215" t="n">
        <f aca="false">+AB115*$C119</f>
        <v>8</v>
      </c>
      <c r="AC119" s="215" t="n">
        <f aca="false">+AC115*$C119</f>
        <v>8</v>
      </c>
      <c r="AD119" s="215" t="n">
        <f aca="false">+AD115*$C119</f>
        <v>8</v>
      </c>
      <c r="AE119" s="215" t="n">
        <f aca="false">+AE115*$C119</f>
        <v>8</v>
      </c>
      <c r="AF119" s="215" t="n">
        <f aca="false">+AF115*$C119</f>
        <v>8</v>
      </c>
      <c r="AG119" s="215" t="n">
        <f aca="false">+AG115*$C119</f>
        <v>8</v>
      </c>
      <c r="AH119" s="215" t="n">
        <f aca="false">+AH115*$C119</f>
        <v>8</v>
      </c>
      <c r="AI119" s="215" t="n">
        <f aca="false">+AI115*$C119</f>
        <v>8</v>
      </c>
      <c r="AJ119" s="215" t="n">
        <f aca="false">+AJ115*$C119</f>
        <v>8</v>
      </c>
      <c r="AK119" s="215" t="n">
        <f aca="false">+AK115*$C119</f>
        <v>8</v>
      </c>
      <c r="AL119" s="215" t="n">
        <f aca="false">+AL115*$C119</f>
        <v>8</v>
      </c>
      <c r="AM119" s="215" t="n">
        <f aca="false">+AM115*$C119</f>
        <v>8</v>
      </c>
      <c r="AN119" s="215" t="n">
        <f aca="false">+AN115*$C119</f>
        <v>8</v>
      </c>
      <c r="AO119" s="215" t="n">
        <f aca="false">+AO115*$C119</f>
        <v>8</v>
      </c>
      <c r="AP119" s="215" t="n">
        <f aca="false">+AP115*$C119</f>
        <v>8</v>
      </c>
      <c r="AQ119" s="215" t="n">
        <f aca="false">+AQ115*$C119</f>
        <v>8</v>
      </c>
      <c r="AR119" s="215" t="n">
        <f aca="false">+AR115*$C119</f>
        <v>8</v>
      </c>
      <c r="AS119" s="215" t="n">
        <f aca="false">+AS115*$C119</f>
        <v>8</v>
      </c>
      <c r="AT119" s="215" t="n">
        <f aca="false">+AT115*$C119</f>
        <v>8</v>
      </c>
      <c r="AU119" s="215" t="n">
        <f aca="false">+AU115*$C119</f>
        <v>8</v>
      </c>
      <c r="AV119" s="215" t="n">
        <f aca="false">+AV115*$C119</f>
        <v>8</v>
      </c>
      <c r="AW119" s="215" t="n">
        <f aca="false">+AW115*$C119</f>
        <v>8</v>
      </c>
      <c r="AX119" s="215" t="n">
        <f aca="false">+AX115*$C119</f>
        <v>8</v>
      </c>
      <c r="AY119" s="215" t="n">
        <f aca="false">+AY115*$C119</f>
        <v>8</v>
      </c>
      <c r="AZ119" s="215" t="n">
        <f aca="false">+AZ115*$C119</f>
        <v>8</v>
      </c>
      <c r="BA119" s="216" t="n">
        <f aca="false">+BA115*$C119</f>
        <v>8</v>
      </c>
      <c r="BB119" s="217" t="n">
        <f aca="false">+BB115*$C119</f>
        <v>8</v>
      </c>
      <c r="BC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17"/>
      <c r="CH119" s="217"/>
      <c r="CI119" s="217"/>
      <c r="CJ119" s="217"/>
      <c r="CK119" s="217"/>
    </row>
    <row r="120" customFormat="false" ht="13.5" hidden="false" customHeight="false" outlineLevel="0" collapsed="false">
      <c r="A120" s="271"/>
      <c r="B120" s="271" t="s">
        <v>124</v>
      </c>
      <c r="C120" s="272" t="str">
        <f aca="false">+'NTP or Sold'!C10</f>
        <v>NTP</v>
      </c>
      <c r="D120" s="273" t="n">
        <f aca="false">+D117*$C119</f>
        <v>0</v>
      </c>
      <c r="E120" s="273" t="n">
        <f aca="false">+E117*$C119</f>
        <v>0</v>
      </c>
      <c r="F120" s="273" t="n">
        <f aca="false">+F117*$C119</f>
        <v>0</v>
      </c>
      <c r="G120" s="273" t="n">
        <f aca="false">+G117*$C119</f>
        <v>0</v>
      </c>
      <c r="H120" s="273" t="n">
        <f aca="false">+H117*$C119</f>
        <v>0</v>
      </c>
      <c r="I120" s="273" t="n">
        <f aca="false">+I117*$C119</f>
        <v>0</v>
      </c>
      <c r="J120" s="273" t="n">
        <f aca="false">+J117*$C119</f>
        <v>0</v>
      </c>
      <c r="K120" s="273" t="n">
        <f aca="false">+K117*$C119</f>
        <v>0</v>
      </c>
      <c r="L120" s="273" t="n">
        <f aca="false">+L117*$C119</f>
        <v>0</v>
      </c>
      <c r="M120" s="273" t="n">
        <f aca="false">+M117*$C119</f>
        <v>0</v>
      </c>
      <c r="N120" s="273" t="n">
        <f aca="false">+N117*$C119</f>
        <v>0</v>
      </c>
      <c r="O120" s="273" t="n">
        <f aca="false">+O117*$C119</f>
        <v>0</v>
      </c>
      <c r="P120" s="273" t="n">
        <f aca="false">+P117*$C119</f>
        <v>0</v>
      </c>
      <c r="Q120" s="273" t="n">
        <f aca="false">+Q117*$C119</f>
        <v>0</v>
      </c>
      <c r="R120" s="273" t="n">
        <f aca="false">+R117*$C119</f>
        <v>0</v>
      </c>
      <c r="S120" s="273" t="n">
        <f aca="false">+S117*$C119</f>
        <v>0</v>
      </c>
      <c r="T120" s="273" t="n">
        <f aca="false">+T117*$C119</f>
        <v>0</v>
      </c>
      <c r="U120" s="273" t="n">
        <f aca="false">+U117*$C119</f>
        <v>0</v>
      </c>
      <c r="V120" s="273" t="n">
        <f aca="false">+V117*$C119</f>
        <v>0</v>
      </c>
      <c r="W120" s="273" t="n">
        <f aca="false">+W117*$C119</f>
        <v>8</v>
      </c>
      <c r="X120" s="273" t="n">
        <f aca="false">+X117*$C119</f>
        <v>8</v>
      </c>
      <c r="Y120" s="273" t="n">
        <f aca="false">+Y117*$C119</f>
        <v>8</v>
      </c>
      <c r="Z120" s="273" t="n">
        <f aca="false">+Z117*$C119</f>
        <v>8</v>
      </c>
      <c r="AA120" s="175" t="n">
        <f aca="false">+AA117*$C119</f>
        <v>8</v>
      </c>
      <c r="AB120" s="273" t="n">
        <f aca="false">+AB117*$C119</f>
        <v>8</v>
      </c>
      <c r="AC120" s="273" t="n">
        <f aca="false">+AC117*$C119</f>
        <v>8</v>
      </c>
      <c r="AD120" s="273" t="n">
        <f aca="false">+AD117*$C119</f>
        <v>8</v>
      </c>
      <c r="AE120" s="273" t="n">
        <f aca="false">+AE117*$C119</f>
        <v>8</v>
      </c>
      <c r="AF120" s="273" t="n">
        <f aca="false">+AF117*$C119</f>
        <v>8</v>
      </c>
      <c r="AG120" s="273" t="n">
        <f aca="false">+AG117*$C119</f>
        <v>8</v>
      </c>
      <c r="AH120" s="273" t="n">
        <f aca="false">+AH117*$C119</f>
        <v>8</v>
      </c>
      <c r="AI120" s="273" t="n">
        <f aca="false">+AI117*$C119</f>
        <v>8</v>
      </c>
      <c r="AJ120" s="273" t="n">
        <f aca="false">+AJ117*$C119</f>
        <v>8</v>
      </c>
      <c r="AK120" s="273" t="n">
        <f aca="false">+AK117*$C119</f>
        <v>8</v>
      </c>
      <c r="AL120" s="273" t="n">
        <f aca="false">+AL117*$C119</f>
        <v>8</v>
      </c>
      <c r="AM120" s="273" t="n">
        <f aca="false">+AM117*$C119</f>
        <v>8</v>
      </c>
      <c r="AN120" s="273" t="n">
        <f aca="false">+AN117*$C119</f>
        <v>8</v>
      </c>
      <c r="AO120" s="273" t="n">
        <f aca="false">+AO117*$C119</f>
        <v>8</v>
      </c>
      <c r="AP120" s="273" t="n">
        <f aca="false">+AP117*$C119</f>
        <v>8</v>
      </c>
      <c r="AQ120" s="273" t="n">
        <f aca="false">+AQ117*$C119</f>
        <v>8</v>
      </c>
      <c r="AR120" s="273" t="n">
        <f aca="false">+AR117*$C119</f>
        <v>8</v>
      </c>
      <c r="AS120" s="273" t="n">
        <f aca="false">+AS117*$C119</f>
        <v>8</v>
      </c>
      <c r="AT120" s="273" t="n">
        <f aca="false">+AT117*$C119</f>
        <v>8</v>
      </c>
      <c r="AU120" s="273" t="n">
        <f aca="false">+AU117*$C119</f>
        <v>8</v>
      </c>
      <c r="AV120" s="273" t="n">
        <f aca="false">+AV117*$C119</f>
        <v>8</v>
      </c>
      <c r="AW120" s="273" t="n">
        <f aca="false">+AW117*$C119</f>
        <v>8</v>
      </c>
      <c r="AX120" s="273" t="n">
        <f aca="false">+AX117*$C119</f>
        <v>8</v>
      </c>
      <c r="AY120" s="273" t="n">
        <f aca="false">+AY117*$C119</f>
        <v>8</v>
      </c>
      <c r="AZ120" s="273" t="n">
        <f aca="false">+AZ117*$C119</f>
        <v>8</v>
      </c>
      <c r="BA120" s="274" t="n">
        <f aca="false">+BA117*$C119</f>
        <v>8</v>
      </c>
      <c r="BB120" s="275" t="n">
        <f aca="false">+BB117*$C119</f>
        <v>8</v>
      </c>
      <c r="BC120" s="275"/>
      <c r="BF120" s="275"/>
      <c r="BG120" s="275"/>
      <c r="BH120" s="275"/>
      <c r="BI120" s="275"/>
      <c r="BJ120" s="275"/>
      <c r="BK120" s="275"/>
      <c r="BL120" s="275"/>
      <c r="BM120" s="275"/>
      <c r="BN120" s="275"/>
      <c r="BO120" s="275"/>
      <c r="BP120" s="275"/>
      <c r="BQ120" s="275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5"/>
      <c r="CB120" s="275"/>
      <c r="CC120" s="275"/>
      <c r="CD120" s="275"/>
      <c r="CE120" s="275"/>
      <c r="CF120" s="275"/>
      <c r="CG120" s="275"/>
      <c r="CH120" s="275"/>
      <c r="CI120" s="275"/>
      <c r="CJ120" s="275"/>
      <c r="CK120" s="275"/>
    </row>
    <row r="121" customFormat="false" ht="15" hidden="false" customHeight="true" outlineLevel="0" collapsed="false">
      <c r="A121" s="259"/>
      <c r="B121" s="211" t="str">
        <f aca="false">+'NTP or Sold'!H11</f>
        <v>Fr 6B 60 hz power barges</v>
      </c>
      <c r="C121" s="260" t="str">
        <f aca="false">+'NTP or Sold'!T11</f>
        <v>Nigeria Barge II (APACHI)</v>
      </c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08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61"/>
      <c r="AP121" s="261"/>
      <c r="AQ121" s="261"/>
      <c r="AR121" s="261"/>
      <c r="AS121" s="261"/>
      <c r="AT121" s="261"/>
      <c r="AU121" s="261"/>
      <c r="AV121" s="261"/>
      <c r="AW121" s="261"/>
      <c r="AX121" s="261"/>
      <c r="AY121" s="261"/>
      <c r="AZ121" s="261"/>
      <c r="BA121" s="262"/>
    </row>
    <row r="122" customFormat="false" ht="12.75" hidden="false" customHeight="false" outlineLevel="0" collapsed="false">
      <c r="A122" s="263"/>
      <c r="B122" s="264" t="s">
        <v>119</v>
      </c>
      <c r="C122" s="260"/>
      <c r="D122" s="265" t="n">
        <v>0</v>
      </c>
      <c r="E122" s="265" t="n">
        <v>0</v>
      </c>
      <c r="F122" s="265" t="n">
        <v>0</v>
      </c>
      <c r="G122" s="265" t="n">
        <v>0</v>
      </c>
      <c r="H122" s="265" t="n">
        <v>0</v>
      </c>
      <c r="I122" s="265" t="n">
        <v>0</v>
      </c>
      <c r="J122" s="265" t="n">
        <v>0</v>
      </c>
      <c r="K122" s="265" t="n">
        <v>0</v>
      </c>
      <c r="L122" s="265" t="n">
        <v>0</v>
      </c>
      <c r="M122" s="265" t="n">
        <v>0</v>
      </c>
      <c r="N122" s="265" t="n">
        <v>0</v>
      </c>
      <c r="O122" s="265" t="n">
        <v>0</v>
      </c>
      <c r="P122" s="265" t="n">
        <v>0</v>
      </c>
      <c r="Q122" s="265" t="n">
        <v>0</v>
      </c>
      <c r="R122" s="265" t="n">
        <v>0</v>
      </c>
      <c r="S122" s="265" t="n">
        <v>0</v>
      </c>
      <c r="T122" s="265" t="n">
        <v>0</v>
      </c>
      <c r="U122" s="265" t="n">
        <v>0</v>
      </c>
      <c r="V122" s="265" t="n">
        <v>0</v>
      </c>
      <c r="W122" s="265" t="n">
        <v>1</v>
      </c>
      <c r="X122" s="265" t="n">
        <v>0</v>
      </c>
      <c r="Y122" s="265" t="n">
        <v>0</v>
      </c>
      <c r="Z122" s="265" t="n">
        <v>0</v>
      </c>
      <c r="AA122" s="162" t="n">
        <v>0</v>
      </c>
      <c r="AB122" s="265" t="n">
        <v>0</v>
      </c>
      <c r="AC122" s="265" t="n">
        <v>0</v>
      </c>
      <c r="AD122" s="265" t="n">
        <v>0</v>
      </c>
      <c r="AE122" s="265" t="n">
        <v>0</v>
      </c>
      <c r="AF122" s="265" t="n">
        <v>0</v>
      </c>
      <c r="AG122" s="265" t="n">
        <v>0</v>
      </c>
      <c r="AH122" s="265" t="n">
        <v>0</v>
      </c>
      <c r="AI122" s="265" t="n">
        <v>0</v>
      </c>
      <c r="AJ122" s="265" t="n">
        <v>0</v>
      </c>
      <c r="AK122" s="265" t="n">
        <v>0</v>
      </c>
      <c r="AL122" s="265" t="n">
        <v>0</v>
      </c>
      <c r="AM122" s="265" t="n">
        <v>0</v>
      </c>
      <c r="AN122" s="265" t="n">
        <v>0</v>
      </c>
      <c r="AO122" s="265" t="n">
        <v>0</v>
      </c>
      <c r="AP122" s="265" t="n">
        <v>0</v>
      </c>
      <c r="AQ122" s="265" t="n">
        <v>0</v>
      </c>
      <c r="AR122" s="265" t="n">
        <v>0</v>
      </c>
      <c r="AS122" s="265" t="n">
        <v>0</v>
      </c>
      <c r="AT122" s="265" t="n">
        <v>0</v>
      </c>
      <c r="AU122" s="265" t="n">
        <v>0</v>
      </c>
      <c r="AV122" s="265" t="n">
        <v>0</v>
      </c>
      <c r="AW122" s="265" t="n">
        <v>0</v>
      </c>
      <c r="AX122" s="265" t="n">
        <v>0</v>
      </c>
      <c r="AY122" s="265" t="n">
        <v>0</v>
      </c>
      <c r="AZ122" s="265" t="n">
        <v>0</v>
      </c>
      <c r="BA122" s="266" t="n">
        <v>0</v>
      </c>
      <c r="BB122" s="264" t="n">
        <v>0</v>
      </c>
      <c r="BC122" s="263" t="n">
        <f aca="false">SUM(N122:BB122)</f>
        <v>1</v>
      </c>
    </row>
    <row r="123" customFormat="false" ht="12.75" hidden="false" customHeight="false" outlineLevel="0" collapsed="false">
      <c r="A123" s="263"/>
      <c r="B123" s="264" t="s">
        <v>120</v>
      </c>
      <c r="C123" s="260"/>
      <c r="D123" s="265" t="n">
        <f aca="false">+D122</f>
        <v>0</v>
      </c>
      <c r="E123" s="265" t="n">
        <f aca="false">+D123+E122</f>
        <v>0</v>
      </c>
      <c r="F123" s="265" t="n">
        <f aca="false">+E123+F122</f>
        <v>0</v>
      </c>
      <c r="G123" s="265" t="n">
        <f aca="false">+F123+G122</f>
        <v>0</v>
      </c>
      <c r="H123" s="265" t="n">
        <f aca="false">+G123+H122</f>
        <v>0</v>
      </c>
      <c r="I123" s="265" t="n">
        <f aca="false">+H123+I122</f>
        <v>0</v>
      </c>
      <c r="J123" s="265" t="n">
        <f aca="false">+I123+J122</f>
        <v>0</v>
      </c>
      <c r="K123" s="265" t="n">
        <f aca="false">+J123+K122</f>
        <v>0</v>
      </c>
      <c r="L123" s="265" t="n">
        <f aca="false">+K123+L122</f>
        <v>0</v>
      </c>
      <c r="M123" s="265" t="n">
        <f aca="false">+L123+M122</f>
        <v>0</v>
      </c>
      <c r="N123" s="265" t="n">
        <f aca="false">+M123+N122</f>
        <v>0</v>
      </c>
      <c r="O123" s="265" t="n">
        <f aca="false">+N123+O122</f>
        <v>0</v>
      </c>
      <c r="P123" s="265" t="n">
        <f aca="false">+O123+P122</f>
        <v>0</v>
      </c>
      <c r="Q123" s="265" t="n">
        <f aca="false">+P123+Q122</f>
        <v>0</v>
      </c>
      <c r="R123" s="265" t="n">
        <f aca="false">+Q123+R122</f>
        <v>0</v>
      </c>
      <c r="S123" s="265" t="n">
        <f aca="false">+R123+S122</f>
        <v>0</v>
      </c>
      <c r="T123" s="265" t="n">
        <f aca="false">+S123+T122</f>
        <v>0</v>
      </c>
      <c r="U123" s="265" t="n">
        <f aca="false">+T123+U122</f>
        <v>0</v>
      </c>
      <c r="V123" s="265" t="n">
        <f aca="false">+U123+V122</f>
        <v>0</v>
      </c>
      <c r="W123" s="265" t="n">
        <f aca="false">+V123+W122</f>
        <v>1</v>
      </c>
      <c r="X123" s="265" t="n">
        <f aca="false">+W123+X122</f>
        <v>1</v>
      </c>
      <c r="Y123" s="265" t="n">
        <f aca="false">+X123+Y122</f>
        <v>1</v>
      </c>
      <c r="Z123" s="265" t="n">
        <f aca="false">+Y123+Z122</f>
        <v>1</v>
      </c>
      <c r="AA123" s="162" t="n">
        <f aca="false">+Z123+AA122</f>
        <v>1</v>
      </c>
      <c r="AB123" s="265" t="n">
        <f aca="false">+AA123+AB122</f>
        <v>1</v>
      </c>
      <c r="AC123" s="265" t="n">
        <f aca="false">+AB123+AC122</f>
        <v>1</v>
      </c>
      <c r="AD123" s="265" t="n">
        <f aca="false">+AC123+AD122</f>
        <v>1</v>
      </c>
      <c r="AE123" s="265" t="n">
        <f aca="false">+AD123+AE122</f>
        <v>1</v>
      </c>
      <c r="AF123" s="265" t="n">
        <f aca="false">+AE123+AF122</f>
        <v>1</v>
      </c>
      <c r="AG123" s="265" t="n">
        <f aca="false">+AF123+AG122</f>
        <v>1</v>
      </c>
      <c r="AH123" s="265" t="n">
        <f aca="false">+AG123+AH122</f>
        <v>1</v>
      </c>
      <c r="AI123" s="265" t="n">
        <f aca="false">+AH123+AI122</f>
        <v>1</v>
      </c>
      <c r="AJ123" s="265" t="n">
        <f aca="false">+AI123+AJ122</f>
        <v>1</v>
      </c>
      <c r="AK123" s="265" t="n">
        <f aca="false">+AJ123+AK122</f>
        <v>1</v>
      </c>
      <c r="AL123" s="265" t="n">
        <f aca="false">+AK123+AL122</f>
        <v>1</v>
      </c>
      <c r="AM123" s="265" t="n">
        <f aca="false">+AL123+AM122</f>
        <v>1</v>
      </c>
      <c r="AN123" s="265" t="n">
        <f aca="false">+AM123+AN122</f>
        <v>1</v>
      </c>
      <c r="AO123" s="265" t="n">
        <f aca="false">+AN123+AO122</f>
        <v>1</v>
      </c>
      <c r="AP123" s="265" t="n">
        <f aca="false">+AO123+AP122</f>
        <v>1</v>
      </c>
      <c r="AQ123" s="265" t="n">
        <f aca="false">+AP123+AQ122</f>
        <v>1</v>
      </c>
      <c r="AR123" s="265" t="n">
        <f aca="false">+AQ123+AR122</f>
        <v>1</v>
      </c>
      <c r="AS123" s="265" t="n">
        <f aca="false">+AR123+AS122</f>
        <v>1</v>
      </c>
      <c r="AT123" s="265" t="n">
        <f aca="false">+AS123+AT122</f>
        <v>1</v>
      </c>
      <c r="AU123" s="265" t="n">
        <f aca="false">+AT123+AU122</f>
        <v>1</v>
      </c>
      <c r="AV123" s="265" t="n">
        <f aca="false">+AU123+AV122</f>
        <v>1</v>
      </c>
      <c r="AW123" s="265" t="n">
        <f aca="false">+AV123+AW122</f>
        <v>1</v>
      </c>
      <c r="AX123" s="265" t="n">
        <f aca="false">+AW123+AX122</f>
        <v>1</v>
      </c>
      <c r="AY123" s="265" t="n">
        <f aca="false">+AX123+AY122</f>
        <v>1</v>
      </c>
      <c r="AZ123" s="265" t="n">
        <f aca="false">+AY123+AZ122</f>
        <v>1</v>
      </c>
      <c r="BA123" s="266" t="n">
        <f aca="false">+AZ123+BA122</f>
        <v>1</v>
      </c>
      <c r="BB123" s="264" t="n">
        <f aca="false">+BA123+BB122</f>
        <v>1</v>
      </c>
    </row>
    <row r="124" customFormat="false" ht="12.75" hidden="false" customHeight="false" outlineLevel="0" collapsed="false">
      <c r="A124" s="263"/>
      <c r="B124" s="264" t="s">
        <v>121</v>
      </c>
      <c r="C124" s="260"/>
      <c r="D124" s="265" t="n">
        <v>0</v>
      </c>
      <c r="E124" s="265" t="n">
        <v>0</v>
      </c>
      <c r="F124" s="265" t="n">
        <v>0</v>
      </c>
      <c r="G124" s="265" t="n">
        <v>0</v>
      </c>
      <c r="H124" s="265" t="n">
        <v>0</v>
      </c>
      <c r="I124" s="265" t="n">
        <v>0</v>
      </c>
      <c r="J124" s="265" t="n">
        <v>0</v>
      </c>
      <c r="K124" s="265" t="n">
        <v>0</v>
      </c>
      <c r="L124" s="265" t="n">
        <v>0</v>
      </c>
      <c r="M124" s="265" t="n">
        <v>0</v>
      </c>
      <c r="N124" s="265" t="n">
        <v>0</v>
      </c>
      <c r="O124" s="265" t="n">
        <v>0</v>
      </c>
      <c r="P124" s="265" t="n">
        <v>0</v>
      </c>
      <c r="Q124" s="265" t="n">
        <v>0</v>
      </c>
      <c r="R124" s="265" t="n">
        <v>0</v>
      </c>
      <c r="S124" s="265" t="n">
        <v>0</v>
      </c>
      <c r="T124" s="265" t="n">
        <v>0</v>
      </c>
      <c r="U124" s="265" t="n">
        <v>0</v>
      </c>
      <c r="V124" s="265" t="n">
        <v>0</v>
      </c>
      <c r="W124" s="265" t="n">
        <v>1</v>
      </c>
      <c r="X124" s="265" t="n">
        <v>0</v>
      </c>
      <c r="Y124" s="265" t="n">
        <v>0</v>
      </c>
      <c r="Z124" s="265" t="n">
        <v>0</v>
      </c>
      <c r="AA124" s="162" t="n">
        <v>0</v>
      </c>
      <c r="AB124" s="265" t="n">
        <v>0</v>
      </c>
      <c r="AC124" s="265" t="n">
        <v>0</v>
      </c>
      <c r="AD124" s="265" t="n">
        <v>0</v>
      </c>
      <c r="AE124" s="265" t="n">
        <v>0</v>
      </c>
      <c r="AF124" s="265" t="n">
        <v>0</v>
      </c>
      <c r="AG124" s="265" t="n">
        <v>0</v>
      </c>
      <c r="AH124" s="265" t="n">
        <v>0</v>
      </c>
      <c r="AI124" s="265" t="n">
        <v>0</v>
      </c>
      <c r="AJ124" s="265" t="n">
        <v>0</v>
      </c>
      <c r="AK124" s="265" t="n">
        <v>0</v>
      </c>
      <c r="AL124" s="265" t="n">
        <v>0</v>
      </c>
      <c r="AM124" s="265" t="n">
        <v>0</v>
      </c>
      <c r="AN124" s="265" t="n">
        <v>0</v>
      </c>
      <c r="AO124" s="265" t="n">
        <v>0</v>
      </c>
      <c r="AP124" s="265" t="n">
        <v>0</v>
      </c>
      <c r="AQ124" s="265" t="n">
        <v>0</v>
      </c>
      <c r="AR124" s="265" t="n">
        <v>0</v>
      </c>
      <c r="AS124" s="265" t="n">
        <v>0</v>
      </c>
      <c r="AT124" s="265" t="n">
        <v>0</v>
      </c>
      <c r="AU124" s="265" t="n">
        <v>0</v>
      </c>
      <c r="AV124" s="265" t="n">
        <v>0</v>
      </c>
      <c r="AW124" s="265" t="n">
        <v>0</v>
      </c>
      <c r="AX124" s="265" t="n">
        <v>0</v>
      </c>
      <c r="AY124" s="265" t="n">
        <v>0</v>
      </c>
      <c r="AZ124" s="265" t="n">
        <v>0</v>
      </c>
      <c r="BA124" s="266" t="n">
        <v>0</v>
      </c>
      <c r="BB124" s="264" t="n">
        <v>0</v>
      </c>
      <c r="BC124" s="263" t="n">
        <f aca="false">SUM(N124:BB124)</f>
        <v>1</v>
      </c>
    </row>
    <row r="125" customFormat="false" ht="12.75" hidden="false" customHeight="false" outlineLevel="0" collapsed="false">
      <c r="A125" s="263"/>
      <c r="B125" s="264" t="s">
        <v>122</v>
      </c>
      <c r="C125" s="260"/>
      <c r="D125" s="265" t="n">
        <f aca="false">+D124</f>
        <v>0</v>
      </c>
      <c r="E125" s="265" t="n">
        <f aca="false">+D125+E124</f>
        <v>0</v>
      </c>
      <c r="F125" s="265" t="n">
        <f aca="false">+E125+F124</f>
        <v>0</v>
      </c>
      <c r="G125" s="265" t="n">
        <f aca="false">+F125+G124</f>
        <v>0</v>
      </c>
      <c r="H125" s="265" t="n">
        <f aca="false">+G125+H124</f>
        <v>0</v>
      </c>
      <c r="I125" s="265" t="n">
        <f aca="false">+H125+I124</f>
        <v>0</v>
      </c>
      <c r="J125" s="265" t="n">
        <f aca="false">+I125+J124</f>
        <v>0</v>
      </c>
      <c r="K125" s="265" t="n">
        <f aca="false">+J125+K124</f>
        <v>0</v>
      </c>
      <c r="L125" s="265" t="n">
        <f aca="false">+K125+L124</f>
        <v>0</v>
      </c>
      <c r="M125" s="265" t="n">
        <f aca="false">+L125+M124</f>
        <v>0</v>
      </c>
      <c r="N125" s="265" t="n">
        <f aca="false">+M125+N124</f>
        <v>0</v>
      </c>
      <c r="O125" s="265" t="n">
        <f aca="false">+N125+O124</f>
        <v>0</v>
      </c>
      <c r="P125" s="265" t="n">
        <f aca="false">+O125+P124</f>
        <v>0</v>
      </c>
      <c r="Q125" s="265" t="n">
        <f aca="false">+P125+Q124</f>
        <v>0</v>
      </c>
      <c r="R125" s="265" t="n">
        <f aca="false">+Q125+R124</f>
        <v>0</v>
      </c>
      <c r="S125" s="265" t="n">
        <f aca="false">+R125+S124</f>
        <v>0</v>
      </c>
      <c r="T125" s="265" t="n">
        <f aca="false">+S125+T124</f>
        <v>0</v>
      </c>
      <c r="U125" s="265" t="n">
        <f aca="false">+T125+U124</f>
        <v>0</v>
      </c>
      <c r="V125" s="265" t="n">
        <f aca="false">+U125+V124</f>
        <v>0</v>
      </c>
      <c r="W125" s="265" t="n">
        <f aca="false">+V125+W124</f>
        <v>1</v>
      </c>
      <c r="X125" s="265" t="n">
        <f aca="false">+W125+X124</f>
        <v>1</v>
      </c>
      <c r="Y125" s="265" t="n">
        <f aca="false">+X125+Y124</f>
        <v>1</v>
      </c>
      <c r="Z125" s="265" t="n">
        <f aca="false">+Y125+Z124</f>
        <v>1</v>
      </c>
      <c r="AA125" s="162" t="n">
        <f aca="false">+Z125+AA124</f>
        <v>1</v>
      </c>
      <c r="AB125" s="265" t="n">
        <f aca="false">+AA125+AB124</f>
        <v>1</v>
      </c>
      <c r="AC125" s="265" t="n">
        <f aca="false">+AB125+AC124</f>
        <v>1</v>
      </c>
      <c r="AD125" s="265" t="n">
        <f aca="false">+AC125+AD124</f>
        <v>1</v>
      </c>
      <c r="AE125" s="265" t="n">
        <f aca="false">+AD125+AE124</f>
        <v>1</v>
      </c>
      <c r="AF125" s="265" t="n">
        <f aca="false">+AE125+AF124</f>
        <v>1</v>
      </c>
      <c r="AG125" s="265" t="n">
        <f aca="false">+AF125+AG124</f>
        <v>1</v>
      </c>
      <c r="AH125" s="265" t="n">
        <f aca="false">+AG125+AH124</f>
        <v>1</v>
      </c>
      <c r="AI125" s="265" t="n">
        <f aca="false">+AH125+AI124</f>
        <v>1</v>
      </c>
      <c r="AJ125" s="265" t="n">
        <f aca="false">+AI125+AJ124</f>
        <v>1</v>
      </c>
      <c r="AK125" s="265" t="n">
        <f aca="false">+AJ125+AK124</f>
        <v>1</v>
      </c>
      <c r="AL125" s="265" t="n">
        <f aca="false">+AK125+AL124</f>
        <v>1</v>
      </c>
      <c r="AM125" s="265" t="n">
        <f aca="false">+AL125+AM124</f>
        <v>1</v>
      </c>
      <c r="AN125" s="265" t="n">
        <f aca="false">+AM125+AN124</f>
        <v>1</v>
      </c>
      <c r="AO125" s="265" t="n">
        <f aca="false">+AN125+AO124</f>
        <v>1</v>
      </c>
      <c r="AP125" s="265" t="n">
        <f aca="false">+AO125+AP124</f>
        <v>1</v>
      </c>
      <c r="AQ125" s="265" t="n">
        <f aca="false">+AP125+AQ124</f>
        <v>1</v>
      </c>
      <c r="AR125" s="265" t="n">
        <f aca="false">+AQ125+AR124</f>
        <v>1</v>
      </c>
      <c r="AS125" s="265" t="n">
        <f aca="false">+AR125+AS124</f>
        <v>1</v>
      </c>
      <c r="AT125" s="265" t="n">
        <f aca="false">+AS125+AT124</f>
        <v>1</v>
      </c>
      <c r="AU125" s="265" t="n">
        <f aca="false">+AT125+AU124</f>
        <v>1</v>
      </c>
      <c r="AV125" s="265" t="n">
        <f aca="false">+AU125+AV124</f>
        <v>1</v>
      </c>
      <c r="AW125" s="265" t="n">
        <f aca="false">+AV125+AW124</f>
        <v>1</v>
      </c>
      <c r="AX125" s="265" t="n">
        <f aca="false">+AW125+AX124</f>
        <v>1</v>
      </c>
      <c r="AY125" s="265" t="n">
        <f aca="false">+AX125+AY124</f>
        <v>1</v>
      </c>
      <c r="AZ125" s="265" t="n">
        <f aca="false">+AY125+AZ124</f>
        <v>1</v>
      </c>
      <c r="BA125" s="266" t="n">
        <f aca="false">+AZ125+BA124</f>
        <v>1</v>
      </c>
      <c r="BB125" s="264" t="n">
        <f aca="false">+BA125+BB124</f>
        <v>1</v>
      </c>
    </row>
    <row r="126" customFormat="false" ht="12.75" hidden="false" customHeight="false" outlineLevel="0" collapsed="false">
      <c r="A126" s="267"/>
      <c r="B126" s="268"/>
      <c r="C126" s="260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185"/>
      <c r="AB126" s="269"/>
      <c r="AC126" s="269"/>
      <c r="AD126" s="269"/>
      <c r="AE126" s="269"/>
      <c r="AF126" s="269"/>
      <c r="AG126" s="269"/>
      <c r="AH126" s="269"/>
      <c r="AI126" s="269"/>
      <c r="AJ126" s="269"/>
      <c r="AK126" s="269"/>
      <c r="AL126" s="269"/>
      <c r="AM126" s="269"/>
      <c r="AN126" s="269"/>
      <c r="AO126" s="269"/>
      <c r="AP126" s="269"/>
      <c r="AQ126" s="269"/>
      <c r="AR126" s="269"/>
      <c r="AS126" s="269"/>
      <c r="AT126" s="269"/>
      <c r="AU126" s="269"/>
      <c r="AV126" s="269"/>
      <c r="AW126" s="269"/>
      <c r="AX126" s="269"/>
      <c r="AY126" s="269"/>
      <c r="AZ126" s="269"/>
      <c r="BA126" s="270"/>
      <c r="BB126" s="268"/>
    </row>
    <row r="127" customFormat="false" ht="12.75" hidden="false" customHeight="false" outlineLevel="0" collapsed="false">
      <c r="A127" s="211"/>
      <c r="B127" s="211" t="s">
        <v>123</v>
      </c>
      <c r="C127" s="212" t="n">
        <v>8</v>
      </c>
      <c r="D127" s="215" t="n">
        <f aca="false">+D123*$C127</f>
        <v>0</v>
      </c>
      <c r="E127" s="215" t="n">
        <f aca="false">+E123*$C127</f>
        <v>0</v>
      </c>
      <c r="F127" s="215" t="n">
        <f aca="false">+F123*$C127</f>
        <v>0</v>
      </c>
      <c r="G127" s="215" t="n">
        <f aca="false">+G123*$C127</f>
        <v>0</v>
      </c>
      <c r="H127" s="215" t="n">
        <f aca="false">+H123*$C127</f>
        <v>0</v>
      </c>
      <c r="I127" s="215" t="n">
        <f aca="false">+I123*$C127</f>
        <v>0</v>
      </c>
      <c r="J127" s="215" t="n">
        <f aca="false">+J123*$C127</f>
        <v>0</v>
      </c>
      <c r="K127" s="215" t="n">
        <f aca="false">+K123*$C127</f>
        <v>0</v>
      </c>
      <c r="L127" s="215" t="n">
        <f aca="false">+L123*$C127</f>
        <v>0</v>
      </c>
      <c r="M127" s="215" t="n">
        <f aca="false">+M123*$C127</f>
        <v>0</v>
      </c>
      <c r="N127" s="215" t="n">
        <f aca="false">+N123*$C127</f>
        <v>0</v>
      </c>
      <c r="O127" s="215" t="n">
        <f aca="false">+O123*$C127</f>
        <v>0</v>
      </c>
      <c r="P127" s="215" t="n">
        <f aca="false">+P123*$C127</f>
        <v>0</v>
      </c>
      <c r="Q127" s="215" t="n">
        <f aca="false">+Q123*$C127</f>
        <v>0</v>
      </c>
      <c r="R127" s="215" t="n">
        <f aca="false">+R123*$C127</f>
        <v>0</v>
      </c>
      <c r="S127" s="215" t="n">
        <f aca="false">+S123*$C127</f>
        <v>0</v>
      </c>
      <c r="T127" s="215" t="n">
        <f aca="false">+T123*$C127</f>
        <v>0</v>
      </c>
      <c r="U127" s="215" t="n">
        <f aca="false">+U123*$C127</f>
        <v>0</v>
      </c>
      <c r="V127" s="215" t="n">
        <f aca="false">+V123*$C127</f>
        <v>0</v>
      </c>
      <c r="W127" s="215" t="n">
        <f aca="false">+W123*$C127</f>
        <v>8</v>
      </c>
      <c r="X127" s="215" t="n">
        <f aca="false">+X123*$C127</f>
        <v>8</v>
      </c>
      <c r="Y127" s="215" t="n">
        <f aca="false">+Y123*$C127</f>
        <v>8</v>
      </c>
      <c r="Z127" s="215" t="n">
        <f aca="false">+Z123*$C127</f>
        <v>8</v>
      </c>
      <c r="AA127" s="169" t="n">
        <f aca="false">+AA123*$C127</f>
        <v>8</v>
      </c>
      <c r="AB127" s="215" t="n">
        <f aca="false">+AB123*$C127</f>
        <v>8</v>
      </c>
      <c r="AC127" s="215" t="n">
        <f aca="false">+AC123*$C127</f>
        <v>8</v>
      </c>
      <c r="AD127" s="215" t="n">
        <f aca="false">+AD123*$C127</f>
        <v>8</v>
      </c>
      <c r="AE127" s="215" t="n">
        <f aca="false">+AE123*$C127</f>
        <v>8</v>
      </c>
      <c r="AF127" s="215" t="n">
        <f aca="false">+AF123*$C127</f>
        <v>8</v>
      </c>
      <c r="AG127" s="215" t="n">
        <f aca="false">+AG123*$C127</f>
        <v>8</v>
      </c>
      <c r="AH127" s="215" t="n">
        <f aca="false">+AH123*$C127</f>
        <v>8</v>
      </c>
      <c r="AI127" s="215" t="n">
        <f aca="false">+AI123*$C127</f>
        <v>8</v>
      </c>
      <c r="AJ127" s="215" t="n">
        <f aca="false">+AJ123*$C127</f>
        <v>8</v>
      </c>
      <c r="AK127" s="215" t="n">
        <f aca="false">+AK123*$C127</f>
        <v>8</v>
      </c>
      <c r="AL127" s="215" t="n">
        <f aca="false">+AL123*$C127</f>
        <v>8</v>
      </c>
      <c r="AM127" s="215" t="n">
        <f aca="false">+AM123*$C127</f>
        <v>8</v>
      </c>
      <c r="AN127" s="215" t="n">
        <f aca="false">+AN123*$C127</f>
        <v>8</v>
      </c>
      <c r="AO127" s="215" t="n">
        <f aca="false">+AO123*$C127</f>
        <v>8</v>
      </c>
      <c r="AP127" s="215" t="n">
        <f aca="false">+AP123*$C127</f>
        <v>8</v>
      </c>
      <c r="AQ127" s="215" t="n">
        <f aca="false">+AQ123*$C127</f>
        <v>8</v>
      </c>
      <c r="AR127" s="215" t="n">
        <f aca="false">+AR123*$C127</f>
        <v>8</v>
      </c>
      <c r="AS127" s="215" t="n">
        <f aca="false">+AS123*$C127</f>
        <v>8</v>
      </c>
      <c r="AT127" s="215" t="n">
        <f aca="false">+AT123*$C127</f>
        <v>8</v>
      </c>
      <c r="AU127" s="215" t="n">
        <f aca="false">+AU123*$C127</f>
        <v>8</v>
      </c>
      <c r="AV127" s="215" t="n">
        <f aca="false">+AV123*$C127</f>
        <v>8</v>
      </c>
      <c r="AW127" s="215" t="n">
        <f aca="false">+AW123*$C127</f>
        <v>8</v>
      </c>
      <c r="AX127" s="215" t="n">
        <f aca="false">+AX123*$C127</f>
        <v>8</v>
      </c>
      <c r="AY127" s="215" t="n">
        <f aca="false">+AY123*$C127</f>
        <v>8</v>
      </c>
      <c r="AZ127" s="215" t="n">
        <f aca="false">+AZ123*$C127</f>
        <v>8</v>
      </c>
      <c r="BA127" s="216" t="n">
        <f aca="false">+BA123*$C127</f>
        <v>8</v>
      </c>
      <c r="BB127" s="217" t="n">
        <f aca="false">+BB123*$C127</f>
        <v>8</v>
      </c>
      <c r="BC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7"/>
      <c r="BU127" s="217"/>
      <c r="BV127" s="217"/>
      <c r="BW127" s="217"/>
      <c r="BX127" s="217"/>
      <c r="BY127" s="217"/>
      <c r="BZ127" s="217"/>
      <c r="CA127" s="217"/>
      <c r="CB127" s="217"/>
      <c r="CC127" s="217"/>
      <c r="CD127" s="217"/>
      <c r="CE127" s="217"/>
      <c r="CF127" s="217"/>
      <c r="CG127" s="217"/>
      <c r="CH127" s="217"/>
      <c r="CI127" s="217"/>
      <c r="CJ127" s="217"/>
      <c r="CK127" s="217"/>
    </row>
    <row r="128" customFormat="false" ht="13.5" hidden="false" customHeight="false" outlineLevel="0" collapsed="false">
      <c r="A128" s="271"/>
      <c r="B128" s="271" t="s">
        <v>124</v>
      </c>
      <c r="C128" s="272" t="str">
        <f aca="false">+'NTP or Sold'!C11</f>
        <v>NTP</v>
      </c>
      <c r="D128" s="273" t="n">
        <f aca="false">+D125*$C127</f>
        <v>0</v>
      </c>
      <c r="E128" s="273" t="n">
        <f aca="false">+E125*$C127</f>
        <v>0</v>
      </c>
      <c r="F128" s="273" t="n">
        <f aca="false">+F125*$C127</f>
        <v>0</v>
      </c>
      <c r="G128" s="273" t="n">
        <f aca="false">+G125*$C127</f>
        <v>0</v>
      </c>
      <c r="H128" s="273" t="n">
        <f aca="false">+H125*$C127</f>
        <v>0</v>
      </c>
      <c r="I128" s="273" t="n">
        <f aca="false">+I125*$C127</f>
        <v>0</v>
      </c>
      <c r="J128" s="273" t="n">
        <f aca="false">+J125*$C127</f>
        <v>0</v>
      </c>
      <c r="K128" s="273" t="n">
        <f aca="false">+K125*$C127</f>
        <v>0</v>
      </c>
      <c r="L128" s="273" t="n">
        <f aca="false">+L125*$C127</f>
        <v>0</v>
      </c>
      <c r="M128" s="273" t="n">
        <f aca="false">+M125*$C127</f>
        <v>0</v>
      </c>
      <c r="N128" s="273" t="n">
        <f aca="false">+N125*$C127</f>
        <v>0</v>
      </c>
      <c r="O128" s="273" t="n">
        <f aca="false">+O125*$C127</f>
        <v>0</v>
      </c>
      <c r="P128" s="273" t="n">
        <f aca="false">+P125*$C127</f>
        <v>0</v>
      </c>
      <c r="Q128" s="273" t="n">
        <f aca="false">+Q125*$C127</f>
        <v>0</v>
      </c>
      <c r="R128" s="273" t="n">
        <f aca="false">+R125*$C127</f>
        <v>0</v>
      </c>
      <c r="S128" s="273" t="n">
        <f aca="false">+S125*$C127</f>
        <v>0</v>
      </c>
      <c r="T128" s="273" t="n">
        <f aca="false">+T125*$C127</f>
        <v>0</v>
      </c>
      <c r="U128" s="273" t="n">
        <f aca="false">+U125*$C127</f>
        <v>0</v>
      </c>
      <c r="V128" s="273" t="n">
        <f aca="false">+V125*$C127</f>
        <v>0</v>
      </c>
      <c r="W128" s="273" t="n">
        <f aca="false">+W125*$C127</f>
        <v>8</v>
      </c>
      <c r="X128" s="273" t="n">
        <f aca="false">+X125*$C127</f>
        <v>8</v>
      </c>
      <c r="Y128" s="273" t="n">
        <f aca="false">+Y125*$C127</f>
        <v>8</v>
      </c>
      <c r="Z128" s="273" t="n">
        <f aca="false">+Z125*$C127</f>
        <v>8</v>
      </c>
      <c r="AA128" s="175" t="n">
        <f aca="false">+AA125*$C127</f>
        <v>8</v>
      </c>
      <c r="AB128" s="273" t="n">
        <f aca="false">+AB125*$C127</f>
        <v>8</v>
      </c>
      <c r="AC128" s="273" t="n">
        <f aca="false">+AC125*$C127</f>
        <v>8</v>
      </c>
      <c r="AD128" s="273" t="n">
        <f aca="false">+AD125*$C127</f>
        <v>8</v>
      </c>
      <c r="AE128" s="273" t="n">
        <f aca="false">+AE125*$C127</f>
        <v>8</v>
      </c>
      <c r="AF128" s="273" t="n">
        <f aca="false">+AF125*$C127</f>
        <v>8</v>
      </c>
      <c r="AG128" s="273" t="n">
        <f aca="false">+AG125*$C127</f>
        <v>8</v>
      </c>
      <c r="AH128" s="273" t="n">
        <f aca="false">+AH125*$C127</f>
        <v>8</v>
      </c>
      <c r="AI128" s="273" t="n">
        <f aca="false">+AI125*$C127</f>
        <v>8</v>
      </c>
      <c r="AJ128" s="273" t="n">
        <f aca="false">+AJ125*$C127</f>
        <v>8</v>
      </c>
      <c r="AK128" s="273" t="n">
        <f aca="false">+AK125*$C127</f>
        <v>8</v>
      </c>
      <c r="AL128" s="273" t="n">
        <f aca="false">+AL125*$C127</f>
        <v>8</v>
      </c>
      <c r="AM128" s="273" t="n">
        <f aca="false">+AM125*$C127</f>
        <v>8</v>
      </c>
      <c r="AN128" s="273" t="n">
        <f aca="false">+AN125*$C127</f>
        <v>8</v>
      </c>
      <c r="AO128" s="273" t="n">
        <f aca="false">+AO125*$C127</f>
        <v>8</v>
      </c>
      <c r="AP128" s="273" t="n">
        <f aca="false">+AP125*$C127</f>
        <v>8</v>
      </c>
      <c r="AQ128" s="273" t="n">
        <f aca="false">+AQ125*$C127</f>
        <v>8</v>
      </c>
      <c r="AR128" s="273" t="n">
        <f aca="false">+AR125*$C127</f>
        <v>8</v>
      </c>
      <c r="AS128" s="273" t="n">
        <f aca="false">+AS125*$C127</f>
        <v>8</v>
      </c>
      <c r="AT128" s="273" t="n">
        <f aca="false">+AT125*$C127</f>
        <v>8</v>
      </c>
      <c r="AU128" s="273" t="n">
        <f aca="false">+AU125*$C127</f>
        <v>8</v>
      </c>
      <c r="AV128" s="273" t="n">
        <f aca="false">+AV125*$C127</f>
        <v>8</v>
      </c>
      <c r="AW128" s="273" t="n">
        <f aca="false">+AW125*$C127</f>
        <v>8</v>
      </c>
      <c r="AX128" s="273" t="n">
        <f aca="false">+AX125*$C127</f>
        <v>8</v>
      </c>
      <c r="AY128" s="273" t="n">
        <f aca="false">+AY125*$C127</f>
        <v>8</v>
      </c>
      <c r="AZ128" s="273" t="n">
        <f aca="false">+AZ125*$C127</f>
        <v>8</v>
      </c>
      <c r="BA128" s="274" t="n">
        <f aca="false">+BA125*$C127</f>
        <v>8</v>
      </c>
      <c r="BB128" s="275" t="n">
        <f aca="false">+BB125*$C127</f>
        <v>8</v>
      </c>
      <c r="BC128" s="275"/>
      <c r="BF128" s="275"/>
      <c r="BG128" s="275"/>
      <c r="BH128" s="275"/>
      <c r="BI128" s="275"/>
      <c r="BJ128" s="275"/>
      <c r="BK128" s="275"/>
      <c r="BL128" s="275"/>
      <c r="BM128" s="275"/>
      <c r="BN128" s="275"/>
      <c r="BO128" s="275"/>
      <c r="BP128" s="275"/>
      <c r="BQ128" s="275"/>
      <c r="BR128" s="275"/>
      <c r="BS128" s="275"/>
      <c r="BT128" s="275"/>
      <c r="BU128" s="275"/>
      <c r="BV128" s="275"/>
      <c r="BW128" s="275"/>
      <c r="BX128" s="275"/>
      <c r="BY128" s="275"/>
      <c r="BZ128" s="275"/>
      <c r="CA128" s="275"/>
      <c r="CB128" s="275"/>
      <c r="CC128" s="275"/>
      <c r="CD128" s="275"/>
      <c r="CE128" s="275"/>
      <c r="CF128" s="275"/>
      <c r="CG128" s="275"/>
      <c r="CH128" s="275"/>
      <c r="CI128" s="275"/>
      <c r="CJ128" s="275"/>
      <c r="CK128" s="275"/>
    </row>
    <row r="129" customFormat="false" ht="15" hidden="false" customHeight="true" outlineLevel="0" collapsed="false">
      <c r="A129" s="259"/>
      <c r="B129" s="276" t="str">
        <f aca="false">+'NTP or Sold'!H24</f>
        <v>7FA</v>
      </c>
      <c r="C129" s="260" t="str">
        <f aca="false">+'NTP or Sold'!T24</f>
        <v>Vitro (ENA)</v>
      </c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157"/>
      <c r="AE129" s="277"/>
      <c r="AF129" s="277"/>
      <c r="AG129" s="277"/>
      <c r="AH129" s="277"/>
      <c r="AI129" s="277"/>
      <c r="AJ129" s="277"/>
      <c r="AK129" s="277"/>
      <c r="AL129" s="277"/>
      <c r="AM129" s="277"/>
      <c r="AN129" s="277"/>
      <c r="AO129" s="277"/>
      <c r="AP129" s="277"/>
      <c r="AQ129" s="277"/>
      <c r="AR129" s="277"/>
      <c r="AS129" s="277"/>
      <c r="AT129" s="277"/>
      <c r="AU129" s="277"/>
      <c r="AV129" s="277"/>
      <c r="AW129" s="277"/>
      <c r="AX129" s="277"/>
      <c r="AY129" s="277"/>
      <c r="AZ129" s="277"/>
      <c r="BA129" s="277"/>
      <c r="BB129" s="277"/>
      <c r="BC129" s="262"/>
    </row>
    <row r="130" customFormat="false" ht="12.75" hidden="false" customHeight="false" outlineLevel="0" collapsed="false">
      <c r="A130" s="263"/>
      <c r="B130" s="264" t="s">
        <v>119</v>
      </c>
      <c r="C130" s="260"/>
      <c r="D130" s="265" t="n">
        <v>0</v>
      </c>
      <c r="E130" s="265" t="n">
        <v>0</v>
      </c>
      <c r="F130" s="265" t="n">
        <v>0</v>
      </c>
      <c r="G130" s="265" t="n">
        <v>0</v>
      </c>
      <c r="H130" s="265" t="n">
        <v>0</v>
      </c>
      <c r="I130" s="265" t="n">
        <v>0</v>
      </c>
      <c r="J130" s="265" t="n">
        <v>0</v>
      </c>
      <c r="K130" s="265" t="n">
        <v>0</v>
      </c>
      <c r="L130" s="265" t="n">
        <v>0</v>
      </c>
      <c r="M130" s="265" t="n">
        <v>0</v>
      </c>
      <c r="N130" s="265" t="n">
        <v>0</v>
      </c>
      <c r="O130" s="265" t="n">
        <v>0</v>
      </c>
      <c r="P130" s="265" t="n">
        <v>0</v>
      </c>
      <c r="Q130" s="265" t="n">
        <v>0</v>
      </c>
      <c r="R130" s="265" t="n">
        <v>0</v>
      </c>
      <c r="S130" s="265" t="n">
        <v>0</v>
      </c>
      <c r="T130" s="265" t="n">
        <v>0</v>
      </c>
      <c r="U130" s="265" t="n">
        <v>0</v>
      </c>
      <c r="V130" s="265" t="n">
        <v>0</v>
      </c>
      <c r="W130" s="265" t="n">
        <v>0</v>
      </c>
      <c r="X130" s="265" t="n">
        <v>0</v>
      </c>
      <c r="Y130" s="265" t="n">
        <v>0.77674</v>
      </c>
      <c r="Z130" s="265" t="n">
        <v>0</v>
      </c>
      <c r="AA130" s="265" t="n">
        <v>0.11163</v>
      </c>
      <c r="AB130" s="265" t="n">
        <v>0.11163</v>
      </c>
      <c r="AC130" s="265" t="n">
        <v>0</v>
      </c>
      <c r="AD130" s="162" t="n">
        <v>0</v>
      </c>
      <c r="AE130" s="265" t="n">
        <v>0</v>
      </c>
      <c r="AF130" s="265" t="n">
        <v>0</v>
      </c>
      <c r="AG130" s="265" t="n">
        <v>0</v>
      </c>
      <c r="AH130" s="265" t="n">
        <v>0</v>
      </c>
      <c r="AI130" s="265" t="n">
        <v>0</v>
      </c>
      <c r="AJ130" s="265" t="n">
        <v>0</v>
      </c>
      <c r="AK130" s="265" t="n">
        <v>0</v>
      </c>
      <c r="AL130" s="265" t="n">
        <v>0</v>
      </c>
      <c r="AM130" s="265" t="n">
        <v>0</v>
      </c>
      <c r="AN130" s="265" t="n">
        <v>0</v>
      </c>
      <c r="AO130" s="265" t="n">
        <v>0</v>
      </c>
      <c r="AP130" s="265" t="n">
        <v>0</v>
      </c>
      <c r="AQ130" s="265" t="n">
        <v>0</v>
      </c>
      <c r="AR130" s="265" t="n">
        <v>0</v>
      </c>
      <c r="AS130" s="265" t="n">
        <v>0</v>
      </c>
      <c r="AT130" s="265" t="n">
        <v>0</v>
      </c>
      <c r="AU130" s="265" t="n">
        <v>0</v>
      </c>
      <c r="AV130" s="265" t="n">
        <v>0</v>
      </c>
      <c r="AW130" s="265" t="n">
        <v>0</v>
      </c>
      <c r="AX130" s="265" t="n">
        <v>0</v>
      </c>
      <c r="AY130" s="265" t="n">
        <v>0</v>
      </c>
      <c r="AZ130" s="265" t="n">
        <v>0</v>
      </c>
      <c r="BA130" s="265" t="n">
        <v>0</v>
      </c>
      <c r="BB130" s="265" t="n">
        <v>0</v>
      </c>
      <c r="BC130" s="266" t="n">
        <f aca="false">SUM(D130:BB130)</f>
        <v>1</v>
      </c>
      <c r="BD130" s="264"/>
    </row>
    <row r="131" customFormat="false" ht="12.75" hidden="false" customHeight="false" outlineLevel="0" collapsed="false">
      <c r="A131" s="263"/>
      <c r="B131" s="264" t="s">
        <v>120</v>
      </c>
      <c r="C131" s="260"/>
      <c r="D131" s="265" t="n">
        <f aca="false">D130</f>
        <v>0</v>
      </c>
      <c r="E131" s="265" t="n">
        <f aca="false">+D131+E130</f>
        <v>0</v>
      </c>
      <c r="F131" s="265" t="n">
        <f aca="false">+E131+F130</f>
        <v>0</v>
      </c>
      <c r="G131" s="265" t="n">
        <f aca="false">+F131+G130</f>
        <v>0</v>
      </c>
      <c r="H131" s="265" t="n">
        <f aca="false">+G131+H130</f>
        <v>0</v>
      </c>
      <c r="I131" s="265" t="n">
        <f aca="false">+H131+I130</f>
        <v>0</v>
      </c>
      <c r="J131" s="265" t="n">
        <f aca="false">+I131+J130</f>
        <v>0</v>
      </c>
      <c r="K131" s="265" t="n">
        <f aca="false">+J131+K130</f>
        <v>0</v>
      </c>
      <c r="L131" s="265" t="n">
        <f aca="false">+K131+L130</f>
        <v>0</v>
      </c>
      <c r="M131" s="265" t="n">
        <f aca="false">+L131+M130</f>
        <v>0</v>
      </c>
      <c r="N131" s="265" t="n">
        <f aca="false">+M131+N130</f>
        <v>0</v>
      </c>
      <c r="O131" s="265" t="n">
        <f aca="false">+N131+O130</f>
        <v>0</v>
      </c>
      <c r="P131" s="265" t="n">
        <f aca="false">+O131+P130</f>
        <v>0</v>
      </c>
      <c r="Q131" s="265" t="n">
        <f aca="false">+P131+Q130</f>
        <v>0</v>
      </c>
      <c r="R131" s="265" t="n">
        <f aca="false">+Q131+R130</f>
        <v>0</v>
      </c>
      <c r="S131" s="265" t="n">
        <f aca="false">+R131+S130</f>
        <v>0</v>
      </c>
      <c r="T131" s="265" t="n">
        <f aca="false">+S131+T130</f>
        <v>0</v>
      </c>
      <c r="U131" s="265" t="n">
        <f aca="false">+T131+U130</f>
        <v>0</v>
      </c>
      <c r="V131" s="265" t="n">
        <f aca="false">+U131+V130</f>
        <v>0</v>
      </c>
      <c r="W131" s="265" t="n">
        <f aca="false">+V131+W130</f>
        <v>0</v>
      </c>
      <c r="X131" s="265" t="n">
        <f aca="false">+W131+X130</f>
        <v>0</v>
      </c>
      <c r="Y131" s="265" t="n">
        <f aca="false">+X131+Y130</f>
        <v>0.77674</v>
      </c>
      <c r="Z131" s="265" t="n">
        <f aca="false">+Y131+Z130</f>
        <v>0.77674</v>
      </c>
      <c r="AA131" s="265" t="n">
        <f aca="false">+Z131+AA130</f>
        <v>0.88837</v>
      </c>
      <c r="AB131" s="265" t="n">
        <f aca="false">+AA131+AB130</f>
        <v>1</v>
      </c>
      <c r="AC131" s="265" t="n">
        <f aca="false">+AB131+AC130</f>
        <v>1</v>
      </c>
      <c r="AD131" s="162" t="n">
        <f aca="false">+AC131+AD130</f>
        <v>1</v>
      </c>
      <c r="AE131" s="265" t="n">
        <f aca="false">+AD131+AE130</f>
        <v>1</v>
      </c>
      <c r="AF131" s="265" t="n">
        <f aca="false">+AE131+AF130</f>
        <v>1</v>
      </c>
      <c r="AG131" s="265" t="n">
        <f aca="false">+AF131+AG130</f>
        <v>1</v>
      </c>
      <c r="AH131" s="265" t="n">
        <f aca="false">+AG131+AH130</f>
        <v>1</v>
      </c>
      <c r="AI131" s="265" t="n">
        <f aca="false">+AH131+AI130</f>
        <v>1</v>
      </c>
      <c r="AJ131" s="265" t="n">
        <f aca="false">+AI131+AJ130</f>
        <v>1</v>
      </c>
      <c r="AK131" s="265" t="n">
        <f aca="false">+AJ131+AK130</f>
        <v>1</v>
      </c>
      <c r="AL131" s="265" t="n">
        <f aca="false">+AK131+AL130</f>
        <v>1</v>
      </c>
      <c r="AM131" s="265" t="n">
        <f aca="false">+AL131+AM130</f>
        <v>1</v>
      </c>
      <c r="AN131" s="265" t="n">
        <f aca="false">+AM131+AN130</f>
        <v>1</v>
      </c>
      <c r="AO131" s="265" t="n">
        <f aca="false">+AN131+AO130</f>
        <v>1</v>
      </c>
      <c r="AP131" s="265" t="n">
        <f aca="false">+AO131+AP130</f>
        <v>1</v>
      </c>
      <c r="AQ131" s="265" t="n">
        <f aca="false">+AP131+AQ130</f>
        <v>1</v>
      </c>
      <c r="AR131" s="265" t="n">
        <f aca="false">+AQ131+AR130</f>
        <v>1</v>
      </c>
      <c r="AS131" s="265" t="n">
        <f aca="false">+AR131+AS130</f>
        <v>1</v>
      </c>
      <c r="AT131" s="265" t="n">
        <f aca="false">+AS131+AT130</f>
        <v>1</v>
      </c>
      <c r="AU131" s="265" t="n">
        <f aca="false">+AT131+AU130</f>
        <v>1</v>
      </c>
      <c r="AV131" s="265" t="n">
        <f aca="false">+AU131+AV130</f>
        <v>1</v>
      </c>
      <c r="AW131" s="265" t="n">
        <f aca="false">+AV131+AW130</f>
        <v>1</v>
      </c>
      <c r="AX131" s="265" t="n">
        <f aca="false">+AW131+AX130</f>
        <v>1</v>
      </c>
      <c r="AY131" s="265" t="n">
        <f aca="false">+AX131+AY130</f>
        <v>1</v>
      </c>
      <c r="AZ131" s="265" t="n">
        <f aca="false">+AY131+AZ130</f>
        <v>1</v>
      </c>
      <c r="BA131" s="265" t="n">
        <f aca="false">+AZ131+BA130</f>
        <v>1</v>
      </c>
      <c r="BB131" s="265" t="n">
        <f aca="false">+BA131+BB130</f>
        <v>1</v>
      </c>
      <c r="BC131" s="266"/>
      <c r="BD131" s="264"/>
    </row>
    <row r="132" customFormat="false" ht="12.75" hidden="false" customHeight="false" outlineLevel="0" collapsed="false">
      <c r="A132" s="263"/>
      <c r="B132" s="264" t="s">
        <v>121</v>
      </c>
      <c r="C132" s="260"/>
      <c r="D132" s="265" t="n">
        <v>0</v>
      </c>
      <c r="E132" s="265" t="n">
        <v>0</v>
      </c>
      <c r="F132" s="265" t="n">
        <v>0</v>
      </c>
      <c r="G132" s="265" t="n">
        <v>0</v>
      </c>
      <c r="H132" s="265" t="n">
        <v>0</v>
      </c>
      <c r="I132" s="265" t="n">
        <v>0</v>
      </c>
      <c r="J132" s="265" t="n">
        <v>0</v>
      </c>
      <c r="K132" s="265" t="n">
        <v>0</v>
      </c>
      <c r="L132" s="265" t="n">
        <v>0</v>
      </c>
      <c r="M132" s="265" t="n">
        <v>0</v>
      </c>
      <c r="N132" s="265" t="n">
        <v>0</v>
      </c>
      <c r="O132" s="265" t="n">
        <v>0</v>
      </c>
      <c r="P132" s="265" t="n">
        <v>0</v>
      </c>
      <c r="Q132" s="265" t="n">
        <v>0</v>
      </c>
      <c r="R132" s="265" t="n">
        <v>0</v>
      </c>
      <c r="S132" s="265" t="n">
        <v>0</v>
      </c>
      <c r="T132" s="265" t="n">
        <f aca="false">T133-S133</f>
        <v>0.232</v>
      </c>
      <c r="U132" s="265" t="n">
        <f aca="false">U133-T133</f>
        <v>0.018</v>
      </c>
      <c r="V132" s="265" t="n">
        <f aca="false">V133-U133</f>
        <v>0.015</v>
      </c>
      <c r="W132" s="265" t="n">
        <f aca="false">W133-V133</f>
        <v>0.02</v>
      </c>
      <c r="X132" s="265" t="n">
        <f aca="false">X133-W133</f>
        <v>0.025</v>
      </c>
      <c r="Y132" s="265" t="n">
        <f aca="false">Y133-X133</f>
        <v>0.03</v>
      </c>
      <c r="Z132" s="265" t="n">
        <f aca="false">Z133-Y133</f>
        <v>0</v>
      </c>
      <c r="AA132" s="265" t="n">
        <f aca="false">AA133-Z133</f>
        <v>0.66</v>
      </c>
      <c r="AB132" s="265" t="n">
        <f aca="false">AB133-AA133</f>
        <v>0</v>
      </c>
      <c r="AC132" s="265" t="n">
        <f aca="false">AC133-AB133</f>
        <v>0</v>
      </c>
      <c r="AD132" s="162" t="n">
        <f aca="false">AD133-AC133</f>
        <v>0</v>
      </c>
      <c r="AE132" s="265" t="n">
        <f aca="false">AE133-AD133</f>
        <v>0</v>
      </c>
      <c r="AF132" s="265" t="n">
        <f aca="false">AF133-AE133</f>
        <v>0</v>
      </c>
      <c r="AG132" s="265" t="n">
        <f aca="false">AG133-AF133</f>
        <v>0</v>
      </c>
      <c r="AH132" s="265" t="n">
        <f aca="false">AH133-AG133</f>
        <v>0</v>
      </c>
      <c r="AI132" s="265" t="n">
        <f aca="false">AI133-AH133</f>
        <v>0</v>
      </c>
      <c r="AJ132" s="265" t="n">
        <f aca="false">AJ133-AI133</f>
        <v>0</v>
      </c>
      <c r="AK132" s="265" t="n">
        <f aca="false">AK133-AJ133</f>
        <v>0</v>
      </c>
      <c r="AL132" s="265" t="n">
        <f aca="false">AL133-AK133</f>
        <v>0</v>
      </c>
      <c r="AM132" s="265" t="n">
        <f aca="false">AM133-AL133</f>
        <v>0</v>
      </c>
      <c r="AN132" s="265" t="n">
        <f aca="false">AN133-AM133</f>
        <v>0</v>
      </c>
      <c r="AO132" s="265" t="n">
        <f aca="false">AO133-AN133</f>
        <v>0</v>
      </c>
      <c r="AP132" s="265" t="n">
        <f aca="false">AP133-AO133</f>
        <v>0</v>
      </c>
      <c r="AQ132" s="265" t="n">
        <f aca="false">AQ133-AP133</f>
        <v>0</v>
      </c>
      <c r="AR132" s="265" t="n">
        <f aca="false">AR133-AQ133</f>
        <v>0</v>
      </c>
      <c r="AS132" s="265" t="n">
        <f aca="false">AS133-AR133</f>
        <v>0</v>
      </c>
      <c r="AT132" s="265" t="n">
        <f aca="false">AT133-AS133</f>
        <v>0</v>
      </c>
      <c r="AU132" s="265" t="n">
        <f aca="false">AU133-AT133</f>
        <v>0</v>
      </c>
      <c r="AV132" s="265" t="n">
        <f aca="false">AV133-AU133</f>
        <v>0</v>
      </c>
      <c r="AW132" s="265" t="n">
        <f aca="false">AW133-AV133</f>
        <v>0</v>
      </c>
      <c r="AX132" s="265" t="n">
        <f aca="false">AX133-AW133</f>
        <v>0</v>
      </c>
      <c r="AY132" s="265" t="n">
        <f aca="false">AY133-AX133</f>
        <v>0</v>
      </c>
      <c r="AZ132" s="265" t="n">
        <f aca="false">AZ133-AY133</f>
        <v>0</v>
      </c>
      <c r="BA132" s="265" t="n">
        <f aca="false">BA133-AZ133</f>
        <v>0</v>
      </c>
      <c r="BB132" s="265" t="n">
        <f aca="false">BB133-BA133</f>
        <v>0</v>
      </c>
      <c r="BC132" s="266" t="n">
        <f aca="false">SUM(D132:BB132)</f>
        <v>1</v>
      </c>
      <c r="BD132" s="264"/>
    </row>
    <row r="133" customFormat="false" ht="12.75" hidden="false" customHeight="false" outlineLevel="0" collapsed="false">
      <c r="A133" s="263"/>
      <c r="B133" s="264" t="s">
        <v>122</v>
      </c>
      <c r="C133" s="260"/>
      <c r="D133" s="265" t="n">
        <f aca="false">D132</f>
        <v>0</v>
      </c>
      <c r="E133" s="265" t="n">
        <f aca="false">+D133+E132</f>
        <v>0</v>
      </c>
      <c r="F133" s="265" t="n">
        <f aca="false">+E133+F132</f>
        <v>0</v>
      </c>
      <c r="G133" s="265" t="n">
        <f aca="false">+F133+G132</f>
        <v>0</v>
      </c>
      <c r="H133" s="265" t="n">
        <f aca="false">+G133+H132</f>
        <v>0</v>
      </c>
      <c r="I133" s="265" t="n">
        <f aca="false">+H133+I132</f>
        <v>0</v>
      </c>
      <c r="J133" s="265" t="n">
        <f aca="false">+I133+J132</f>
        <v>0</v>
      </c>
      <c r="K133" s="265" t="n">
        <f aca="false">+J133+K132</f>
        <v>0</v>
      </c>
      <c r="L133" s="265" t="n">
        <f aca="false">+K133+L132</f>
        <v>0</v>
      </c>
      <c r="M133" s="265" t="n">
        <f aca="false">+L133+M132</f>
        <v>0</v>
      </c>
      <c r="N133" s="265" t="n">
        <f aca="false">+M133+N132</f>
        <v>0</v>
      </c>
      <c r="O133" s="265" t="n">
        <f aca="false">+N133+O132</f>
        <v>0</v>
      </c>
      <c r="P133" s="265" t="n">
        <f aca="false">+O133+P132</f>
        <v>0</v>
      </c>
      <c r="Q133" s="265" t="n">
        <f aca="false">+P133+Q132</f>
        <v>0</v>
      </c>
      <c r="R133" s="265" t="n">
        <f aca="false">+Q133+R132</f>
        <v>0</v>
      </c>
      <c r="S133" s="265" t="n">
        <f aca="false">+R133+S132</f>
        <v>0</v>
      </c>
      <c r="T133" s="265" t="n">
        <v>0.232</v>
      </c>
      <c r="U133" s="265" t="n">
        <v>0.25</v>
      </c>
      <c r="V133" s="265" t="n">
        <v>0.265</v>
      </c>
      <c r="W133" s="265" t="n">
        <v>0.285</v>
      </c>
      <c r="X133" s="265" t="n">
        <v>0.31</v>
      </c>
      <c r="Y133" s="265" t="n">
        <v>0.34</v>
      </c>
      <c r="Z133" s="265" t="n">
        <v>0.34</v>
      </c>
      <c r="AA133" s="265" t="n">
        <v>1</v>
      </c>
      <c r="AB133" s="265" t="n">
        <v>1</v>
      </c>
      <c r="AC133" s="265" t="n">
        <v>1</v>
      </c>
      <c r="AD133" s="162" t="n">
        <v>1</v>
      </c>
      <c r="AE133" s="265" t="n">
        <v>1</v>
      </c>
      <c r="AF133" s="265" t="n">
        <v>1</v>
      </c>
      <c r="AG133" s="265" t="n">
        <v>1</v>
      </c>
      <c r="AH133" s="265" t="n">
        <v>1</v>
      </c>
      <c r="AI133" s="265" t="n">
        <v>1</v>
      </c>
      <c r="AJ133" s="265" t="n">
        <v>1</v>
      </c>
      <c r="AK133" s="265" t="n">
        <v>1</v>
      </c>
      <c r="AL133" s="265" t="n">
        <v>1</v>
      </c>
      <c r="AM133" s="265" t="n">
        <v>1</v>
      </c>
      <c r="AN133" s="265" t="n">
        <v>1</v>
      </c>
      <c r="AO133" s="265" t="n">
        <v>1</v>
      </c>
      <c r="AP133" s="265" t="n">
        <v>1</v>
      </c>
      <c r="AQ133" s="265" t="n">
        <v>1</v>
      </c>
      <c r="AR133" s="265" t="n">
        <v>1</v>
      </c>
      <c r="AS133" s="265" t="n">
        <v>1</v>
      </c>
      <c r="AT133" s="265" t="n">
        <v>1</v>
      </c>
      <c r="AU133" s="265" t="n">
        <v>1</v>
      </c>
      <c r="AV133" s="265" t="n">
        <v>1</v>
      </c>
      <c r="AW133" s="265" t="n">
        <v>1</v>
      </c>
      <c r="AX133" s="265" t="n">
        <v>1</v>
      </c>
      <c r="AY133" s="265" t="n">
        <v>1</v>
      </c>
      <c r="AZ133" s="265" t="n">
        <v>1</v>
      </c>
      <c r="BA133" s="265" t="n">
        <v>1</v>
      </c>
      <c r="BB133" s="265" t="n">
        <v>1</v>
      </c>
      <c r="BC133" s="266"/>
      <c r="BD133" s="264"/>
    </row>
    <row r="134" customFormat="false" ht="12.75" hidden="false" customHeight="false" outlineLevel="0" collapsed="false">
      <c r="A134" s="267"/>
      <c r="B134" s="268"/>
      <c r="C134" s="260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  <c r="AA134" s="269"/>
      <c r="AB134" s="269"/>
      <c r="AC134" s="269"/>
      <c r="AD134" s="185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269"/>
      <c r="AO134" s="269"/>
      <c r="AP134" s="269"/>
      <c r="AQ134" s="269"/>
      <c r="AR134" s="269"/>
      <c r="AS134" s="269"/>
      <c r="AT134" s="269"/>
      <c r="AU134" s="269"/>
      <c r="AV134" s="269"/>
      <c r="AW134" s="269"/>
      <c r="AX134" s="269"/>
      <c r="AY134" s="269"/>
      <c r="AZ134" s="269"/>
      <c r="BA134" s="269"/>
      <c r="BB134" s="269"/>
      <c r="BC134" s="270"/>
      <c r="BD134" s="268"/>
    </row>
    <row r="135" customFormat="false" ht="12.75" hidden="false" customHeight="false" outlineLevel="0" collapsed="false">
      <c r="A135" s="211"/>
      <c r="B135" s="211" t="s">
        <v>123</v>
      </c>
      <c r="C135" s="212" t="n">
        <v>31.246613</v>
      </c>
      <c r="D135" s="215" t="n">
        <f aca="false">+D131*$C135</f>
        <v>0</v>
      </c>
      <c r="E135" s="215" t="n">
        <f aca="false">+E131*$C135</f>
        <v>0</v>
      </c>
      <c r="F135" s="215" t="n">
        <f aca="false">+F131*$C135</f>
        <v>0</v>
      </c>
      <c r="G135" s="215" t="n">
        <f aca="false">+G131*$C135</f>
        <v>0</v>
      </c>
      <c r="H135" s="215" t="n">
        <f aca="false">+H131*$C135</f>
        <v>0</v>
      </c>
      <c r="I135" s="215" t="n">
        <f aca="false">+I131*$C135</f>
        <v>0</v>
      </c>
      <c r="J135" s="215" t="n">
        <f aca="false">+J131*$C135</f>
        <v>0</v>
      </c>
      <c r="K135" s="215" t="n">
        <f aca="false">+K131*$C135</f>
        <v>0</v>
      </c>
      <c r="L135" s="215" t="n">
        <f aca="false">+L131*$C135</f>
        <v>0</v>
      </c>
      <c r="M135" s="215" t="n">
        <f aca="false">+M131*$C135</f>
        <v>0</v>
      </c>
      <c r="N135" s="215" t="n">
        <f aca="false">+N131*$C135</f>
        <v>0</v>
      </c>
      <c r="O135" s="215" t="n">
        <f aca="false">+O131*$C135</f>
        <v>0</v>
      </c>
      <c r="P135" s="215" t="n">
        <f aca="false">+P131*$C135</f>
        <v>0</v>
      </c>
      <c r="Q135" s="215" t="n">
        <f aca="false">+Q131*$C135</f>
        <v>0</v>
      </c>
      <c r="R135" s="215" t="n">
        <f aca="false">+R131*$C135</f>
        <v>0</v>
      </c>
      <c r="S135" s="215" t="n">
        <f aca="false">+S131*$C135</f>
        <v>0</v>
      </c>
      <c r="T135" s="215" t="n">
        <f aca="false">+T131*$C135</f>
        <v>0</v>
      </c>
      <c r="U135" s="215" t="n">
        <f aca="false">+U131*$C135</f>
        <v>0</v>
      </c>
      <c r="V135" s="215" t="n">
        <f aca="false">+V131*$C135</f>
        <v>0</v>
      </c>
      <c r="W135" s="215" t="n">
        <f aca="false">+W131*$C135</f>
        <v>0</v>
      </c>
      <c r="X135" s="215" t="n">
        <f aca="false">+X131*$C135</f>
        <v>0</v>
      </c>
      <c r="Y135" s="215" t="n">
        <f aca="false">+Y131*$C135</f>
        <v>24.27049418162</v>
      </c>
      <c r="Z135" s="215" t="n">
        <f aca="false">+Z131*$C135</f>
        <v>24.27049418162</v>
      </c>
      <c r="AA135" s="215" t="n">
        <f aca="false">+AA131*$C135</f>
        <v>27.75855359081</v>
      </c>
      <c r="AB135" s="215" t="n">
        <f aca="false">+AB131*$C135</f>
        <v>31.246613</v>
      </c>
      <c r="AC135" s="215" t="n">
        <f aca="false">+AC131*$C135</f>
        <v>31.246613</v>
      </c>
      <c r="AD135" s="169" t="n">
        <f aca="false">+AD131*$C135</f>
        <v>31.246613</v>
      </c>
      <c r="AE135" s="215" t="n">
        <f aca="false">+AE131*$C135</f>
        <v>31.246613</v>
      </c>
      <c r="AF135" s="215" t="n">
        <f aca="false">+AF131*$C135</f>
        <v>31.246613</v>
      </c>
      <c r="AG135" s="215" t="n">
        <f aca="false">+AG131*$C135</f>
        <v>31.246613</v>
      </c>
      <c r="AH135" s="215" t="n">
        <f aca="false">+AH131*$C135</f>
        <v>31.246613</v>
      </c>
      <c r="AI135" s="215" t="n">
        <f aca="false">+AI131*$C135</f>
        <v>31.246613</v>
      </c>
      <c r="AJ135" s="215" t="n">
        <f aca="false">+AJ131*$C135</f>
        <v>31.246613</v>
      </c>
      <c r="AK135" s="215" t="n">
        <f aca="false">+AK131*$C135</f>
        <v>31.246613</v>
      </c>
      <c r="AL135" s="215" t="n">
        <f aca="false">+AL131*$C135</f>
        <v>31.246613</v>
      </c>
      <c r="AM135" s="215" t="n">
        <f aca="false">+AM131*$C135</f>
        <v>31.246613</v>
      </c>
      <c r="AN135" s="215" t="n">
        <f aca="false">+AN131*$C135</f>
        <v>31.246613</v>
      </c>
      <c r="AO135" s="215" t="n">
        <f aca="false">+AO131*$C135</f>
        <v>31.246613</v>
      </c>
      <c r="AP135" s="215" t="n">
        <f aca="false">+AP131*$C135</f>
        <v>31.246613</v>
      </c>
      <c r="AQ135" s="215" t="n">
        <f aca="false">+AQ131*$C135</f>
        <v>31.246613</v>
      </c>
      <c r="AR135" s="215" t="n">
        <f aca="false">+AR131*$C135</f>
        <v>31.246613</v>
      </c>
      <c r="AS135" s="215" t="n">
        <f aca="false">+AS131*$C135</f>
        <v>31.246613</v>
      </c>
      <c r="AT135" s="215" t="n">
        <f aca="false">+AT131*$C135</f>
        <v>31.246613</v>
      </c>
      <c r="AU135" s="215" t="n">
        <f aca="false">+AU131*$C135</f>
        <v>31.246613</v>
      </c>
      <c r="AV135" s="215" t="n">
        <f aca="false">+AV131*$C135</f>
        <v>31.246613</v>
      </c>
      <c r="AW135" s="215" t="n">
        <f aca="false">+AW131*$C135</f>
        <v>31.246613</v>
      </c>
      <c r="AX135" s="215" t="n">
        <f aca="false">+AX131*$C135</f>
        <v>31.246613</v>
      </c>
      <c r="AY135" s="215" t="n">
        <f aca="false">+AY131*$C135</f>
        <v>31.246613</v>
      </c>
      <c r="AZ135" s="215" t="n">
        <f aca="false">+AZ131*$C135</f>
        <v>31.246613</v>
      </c>
      <c r="BA135" s="215" t="n">
        <f aca="false">+BA131*$C135</f>
        <v>31.246613</v>
      </c>
      <c r="BB135" s="215" t="n">
        <f aca="false">+BB131*$C135</f>
        <v>31.246613</v>
      </c>
      <c r="BC135" s="216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17"/>
      <c r="BN135" s="217"/>
      <c r="BO135" s="217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7"/>
      <c r="CA135" s="217"/>
      <c r="CB135" s="217"/>
      <c r="CC135" s="217"/>
      <c r="CD135" s="217"/>
      <c r="CE135" s="217"/>
      <c r="CF135" s="217"/>
      <c r="CG135" s="217"/>
      <c r="CH135" s="217"/>
      <c r="CI135" s="217"/>
      <c r="CJ135" s="217"/>
      <c r="CK135" s="217"/>
    </row>
    <row r="136" customFormat="false" ht="13.5" hidden="false" customHeight="false" outlineLevel="0" collapsed="false">
      <c r="A136" s="271"/>
      <c r="B136" s="271" t="s">
        <v>124</v>
      </c>
      <c r="C136" s="272" t="str">
        <f aca="false">+'NTP or Sold'!C24</f>
        <v>Committed</v>
      </c>
      <c r="D136" s="273" t="n">
        <f aca="false">+D133*$C135</f>
        <v>0</v>
      </c>
      <c r="E136" s="273" t="n">
        <f aca="false">+E133*$C135</f>
        <v>0</v>
      </c>
      <c r="F136" s="273" t="n">
        <f aca="false">+F133*$C135</f>
        <v>0</v>
      </c>
      <c r="G136" s="273" t="n">
        <f aca="false">+G133*$C135</f>
        <v>0</v>
      </c>
      <c r="H136" s="273" t="n">
        <f aca="false">+H133*$C135</f>
        <v>0</v>
      </c>
      <c r="I136" s="273" t="n">
        <f aca="false">+I133*$C135</f>
        <v>0</v>
      </c>
      <c r="J136" s="273" t="n">
        <f aca="false">+J133*$C135</f>
        <v>0</v>
      </c>
      <c r="K136" s="273" t="n">
        <f aca="false">+K133*$C135</f>
        <v>0</v>
      </c>
      <c r="L136" s="273" t="n">
        <f aca="false">+L133*$C135</f>
        <v>0</v>
      </c>
      <c r="M136" s="273" t="n">
        <f aca="false">+M133*$C135</f>
        <v>0</v>
      </c>
      <c r="N136" s="273" t="n">
        <f aca="false">+N133*$C135</f>
        <v>0</v>
      </c>
      <c r="O136" s="273" t="n">
        <f aca="false">+O133*$C135</f>
        <v>0</v>
      </c>
      <c r="P136" s="273" t="n">
        <f aca="false">+P133*$C135</f>
        <v>0</v>
      </c>
      <c r="Q136" s="273" t="n">
        <f aca="false">+Q133*$C135</f>
        <v>0</v>
      </c>
      <c r="R136" s="273" t="n">
        <f aca="false">+R133*$C135</f>
        <v>0</v>
      </c>
      <c r="S136" s="273" t="n">
        <f aca="false">+S133*$C135</f>
        <v>0</v>
      </c>
      <c r="T136" s="273" t="n">
        <f aca="false">+T133*$C135</f>
        <v>7.249214216</v>
      </c>
      <c r="U136" s="273" t="n">
        <f aca="false">+U133*$C135</f>
        <v>7.81165325</v>
      </c>
      <c r="V136" s="273" t="n">
        <f aca="false">+V133*$C135</f>
        <v>8.280352445</v>
      </c>
      <c r="W136" s="273" t="n">
        <f aca="false">+W133*$C135</f>
        <v>8.905284705</v>
      </c>
      <c r="X136" s="273" t="n">
        <f aca="false">+X133*$C135</f>
        <v>9.68645003</v>
      </c>
      <c r="Y136" s="273" t="n">
        <f aca="false">+Y133*$C135</f>
        <v>10.62384842</v>
      </c>
      <c r="Z136" s="273" t="n">
        <f aca="false">+Z133*$C135</f>
        <v>10.62384842</v>
      </c>
      <c r="AA136" s="273" t="n">
        <f aca="false">+AA133*$C135</f>
        <v>31.246613</v>
      </c>
      <c r="AB136" s="273" t="n">
        <f aca="false">+AB133*$C135</f>
        <v>31.246613</v>
      </c>
      <c r="AC136" s="273" t="n">
        <f aca="false">+AC133*$C135</f>
        <v>31.246613</v>
      </c>
      <c r="AD136" s="175" t="n">
        <f aca="false">+AD133*$C135</f>
        <v>31.246613</v>
      </c>
      <c r="AE136" s="273" t="n">
        <f aca="false">+AE133*$C135</f>
        <v>31.246613</v>
      </c>
      <c r="AF136" s="273" t="n">
        <f aca="false">+AF133*$C135</f>
        <v>31.246613</v>
      </c>
      <c r="AG136" s="273" t="n">
        <f aca="false">+AG133*$C135</f>
        <v>31.246613</v>
      </c>
      <c r="AH136" s="273" t="n">
        <f aca="false">+AH133*$C135</f>
        <v>31.246613</v>
      </c>
      <c r="AI136" s="273" t="n">
        <f aca="false">+AI133*$C135</f>
        <v>31.246613</v>
      </c>
      <c r="AJ136" s="273" t="n">
        <f aca="false">+AJ133*$C135</f>
        <v>31.246613</v>
      </c>
      <c r="AK136" s="273" t="n">
        <f aca="false">+AK133*$C135</f>
        <v>31.246613</v>
      </c>
      <c r="AL136" s="273" t="n">
        <f aca="false">+AL133*$C135</f>
        <v>31.246613</v>
      </c>
      <c r="AM136" s="273" t="n">
        <f aca="false">+AM133*$C135</f>
        <v>31.246613</v>
      </c>
      <c r="AN136" s="273" t="n">
        <f aca="false">+AN133*$C135</f>
        <v>31.246613</v>
      </c>
      <c r="AO136" s="273" t="n">
        <f aca="false">+AO133*$C135</f>
        <v>31.246613</v>
      </c>
      <c r="AP136" s="273" t="n">
        <f aca="false">+AP133*$C135</f>
        <v>31.246613</v>
      </c>
      <c r="AQ136" s="273" t="n">
        <f aca="false">+AQ133*$C135</f>
        <v>31.246613</v>
      </c>
      <c r="AR136" s="273" t="n">
        <f aca="false">+AR133*$C135</f>
        <v>31.246613</v>
      </c>
      <c r="AS136" s="273" t="n">
        <f aca="false">+AS133*$C135</f>
        <v>31.246613</v>
      </c>
      <c r="AT136" s="273" t="n">
        <f aca="false">+AT133*$C135</f>
        <v>31.246613</v>
      </c>
      <c r="AU136" s="273" t="n">
        <f aca="false">+AU133*$C135</f>
        <v>31.246613</v>
      </c>
      <c r="AV136" s="273" t="n">
        <f aca="false">+AV133*$C135</f>
        <v>31.246613</v>
      </c>
      <c r="AW136" s="273" t="n">
        <f aca="false">+AW133*$C135</f>
        <v>31.246613</v>
      </c>
      <c r="AX136" s="273" t="n">
        <f aca="false">+AX133*$C135</f>
        <v>31.246613</v>
      </c>
      <c r="AY136" s="273" t="n">
        <f aca="false">+AY133*$C135</f>
        <v>31.246613</v>
      </c>
      <c r="AZ136" s="273" t="n">
        <f aca="false">+AZ133*$C135</f>
        <v>31.246613</v>
      </c>
      <c r="BA136" s="273" t="n">
        <f aca="false">+BA133*$C135</f>
        <v>31.246613</v>
      </c>
      <c r="BB136" s="273" t="n">
        <f aca="false">+BB133*$C135</f>
        <v>31.246613</v>
      </c>
      <c r="BC136" s="274"/>
      <c r="BD136" s="275"/>
      <c r="BE136" s="275"/>
      <c r="BF136" s="275"/>
      <c r="BG136" s="275"/>
      <c r="BH136" s="275"/>
      <c r="BI136" s="275"/>
      <c r="BJ136" s="275"/>
      <c r="BK136" s="275"/>
      <c r="BL136" s="275"/>
      <c r="BM136" s="275"/>
      <c r="BN136" s="275"/>
      <c r="BO136" s="275"/>
      <c r="BP136" s="275"/>
      <c r="BQ136" s="275"/>
      <c r="BR136" s="275"/>
      <c r="BS136" s="275"/>
      <c r="BT136" s="275"/>
      <c r="BU136" s="275"/>
      <c r="BV136" s="275"/>
      <c r="BW136" s="275"/>
      <c r="BX136" s="275"/>
      <c r="BY136" s="275"/>
      <c r="BZ136" s="275"/>
      <c r="CA136" s="275"/>
      <c r="CB136" s="275"/>
      <c r="CC136" s="275"/>
      <c r="CD136" s="275"/>
      <c r="CE136" s="275"/>
      <c r="CF136" s="275"/>
      <c r="CG136" s="275"/>
      <c r="CH136" s="275"/>
      <c r="CI136" s="275"/>
      <c r="CJ136" s="275"/>
      <c r="CK136" s="275"/>
    </row>
    <row r="137" customFormat="false" ht="15" hidden="false" customHeight="true" outlineLevel="0" collapsed="false">
      <c r="A137" s="259"/>
      <c r="B137" s="211" t="str">
        <f aca="false">+'NTP or Sold'!H12</f>
        <v>Fr 6B 60 hz power barges</v>
      </c>
      <c r="C137" s="260" t="str">
        <f aca="false">+'NTP or Sold'!T12</f>
        <v>Nigeria Barge II (APACHI)</v>
      </c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08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  <c r="AP137" s="261"/>
      <c r="AQ137" s="261"/>
      <c r="AR137" s="261"/>
      <c r="AS137" s="261"/>
      <c r="AT137" s="261"/>
      <c r="AU137" s="261"/>
      <c r="AV137" s="261"/>
      <c r="AW137" s="261"/>
      <c r="AX137" s="261"/>
      <c r="AY137" s="261"/>
      <c r="AZ137" s="261"/>
      <c r="BA137" s="262"/>
    </row>
    <row r="138" customFormat="false" ht="12.75" hidden="false" customHeight="false" outlineLevel="0" collapsed="false">
      <c r="A138" s="263"/>
      <c r="B138" s="264" t="s">
        <v>119</v>
      </c>
      <c r="C138" s="260"/>
      <c r="D138" s="265" t="n">
        <v>0</v>
      </c>
      <c r="E138" s="265" t="n">
        <v>0</v>
      </c>
      <c r="F138" s="265" t="n">
        <v>0</v>
      </c>
      <c r="G138" s="265" t="n">
        <v>0</v>
      </c>
      <c r="H138" s="265" t="n">
        <v>0</v>
      </c>
      <c r="I138" s="265" t="n">
        <v>0</v>
      </c>
      <c r="J138" s="265" t="n">
        <v>0</v>
      </c>
      <c r="K138" s="265" t="n">
        <v>0</v>
      </c>
      <c r="L138" s="265" t="n">
        <v>0</v>
      </c>
      <c r="M138" s="265" t="n">
        <v>0</v>
      </c>
      <c r="N138" s="265" t="n">
        <v>0</v>
      </c>
      <c r="O138" s="265" t="n">
        <v>0</v>
      </c>
      <c r="P138" s="265" t="n">
        <v>0</v>
      </c>
      <c r="Q138" s="265" t="n">
        <v>0</v>
      </c>
      <c r="R138" s="265" t="n">
        <v>0</v>
      </c>
      <c r="S138" s="265" t="n">
        <v>0</v>
      </c>
      <c r="T138" s="265" t="n">
        <v>0</v>
      </c>
      <c r="U138" s="265" t="n">
        <v>0</v>
      </c>
      <c r="V138" s="265" t="n">
        <v>0</v>
      </c>
      <c r="W138" s="265" t="n">
        <v>1</v>
      </c>
      <c r="X138" s="265" t="n">
        <v>0</v>
      </c>
      <c r="Y138" s="265" t="n">
        <v>0</v>
      </c>
      <c r="Z138" s="265" t="n">
        <v>0</v>
      </c>
      <c r="AA138" s="162" t="n">
        <v>0</v>
      </c>
      <c r="AB138" s="265" t="n">
        <v>0</v>
      </c>
      <c r="AC138" s="265" t="n">
        <v>0</v>
      </c>
      <c r="AD138" s="265" t="n">
        <v>0</v>
      </c>
      <c r="AE138" s="265" t="n">
        <v>0</v>
      </c>
      <c r="AF138" s="265" t="n">
        <v>0</v>
      </c>
      <c r="AG138" s="265" t="n">
        <v>0</v>
      </c>
      <c r="AH138" s="265" t="n">
        <v>0</v>
      </c>
      <c r="AI138" s="265" t="n">
        <v>0</v>
      </c>
      <c r="AJ138" s="265" t="n">
        <v>0</v>
      </c>
      <c r="AK138" s="265" t="n">
        <v>0</v>
      </c>
      <c r="AL138" s="265" t="n">
        <v>0</v>
      </c>
      <c r="AM138" s="265" t="n">
        <v>0</v>
      </c>
      <c r="AN138" s="265" t="n">
        <v>0</v>
      </c>
      <c r="AO138" s="265" t="n">
        <v>0</v>
      </c>
      <c r="AP138" s="265" t="n">
        <v>0</v>
      </c>
      <c r="AQ138" s="265" t="n">
        <v>0</v>
      </c>
      <c r="AR138" s="265" t="n">
        <v>0</v>
      </c>
      <c r="AS138" s="265" t="n">
        <v>0</v>
      </c>
      <c r="AT138" s="265" t="n">
        <v>0</v>
      </c>
      <c r="AU138" s="265" t="n">
        <v>0</v>
      </c>
      <c r="AV138" s="265" t="n">
        <v>0</v>
      </c>
      <c r="AW138" s="265" t="n">
        <v>0</v>
      </c>
      <c r="AX138" s="265" t="n">
        <v>0</v>
      </c>
      <c r="AY138" s="265" t="n">
        <v>0</v>
      </c>
      <c r="AZ138" s="265" t="n">
        <v>0</v>
      </c>
      <c r="BA138" s="266" t="n">
        <v>0</v>
      </c>
      <c r="BB138" s="264" t="n">
        <v>0</v>
      </c>
      <c r="BC138" s="263" t="n">
        <f aca="false">SUM(N138:BB138)</f>
        <v>1</v>
      </c>
    </row>
    <row r="139" customFormat="false" ht="12.75" hidden="false" customHeight="false" outlineLevel="0" collapsed="false">
      <c r="A139" s="263"/>
      <c r="B139" s="264" t="s">
        <v>120</v>
      </c>
      <c r="C139" s="260"/>
      <c r="D139" s="265" t="n">
        <f aca="false">+D138</f>
        <v>0</v>
      </c>
      <c r="E139" s="265" t="n">
        <f aca="false">+D139+E138</f>
        <v>0</v>
      </c>
      <c r="F139" s="265" t="n">
        <f aca="false">+E139+F138</f>
        <v>0</v>
      </c>
      <c r="G139" s="265" t="n">
        <f aca="false">+F139+G138</f>
        <v>0</v>
      </c>
      <c r="H139" s="265" t="n">
        <f aca="false">+G139+H138</f>
        <v>0</v>
      </c>
      <c r="I139" s="265" t="n">
        <f aca="false">+H139+I138</f>
        <v>0</v>
      </c>
      <c r="J139" s="265" t="n">
        <f aca="false">+I139+J138</f>
        <v>0</v>
      </c>
      <c r="K139" s="265" t="n">
        <f aca="false">+J139+K138</f>
        <v>0</v>
      </c>
      <c r="L139" s="265" t="n">
        <f aca="false">+K139+L138</f>
        <v>0</v>
      </c>
      <c r="M139" s="265" t="n">
        <f aca="false">+L139+M138</f>
        <v>0</v>
      </c>
      <c r="N139" s="265" t="n">
        <f aca="false">+M139+N138</f>
        <v>0</v>
      </c>
      <c r="O139" s="265" t="n">
        <f aca="false">+N139+O138</f>
        <v>0</v>
      </c>
      <c r="P139" s="265" t="n">
        <f aca="false">+O139+P138</f>
        <v>0</v>
      </c>
      <c r="Q139" s="265" t="n">
        <f aca="false">+P139+Q138</f>
        <v>0</v>
      </c>
      <c r="R139" s="265" t="n">
        <f aca="false">+Q139+R138</f>
        <v>0</v>
      </c>
      <c r="S139" s="265" t="n">
        <f aca="false">+R139+S138</f>
        <v>0</v>
      </c>
      <c r="T139" s="265" t="n">
        <f aca="false">+S139+T138</f>
        <v>0</v>
      </c>
      <c r="U139" s="265" t="n">
        <f aca="false">+T139+U138</f>
        <v>0</v>
      </c>
      <c r="V139" s="265" t="n">
        <f aca="false">+U139+V138</f>
        <v>0</v>
      </c>
      <c r="W139" s="265" t="n">
        <f aca="false">+V139+W138</f>
        <v>1</v>
      </c>
      <c r="X139" s="265" t="n">
        <f aca="false">+W139+X138</f>
        <v>1</v>
      </c>
      <c r="Y139" s="265" t="n">
        <f aca="false">+X139+Y138</f>
        <v>1</v>
      </c>
      <c r="Z139" s="265" t="n">
        <f aca="false">+Y139+Z138</f>
        <v>1</v>
      </c>
      <c r="AA139" s="162" t="n">
        <f aca="false">+Z139+AA138</f>
        <v>1</v>
      </c>
      <c r="AB139" s="265" t="n">
        <f aca="false">+AA139+AB138</f>
        <v>1</v>
      </c>
      <c r="AC139" s="265" t="n">
        <f aca="false">+AB139+AC138</f>
        <v>1</v>
      </c>
      <c r="AD139" s="265" t="n">
        <f aca="false">+AC139+AD138</f>
        <v>1</v>
      </c>
      <c r="AE139" s="265" t="n">
        <f aca="false">+AD139+AE138</f>
        <v>1</v>
      </c>
      <c r="AF139" s="265" t="n">
        <f aca="false">+AE139+AF138</f>
        <v>1</v>
      </c>
      <c r="AG139" s="265" t="n">
        <f aca="false">+AF139+AG138</f>
        <v>1</v>
      </c>
      <c r="AH139" s="265" t="n">
        <f aca="false">+AG139+AH138</f>
        <v>1</v>
      </c>
      <c r="AI139" s="265" t="n">
        <f aca="false">+AH139+AI138</f>
        <v>1</v>
      </c>
      <c r="AJ139" s="265" t="n">
        <f aca="false">+AI139+AJ138</f>
        <v>1</v>
      </c>
      <c r="AK139" s="265" t="n">
        <f aca="false">+AJ139+AK138</f>
        <v>1</v>
      </c>
      <c r="AL139" s="265" t="n">
        <f aca="false">+AK139+AL138</f>
        <v>1</v>
      </c>
      <c r="AM139" s="265" t="n">
        <f aca="false">+AL139+AM138</f>
        <v>1</v>
      </c>
      <c r="AN139" s="265" t="n">
        <f aca="false">+AM139+AN138</f>
        <v>1</v>
      </c>
      <c r="AO139" s="265" t="n">
        <f aca="false">+AN139+AO138</f>
        <v>1</v>
      </c>
      <c r="AP139" s="265" t="n">
        <f aca="false">+AO139+AP138</f>
        <v>1</v>
      </c>
      <c r="AQ139" s="265" t="n">
        <f aca="false">+AP139+AQ138</f>
        <v>1</v>
      </c>
      <c r="AR139" s="265" t="n">
        <f aca="false">+AQ139+AR138</f>
        <v>1</v>
      </c>
      <c r="AS139" s="265" t="n">
        <f aca="false">+AR139+AS138</f>
        <v>1</v>
      </c>
      <c r="AT139" s="265" t="n">
        <f aca="false">+AS139+AT138</f>
        <v>1</v>
      </c>
      <c r="AU139" s="265" t="n">
        <f aca="false">+AT139+AU138</f>
        <v>1</v>
      </c>
      <c r="AV139" s="265" t="n">
        <f aca="false">+AU139+AV138</f>
        <v>1</v>
      </c>
      <c r="AW139" s="265" t="n">
        <f aca="false">+AV139+AW138</f>
        <v>1</v>
      </c>
      <c r="AX139" s="265" t="n">
        <f aca="false">+AW139+AX138</f>
        <v>1</v>
      </c>
      <c r="AY139" s="265" t="n">
        <f aca="false">+AX139+AY138</f>
        <v>1</v>
      </c>
      <c r="AZ139" s="265" t="n">
        <f aca="false">+AY139+AZ138</f>
        <v>1</v>
      </c>
      <c r="BA139" s="266" t="n">
        <f aca="false">+AZ139+BA138</f>
        <v>1</v>
      </c>
      <c r="BB139" s="264" t="n">
        <f aca="false">+BA139+BB138</f>
        <v>1</v>
      </c>
    </row>
    <row r="140" customFormat="false" ht="12.75" hidden="false" customHeight="false" outlineLevel="0" collapsed="false">
      <c r="A140" s="263"/>
      <c r="B140" s="264" t="s">
        <v>121</v>
      </c>
      <c r="C140" s="260"/>
      <c r="D140" s="265" t="n">
        <v>0</v>
      </c>
      <c r="E140" s="265" t="n">
        <v>0</v>
      </c>
      <c r="F140" s="265" t="n">
        <v>0</v>
      </c>
      <c r="G140" s="265" t="n">
        <v>0</v>
      </c>
      <c r="H140" s="265" t="n">
        <v>0</v>
      </c>
      <c r="I140" s="265" t="n">
        <v>0</v>
      </c>
      <c r="J140" s="265" t="n">
        <v>0</v>
      </c>
      <c r="K140" s="265" t="n">
        <v>0</v>
      </c>
      <c r="L140" s="265" t="n">
        <v>0</v>
      </c>
      <c r="M140" s="265" t="n">
        <v>0</v>
      </c>
      <c r="N140" s="265" t="n">
        <v>0</v>
      </c>
      <c r="O140" s="265" t="n">
        <v>0</v>
      </c>
      <c r="P140" s="265" t="n">
        <v>0</v>
      </c>
      <c r="Q140" s="265" t="n">
        <v>0</v>
      </c>
      <c r="R140" s="265" t="n">
        <v>0</v>
      </c>
      <c r="S140" s="265" t="n">
        <v>0</v>
      </c>
      <c r="T140" s="265" t="n">
        <v>0</v>
      </c>
      <c r="U140" s="265" t="n">
        <v>0</v>
      </c>
      <c r="V140" s="265" t="n">
        <v>0</v>
      </c>
      <c r="W140" s="265" t="n">
        <v>1</v>
      </c>
      <c r="X140" s="265" t="n">
        <v>0</v>
      </c>
      <c r="Y140" s="265" t="n">
        <v>0</v>
      </c>
      <c r="Z140" s="265" t="n">
        <v>0</v>
      </c>
      <c r="AA140" s="162" t="n">
        <v>0</v>
      </c>
      <c r="AB140" s="265" t="n">
        <v>0</v>
      </c>
      <c r="AC140" s="265" t="n">
        <v>0</v>
      </c>
      <c r="AD140" s="265" t="n">
        <v>0</v>
      </c>
      <c r="AE140" s="265" t="n">
        <v>0</v>
      </c>
      <c r="AF140" s="265" t="n">
        <v>0</v>
      </c>
      <c r="AG140" s="265" t="n">
        <v>0</v>
      </c>
      <c r="AH140" s="265" t="n">
        <v>0</v>
      </c>
      <c r="AI140" s="265" t="n">
        <v>0</v>
      </c>
      <c r="AJ140" s="265" t="n">
        <v>0</v>
      </c>
      <c r="AK140" s="265" t="n">
        <v>0</v>
      </c>
      <c r="AL140" s="265" t="n">
        <v>0</v>
      </c>
      <c r="AM140" s="265" t="n">
        <v>0</v>
      </c>
      <c r="AN140" s="265" t="n">
        <v>0</v>
      </c>
      <c r="AO140" s="265" t="n">
        <v>0</v>
      </c>
      <c r="AP140" s="265" t="n">
        <v>0</v>
      </c>
      <c r="AQ140" s="265" t="n">
        <v>0</v>
      </c>
      <c r="AR140" s="265" t="n">
        <v>0</v>
      </c>
      <c r="AS140" s="265" t="n">
        <v>0</v>
      </c>
      <c r="AT140" s="265" t="n">
        <v>0</v>
      </c>
      <c r="AU140" s="265" t="n">
        <v>0</v>
      </c>
      <c r="AV140" s="265" t="n">
        <v>0</v>
      </c>
      <c r="AW140" s="265" t="n">
        <v>0</v>
      </c>
      <c r="AX140" s="265" t="n">
        <v>0</v>
      </c>
      <c r="AY140" s="265" t="n">
        <v>0</v>
      </c>
      <c r="AZ140" s="265" t="n">
        <v>0</v>
      </c>
      <c r="BA140" s="266" t="n">
        <v>0</v>
      </c>
      <c r="BB140" s="264" t="n">
        <v>0</v>
      </c>
      <c r="BC140" s="263" t="n">
        <f aca="false">SUM(N140:BB140)</f>
        <v>1</v>
      </c>
    </row>
    <row r="141" customFormat="false" ht="12.75" hidden="false" customHeight="false" outlineLevel="0" collapsed="false">
      <c r="A141" s="263"/>
      <c r="B141" s="264" t="s">
        <v>122</v>
      </c>
      <c r="C141" s="260"/>
      <c r="D141" s="265" t="n">
        <f aca="false">+D140</f>
        <v>0</v>
      </c>
      <c r="E141" s="265" t="n">
        <f aca="false">+D141+E140</f>
        <v>0</v>
      </c>
      <c r="F141" s="265" t="n">
        <f aca="false">+E141+F140</f>
        <v>0</v>
      </c>
      <c r="G141" s="265" t="n">
        <f aca="false">+F141+G140</f>
        <v>0</v>
      </c>
      <c r="H141" s="265" t="n">
        <f aca="false">+G141+H140</f>
        <v>0</v>
      </c>
      <c r="I141" s="265" t="n">
        <f aca="false">+H141+I140</f>
        <v>0</v>
      </c>
      <c r="J141" s="265" t="n">
        <f aca="false">+I141+J140</f>
        <v>0</v>
      </c>
      <c r="K141" s="265" t="n">
        <f aca="false">+J141+K140</f>
        <v>0</v>
      </c>
      <c r="L141" s="265" t="n">
        <f aca="false">+K141+L140</f>
        <v>0</v>
      </c>
      <c r="M141" s="265" t="n">
        <f aca="false">+L141+M140</f>
        <v>0</v>
      </c>
      <c r="N141" s="265" t="n">
        <f aca="false">+M141+N140</f>
        <v>0</v>
      </c>
      <c r="O141" s="265" t="n">
        <f aca="false">+N141+O140</f>
        <v>0</v>
      </c>
      <c r="P141" s="265" t="n">
        <f aca="false">+O141+P140</f>
        <v>0</v>
      </c>
      <c r="Q141" s="265" t="n">
        <f aca="false">+P141+Q140</f>
        <v>0</v>
      </c>
      <c r="R141" s="265" t="n">
        <f aca="false">+Q141+R140</f>
        <v>0</v>
      </c>
      <c r="S141" s="265" t="n">
        <f aca="false">+R141+S140</f>
        <v>0</v>
      </c>
      <c r="T141" s="265" t="n">
        <f aca="false">+S141+T140</f>
        <v>0</v>
      </c>
      <c r="U141" s="265" t="n">
        <f aca="false">+T141+U140</f>
        <v>0</v>
      </c>
      <c r="V141" s="265" t="n">
        <f aca="false">+U141+V140</f>
        <v>0</v>
      </c>
      <c r="W141" s="265" t="n">
        <f aca="false">+V141+W140</f>
        <v>1</v>
      </c>
      <c r="X141" s="265" t="n">
        <f aca="false">+W141+X140</f>
        <v>1</v>
      </c>
      <c r="Y141" s="265" t="n">
        <f aca="false">+X141+Y140</f>
        <v>1</v>
      </c>
      <c r="Z141" s="265" t="n">
        <f aca="false">+Y141+Z140</f>
        <v>1</v>
      </c>
      <c r="AA141" s="162" t="n">
        <f aca="false">+Z141+AA140</f>
        <v>1</v>
      </c>
      <c r="AB141" s="265" t="n">
        <f aca="false">+AA141+AB140</f>
        <v>1</v>
      </c>
      <c r="AC141" s="265" t="n">
        <f aca="false">+AB141+AC140</f>
        <v>1</v>
      </c>
      <c r="AD141" s="265" t="n">
        <f aca="false">+AC141+AD140</f>
        <v>1</v>
      </c>
      <c r="AE141" s="265" t="n">
        <f aca="false">+AD141+AE140</f>
        <v>1</v>
      </c>
      <c r="AF141" s="265" t="n">
        <f aca="false">+AE141+AF140</f>
        <v>1</v>
      </c>
      <c r="AG141" s="265" t="n">
        <f aca="false">+AF141+AG140</f>
        <v>1</v>
      </c>
      <c r="AH141" s="265" t="n">
        <f aca="false">+AG141+AH140</f>
        <v>1</v>
      </c>
      <c r="AI141" s="265" t="n">
        <f aca="false">+AH141+AI140</f>
        <v>1</v>
      </c>
      <c r="AJ141" s="265" t="n">
        <f aca="false">+AI141+AJ140</f>
        <v>1</v>
      </c>
      <c r="AK141" s="265" t="n">
        <f aca="false">+AJ141+AK140</f>
        <v>1</v>
      </c>
      <c r="AL141" s="265" t="n">
        <f aca="false">+AK141+AL140</f>
        <v>1</v>
      </c>
      <c r="AM141" s="265" t="n">
        <f aca="false">+AL141+AM140</f>
        <v>1</v>
      </c>
      <c r="AN141" s="265" t="n">
        <f aca="false">+AM141+AN140</f>
        <v>1</v>
      </c>
      <c r="AO141" s="265" t="n">
        <f aca="false">+AN141+AO140</f>
        <v>1</v>
      </c>
      <c r="AP141" s="265" t="n">
        <f aca="false">+AO141+AP140</f>
        <v>1</v>
      </c>
      <c r="AQ141" s="265" t="n">
        <f aca="false">+AP141+AQ140</f>
        <v>1</v>
      </c>
      <c r="AR141" s="265" t="n">
        <f aca="false">+AQ141+AR140</f>
        <v>1</v>
      </c>
      <c r="AS141" s="265" t="n">
        <f aca="false">+AR141+AS140</f>
        <v>1</v>
      </c>
      <c r="AT141" s="265" t="n">
        <f aca="false">+AS141+AT140</f>
        <v>1</v>
      </c>
      <c r="AU141" s="265" t="n">
        <f aca="false">+AT141+AU140</f>
        <v>1</v>
      </c>
      <c r="AV141" s="265" t="n">
        <f aca="false">+AU141+AV140</f>
        <v>1</v>
      </c>
      <c r="AW141" s="265" t="n">
        <f aca="false">+AV141+AW140</f>
        <v>1</v>
      </c>
      <c r="AX141" s="265" t="n">
        <f aca="false">+AW141+AX140</f>
        <v>1</v>
      </c>
      <c r="AY141" s="265" t="n">
        <f aca="false">+AX141+AY140</f>
        <v>1</v>
      </c>
      <c r="AZ141" s="265" t="n">
        <f aca="false">+AY141+AZ140</f>
        <v>1</v>
      </c>
      <c r="BA141" s="266" t="n">
        <f aca="false">+AZ141+BA140</f>
        <v>1</v>
      </c>
      <c r="BB141" s="264" t="n">
        <f aca="false">+BA141+BB140</f>
        <v>1</v>
      </c>
    </row>
    <row r="142" customFormat="false" ht="12.75" hidden="false" customHeight="false" outlineLevel="0" collapsed="false">
      <c r="A142" s="267"/>
      <c r="B142" s="268"/>
      <c r="C142" s="260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185"/>
      <c r="AB142" s="269"/>
      <c r="AC142" s="269"/>
      <c r="AD142" s="269"/>
      <c r="AE142" s="269"/>
      <c r="AF142" s="269"/>
      <c r="AG142" s="269"/>
      <c r="AH142" s="269"/>
      <c r="AI142" s="269"/>
      <c r="AJ142" s="269"/>
      <c r="AK142" s="269"/>
      <c r="AL142" s="269"/>
      <c r="AM142" s="269"/>
      <c r="AN142" s="269"/>
      <c r="AO142" s="269"/>
      <c r="AP142" s="269"/>
      <c r="AQ142" s="269"/>
      <c r="AR142" s="269"/>
      <c r="AS142" s="269"/>
      <c r="AT142" s="269"/>
      <c r="AU142" s="269"/>
      <c r="AV142" s="269"/>
      <c r="AW142" s="269"/>
      <c r="AX142" s="269"/>
      <c r="AY142" s="269"/>
      <c r="AZ142" s="269"/>
      <c r="BA142" s="270"/>
      <c r="BB142" s="268"/>
    </row>
    <row r="143" customFormat="false" ht="12.75" hidden="false" customHeight="false" outlineLevel="0" collapsed="false">
      <c r="A143" s="211"/>
      <c r="B143" s="211" t="s">
        <v>123</v>
      </c>
      <c r="C143" s="212" t="n">
        <v>8</v>
      </c>
      <c r="D143" s="215" t="n">
        <f aca="false">+D139*$C143</f>
        <v>0</v>
      </c>
      <c r="E143" s="215" t="n">
        <f aca="false">+E139*$C143</f>
        <v>0</v>
      </c>
      <c r="F143" s="215" t="n">
        <f aca="false">+F139*$C143</f>
        <v>0</v>
      </c>
      <c r="G143" s="215" t="n">
        <f aca="false">+G139*$C143</f>
        <v>0</v>
      </c>
      <c r="H143" s="215" t="n">
        <f aca="false">+H139*$C143</f>
        <v>0</v>
      </c>
      <c r="I143" s="215" t="n">
        <f aca="false">+I139*$C143</f>
        <v>0</v>
      </c>
      <c r="J143" s="215" t="n">
        <f aca="false">+J139*$C143</f>
        <v>0</v>
      </c>
      <c r="K143" s="215" t="n">
        <f aca="false">+K139*$C143</f>
        <v>0</v>
      </c>
      <c r="L143" s="215" t="n">
        <f aca="false">+L139*$C143</f>
        <v>0</v>
      </c>
      <c r="M143" s="215" t="n">
        <f aca="false">+M139*$C143</f>
        <v>0</v>
      </c>
      <c r="N143" s="215" t="n">
        <f aca="false">+N139*$C143</f>
        <v>0</v>
      </c>
      <c r="O143" s="215" t="n">
        <f aca="false">+O139*$C143</f>
        <v>0</v>
      </c>
      <c r="P143" s="215" t="n">
        <f aca="false">+P139*$C143</f>
        <v>0</v>
      </c>
      <c r="Q143" s="215" t="n">
        <f aca="false">+Q139*$C143</f>
        <v>0</v>
      </c>
      <c r="R143" s="215" t="n">
        <f aca="false">+R139*$C143</f>
        <v>0</v>
      </c>
      <c r="S143" s="215" t="n">
        <f aca="false">+S139*$C143</f>
        <v>0</v>
      </c>
      <c r="T143" s="215" t="n">
        <f aca="false">+T139*$C143</f>
        <v>0</v>
      </c>
      <c r="U143" s="215" t="n">
        <f aca="false">+U139*$C143</f>
        <v>0</v>
      </c>
      <c r="V143" s="215" t="n">
        <f aca="false">+V139*$C143</f>
        <v>0</v>
      </c>
      <c r="W143" s="215" t="n">
        <f aca="false">+W139*$C143</f>
        <v>8</v>
      </c>
      <c r="X143" s="215" t="n">
        <f aca="false">+X139*$C143</f>
        <v>8</v>
      </c>
      <c r="Y143" s="215" t="n">
        <f aca="false">+Y139*$C143</f>
        <v>8</v>
      </c>
      <c r="Z143" s="215" t="n">
        <f aca="false">+Z139*$C143</f>
        <v>8</v>
      </c>
      <c r="AA143" s="169" t="n">
        <f aca="false">+AA139*$C143</f>
        <v>8</v>
      </c>
      <c r="AB143" s="215" t="n">
        <f aca="false">+AB139*$C143</f>
        <v>8</v>
      </c>
      <c r="AC143" s="215" t="n">
        <f aca="false">+AC139*$C143</f>
        <v>8</v>
      </c>
      <c r="AD143" s="215" t="n">
        <f aca="false">+AD139*$C143</f>
        <v>8</v>
      </c>
      <c r="AE143" s="215" t="n">
        <f aca="false">+AE139*$C143</f>
        <v>8</v>
      </c>
      <c r="AF143" s="215" t="n">
        <f aca="false">+AF139*$C143</f>
        <v>8</v>
      </c>
      <c r="AG143" s="215" t="n">
        <f aca="false">+AG139*$C143</f>
        <v>8</v>
      </c>
      <c r="AH143" s="215" t="n">
        <f aca="false">+AH139*$C143</f>
        <v>8</v>
      </c>
      <c r="AI143" s="215" t="n">
        <f aca="false">+AI139*$C143</f>
        <v>8</v>
      </c>
      <c r="AJ143" s="215" t="n">
        <f aca="false">+AJ139*$C143</f>
        <v>8</v>
      </c>
      <c r="AK143" s="215" t="n">
        <f aca="false">+AK139*$C143</f>
        <v>8</v>
      </c>
      <c r="AL143" s="215" t="n">
        <f aca="false">+AL139*$C143</f>
        <v>8</v>
      </c>
      <c r="AM143" s="215" t="n">
        <f aca="false">+AM139*$C143</f>
        <v>8</v>
      </c>
      <c r="AN143" s="215" t="n">
        <f aca="false">+AN139*$C143</f>
        <v>8</v>
      </c>
      <c r="AO143" s="215" t="n">
        <f aca="false">+AO139*$C143</f>
        <v>8</v>
      </c>
      <c r="AP143" s="215" t="n">
        <f aca="false">+AP139*$C143</f>
        <v>8</v>
      </c>
      <c r="AQ143" s="215" t="n">
        <f aca="false">+AQ139*$C143</f>
        <v>8</v>
      </c>
      <c r="AR143" s="215" t="n">
        <f aca="false">+AR139*$C143</f>
        <v>8</v>
      </c>
      <c r="AS143" s="215" t="n">
        <f aca="false">+AS139*$C143</f>
        <v>8</v>
      </c>
      <c r="AT143" s="215" t="n">
        <f aca="false">+AT139*$C143</f>
        <v>8</v>
      </c>
      <c r="AU143" s="215" t="n">
        <f aca="false">+AU139*$C143</f>
        <v>8</v>
      </c>
      <c r="AV143" s="215" t="n">
        <f aca="false">+AV139*$C143</f>
        <v>8</v>
      </c>
      <c r="AW143" s="215" t="n">
        <f aca="false">+AW139*$C143</f>
        <v>8</v>
      </c>
      <c r="AX143" s="215" t="n">
        <f aca="false">+AX139*$C143</f>
        <v>8</v>
      </c>
      <c r="AY143" s="215" t="n">
        <f aca="false">+AY139*$C143</f>
        <v>8</v>
      </c>
      <c r="AZ143" s="215" t="n">
        <f aca="false">+AZ139*$C143</f>
        <v>8</v>
      </c>
      <c r="BA143" s="216" t="n">
        <f aca="false">+BA139*$C143</f>
        <v>8</v>
      </c>
      <c r="BB143" s="217" t="n">
        <f aca="false">+BB139*$C143</f>
        <v>8</v>
      </c>
      <c r="BC143" s="217"/>
      <c r="BF143" s="217"/>
      <c r="BG143" s="217"/>
      <c r="BH143" s="217"/>
      <c r="BI143" s="217"/>
      <c r="BJ143" s="217"/>
      <c r="BK143" s="217"/>
      <c r="BL143" s="217"/>
      <c r="BM143" s="217"/>
      <c r="BN143" s="217"/>
      <c r="BO143" s="217"/>
      <c r="BP143" s="217"/>
      <c r="BQ143" s="217"/>
      <c r="BR143" s="217"/>
      <c r="BS143" s="217"/>
      <c r="BT143" s="217"/>
      <c r="BU143" s="217"/>
      <c r="BV143" s="217"/>
      <c r="BW143" s="217"/>
      <c r="BX143" s="217"/>
      <c r="BY143" s="217"/>
      <c r="BZ143" s="217"/>
      <c r="CA143" s="217"/>
      <c r="CB143" s="217"/>
      <c r="CC143" s="217"/>
      <c r="CD143" s="217"/>
      <c r="CE143" s="217"/>
      <c r="CF143" s="217"/>
      <c r="CG143" s="217"/>
      <c r="CH143" s="217"/>
      <c r="CI143" s="217"/>
      <c r="CJ143" s="217"/>
      <c r="CK143" s="217"/>
    </row>
    <row r="144" customFormat="false" ht="13.5" hidden="false" customHeight="false" outlineLevel="0" collapsed="false">
      <c r="A144" s="271"/>
      <c r="B144" s="271" t="s">
        <v>124</v>
      </c>
      <c r="C144" s="272" t="str">
        <f aca="false">+'NTP or Sold'!C12</f>
        <v>NTP</v>
      </c>
      <c r="D144" s="273" t="n">
        <f aca="false">+D141*$C143</f>
        <v>0</v>
      </c>
      <c r="E144" s="273" t="n">
        <f aca="false">+E141*$C143</f>
        <v>0</v>
      </c>
      <c r="F144" s="273" t="n">
        <f aca="false">+F141*$C143</f>
        <v>0</v>
      </c>
      <c r="G144" s="273" t="n">
        <f aca="false">+G141*$C143</f>
        <v>0</v>
      </c>
      <c r="H144" s="273" t="n">
        <f aca="false">+H141*$C143</f>
        <v>0</v>
      </c>
      <c r="I144" s="273" t="n">
        <f aca="false">+I141*$C143</f>
        <v>0</v>
      </c>
      <c r="J144" s="273" t="n">
        <f aca="false">+J141*$C143</f>
        <v>0</v>
      </c>
      <c r="K144" s="273" t="n">
        <f aca="false">+K141*$C143</f>
        <v>0</v>
      </c>
      <c r="L144" s="273" t="n">
        <f aca="false">+L141*$C143</f>
        <v>0</v>
      </c>
      <c r="M144" s="273" t="n">
        <f aca="false">+M141*$C143</f>
        <v>0</v>
      </c>
      <c r="N144" s="273" t="n">
        <f aca="false">+N141*$C143</f>
        <v>0</v>
      </c>
      <c r="O144" s="273" t="n">
        <f aca="false">+O141*$C143</f>
        <v>0</v>
      </c>
      <c r="P144" s="273" t="n">
        <f aca="false">+P141*$C143</f>
        <v>0</v>
      </c>
      <c r="Q144" s="273" t="n">
        <f aca="false">+Q141*$C143</f>
        <v>0</v>
      </c>
      <c r="R144" s="273" t="n">
        <f aca="false">+R141*$C143</f>
        <v>0</v>
      </c>
      <c r="S144" s="273" t="n">
        <f aca="false">+S141*$C143</f>
        <v>0</v>
      </c>
      <c r="T144" s="273" t="n">
        <f aca="false">+T141*$C143</f>
        <v>0</v>
      </c>
      <c r="U144" s="273" t="n">
        <f aca="false">+U141*$C143</f>
        <v>0</v>
      </c>
      <c r="V144" s="273" t="n">
        <f aca="false">+V141*$C143</f>
        <v>0</v>
      </c>
      <c r="W144" s="273" t="n">
        <f aca="false">+W141*$C143</f>
        <v>8</v>
      </c>
      <c r="X144" s="273" t="n">
        <f aca="false">+X141*$C143</f>
        <v>8</v>
      </c>
      <c r="Y144" s="273" t="n">
        <f aca="false">+Y141*$C143</f>
        <v>8</v>
      </c>
      <c r="Z144" s="273" t="n">
        <f aca="false">+Z141*$C143</f>
        <v>8</v>
      </c>
      <c r="AA144" s="175" t="n">
        <f aca="false">+AA141*$C143</f>
        <v>8</v>
      </c>
      <c r="AB144" s="273" t="n">
        <f aca="false">+AB141*$C143</f>
        <v>8</v>
      </c>
      <c r="AC144" s="273" t="n">
        <f aca="false">+AC141*$C143</f>
        <v>8</v>
      </c>
      <c r="AD144" s="273" t="n">
        <f aca="false">+AD141*$C143</f>
        <v>8</v>
      </c>
      <c r="AE144" s="273" t="n">
        <f aca="false">+AE141*$C143</f>
        <v>8</v>
      </c>
      <c r="AF144" s="273" t="n">
        <f aca="false">+AF141*$C143</f>
        <v>8</v>
      </c>
      <c r="AG144" s="273" t="n">
        <f aca="false">+AG141*$C143</f>
        <v>8</v>
      </c>
      <c r="AH144" s="273" t="n">
        <f aca="false">+AH141*$C143</f>
        <v>8</v>
      </c>
      <c r="AI144" s="273" t="n">
        <f aca="false">+AI141*$C143</f>
        <v>8</v>
      </c>
      <c r="AJ144" s="273" t="n">
        <f aca="false">+AJ141*$C143</f>
        <v>8</v>
      </c>
      <c r="AK144" s="273" t="n">
        <f aca="false">+AK141*$C143</f>
        <v>8</v>
      </c>
      <c r="AL144" s="273" t="n">
        <f aca="false">+AL141*$C143</f>
        <v>8</v>
      </c>
      <c r="AM144" s="273" t="n">
        <f aca="false">+AM141*$C143</f>
        <v>8</v>
      </c>
      <c r="AN144" s="273" t="n">
        <f aca="false">+AN141*$C143</f>
        <v>8</v>
      </c>
      <c r="AO144" s="273" t="n">
        <f aca="false">+AO141*$C143</f>
        <v>8</v>
      </c>
      <c r="AP144" s="273" t="n">
        <f aca="false">+AP141*$C143</f>
        <v>8</v>
      </c>
      <c r="AQ144" s="273" t="n">
        <f aca="false">+AQ141*$C143</f>
        <v>8</v>
      </c>
      <c r="AR144" s="273" t="n">
        <f aca="false">+AR141*$C143</f>
        <v>8</v>
      </c>
      <c r="AS144" s="273" t="n">
        <f aca="false">+AS141*$C143</f>
        <v>8</v>
      </c>
      <c r="AT144" s="273" t="n">
        <f aca="false">+AT141*$C143</f>
        <v>8</v>
      </c>
      <c r="AU144" s="273" t="n">
        <f aca="false">+AU141*$C143</f>
        <v>8</v>
      </c>
      <c r="AV144" s="273" t="n">
        <f aca="false">+AV141*$C143</f>
        <v>8</v>
      </c>
      <c r="AW144" s="273" t="n">
        <f aca="false">+AW141*$C143</f>
        <v>8</v>
      </c>
      <c r="AX144" s="273" t="n">
        <f aca="false">+AX141*$C143</f>
        <v>8</v>
      </c>
      <c r="AY144" s="273" t="n">
        <f aca="false">+AY141*$C143</f>
        <v>8</v>
      </c>
      <c r="AZ144" s="273" t="n">
        <f aca="false">+AZ141*$C143</f>
        <v>8</v>
      </c>
      <c r="BA144" s="274" t="n">
        <f aca="false">+BA141*$C143</f>
        <v>8</v>
      </c>
      <c r="BB144" s="275" t="n">
        <f aca="false">+BB141*$C143</f>
        <v>8</v>
      </c>
      <c r="BC144" s="275"/>
      <c r="BF144" s="275"/>
      <c r="BG144" s="275"/>
      <c r="BH144" s="275"/>
      <c r="BI144" s="275"/>
      <c r="BJ144" s="275"/>
      <c r="BK144" s="275"/>
      <c r="BL144" s="275"/>
      <c r="BM144" s="275"/>
      <c r="BN144" s="275"/>
      <c r="BO144" s="275"/>
      <c r="BP144" s="275"/>
      <c r="BQ144" s="275"/>
      <c r="BR144" s="275"/>
      <c r="BS144" s="275"/>
      <c r="BT144" s="275"/>
      <c r="BU144" s="275"/>
      <c r="BV144" s="275"/>
      <c r="BW144" s="275"/>
      <c r="BX144" s="275"/>
      <c r="BY144" s="275"/>
      <c r="BZ144" s="275"/>
      <c r="CA144" s="275"/>
      <c r="CB144" s="275"/>
      <c r="CC144" s="275"/>
      <c r="CD144" s="275"/>
      <c r="CE144" s="275"/>
      <c r="CF144" s="275"/>
      <c r="CG144" s="275"/>
      <c r="CH144" s="275"/>
      <c r="CI144" s="275"/>
      <c r="CJ144" s="275"/>
      <c r="CK144" s="275"/>
    </row>
    <row r="145" customFormat="false" ht="15" hidden="false" customHeight="true" outlineLevel="0" collapsed="false">
      <c r="A145" s="259"/>
      <c r="B145" s="211" t="str">
        <f aca="false">+'NTP or Sold'!H13</f>
        <v>Fr 6B 60 hz power barges</v>
      </c>
      <c r="C145" s="260" t="str">
        <f aca="false">+'NTP or Sold'!T13</f>
        <v>Nigeria Barge II (APACHI)</v>
      </c>
      <c r="D145" s="261"/>
      <c r="E145" s="261"/>
      <c r="F145" s="261"/>
      <c r="G145" s="261"/>
      <c r="H145" s="261"/>
      <c r="I145" s="261"/>
      <c r="J145" s="261"/>
      <c r="K145" s="261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08"/>
      <c r="AB145" s="261"/>
      <c r="AC145" s="261"/>
      <c r="AD145" s="261"/>
      <c r="AE145" s="261"/>
      <c r="AF145" s="261"/>
      <c r="AG145" s="261"/>
      <c r="AH145" s="261"/>
      <c r="AI145" s="261"/>
      <c r="AJ145" s="261"/>
      <c r="AK145" s="261"/>
      <c r="AL145" s="261"/>
      <c r="AM145" s="261"/>
      <c r="AN145" s="261"/>
      <c r="AO145" s="261"/>
      <c r="AP145" s="261"/>
      <c r="AQ145" s="261"/>
      <c r="AR145" s="261"/>
      <c r="AS145" s="261"/>
      <c r="AT145" s="261"/>
      <c r="AU145" s="261"/>
      <c r="AV145" s="261"/>
      <c r="AW145" s="261"/>
      <c r="AX145" s="261"/>
      <c r="AY145" s="261"/>
      <c r="AZ145" s="261"/>
      <c r="BA145" s="262"/>
    </row>
    <row r="146" customFormat="false" ht="12.75" hidden="false" customHeight="false" outlineLevel="0" collapsed="false">
      <c r="A146" s="263"/>
      <c r="B146" s="264" t="s">
        <v>119</v>
      </c>
      <c r="C146" s="260"/>
      <c r="D146" s="265" t="n">
        <v>0</v>
      </c>
      <c r="E146" s="265" t="n">
        <v>0</v>
      </c>
      <c r="F146" s="265" t="n">
        <v>0</v>
      </c>
      <c r="G146" s="265" t="n">
        <v>0</v>
      </c>
      <c r="H146" s="265" t="n">
        <v>0</v>
      </c>
      <c r="I146" s="265" t="n">
        <v>0</v>
      </c>
      <c r="J146" s="265" t="n">
        <v>0</v>
      </c>
      <c r="K146" s="265" t="n">
        <v>0</v>
      </c>
      <c r="L146" s="265" t="n">
        <v>0</v>
      </c>
      <c r="M146" s="265" t="n">
        <v>0</v>
      </c>
      <c r="N146" s="265" t="n">
        <v>0</v>
      </c>
      <c r="O146" s="265" t="n">
        <v>0</v>
      </c>
      <c r="P146" s="265" t="n">
        <v>0</v>
      </c>
      <c r="Q146" s="265" t="n">
        <v>0</v>
      </c>
      <c r="R146" s="265" t="n">
        <v>0</v>
      </c>
      <c r="S146" s="265" t="n">
        <v>0</v>
      </c>
      <c r="T146" s="265" t="n">
        <v>0</v>
      </c>
      <c r="U146" s="265" t="n">
        <v>0</v>
      </c>
      <c r="V146" s="265" t="n">
        <v>0</v>
      </c>
      <c r="W146" s="265" t="n">
        <v>1</v>
      </c>
      <c r="X146" s="265" t="n">
        <v>0</v>
      </c>
      <c r="Y146" s="265" t="n">
        <v>0</v>
      </c>
      <c r="Z146" s="265" t="n">
        <v>0</v>
      </c>
      <c r="AA146" s="162" t="n">
        <v>0</v>
      </c>
      <c r="AB146" s="265" t="n">
        <v>0</v>
      </c>
      <c r="AC146" s="265" t="n">
        <v>0</v>
      </c>
      <c r="AD146" s="265" t="n">
        <v>0</v>
      </c>
      <c r="AE146" s="265" t="n">
        <v>0</v>
      </c>
      <c r="AF146" s="265" t="n">
        <v>0</v>
      </c>
      <c r="AG146" s="265" t="n">
        <v>0</v>
      </c>
      <c r="AH146" s="265" t="n">
        <v>0</v>
      </c>
      <c r="AI146" s="265" t="n">
        <v>0</v>
      </c>
      <c r="AJ146" s="265" t="n">
        <v>0</v>
      </c>
      <c r="AK146" s="265" t="n">
        <v>0</v>
      </c>
      <c r="AL146" s="265" t="n">
        <v>0</v>
      </c>
      <c r="AM146" s="265" t="n">
        <v>0</v>
      </c>
      <c r="AN146" s="265" t="n">
        <v>0</v>
      </c>
      <c r="AO146" s="265" t="n">
        <v>0</v>
      </c>
      <c r="AP146" s="265" t="n">
        <v>0</v>
      </c>
      <c r="AQ146" s="265" t="n">
        <v>0</v>
      </c>
      <c r="AR146" s="265" t="n">
        <v>0</v>
      </c>
      <c r="AS146" s="265" t="n">
        <v>0</v>
      </c>
      <c r="AT146" s="265" t="n">
        <v>0</v>
      </c>
      <c r="AU146" s="265" t="n">
        <v>0</v>
      </c>
      <c r="AV146" s="265" t="n">
        <v>0</v>
      </c>
      <c r="AW146" s="265" t="n">
        <v>0</v>
      </c>
      <c r="AX146" s="265" t="n">
        <v>0</v>
      </c>
      <c r="AY146" s="265" t="n">
        <v>0</v>
      </c>
      <c r="AZ146" s="265" t="n">
        <v>0</v>
      </c>
      <c r="BA146" s="266" t="n">
        <v>0</v>
      </c>
      <c r="BB146" s="264" t="n">
        <v>0</v>
      </c>
      <c r="BC146" s="263" t="n">
        <f aca="false">SUM(N146:BB146)</f>
        <v>1</v>
      </c>
    </row>
    <row r="147" customFormat="false" ht="12.75" hidden="false" customHeight="false" outlineLevel="0" collapsed="false">
      <c r="A147" s="263"/>
      <c r="B147" s="264" t="s">
        <v>120</v>
      </c>
      <c r="C147" s="260"/>
      <c r="D147" s="265" t="n">
        <f aca="false">+D146</f>
        <v>0</v>
      </c>
      <c r="E147" s="265" t="n">
        <f aca="false">+D147+E146</f>
        <v>0</v>
      </c>
      <c r="F147" s="265" t="n">
        <f aca="false">+E147+F146</f>
        <v>0</v>
      </c>
      <c r="G147" s="265" t="n">
        <f aca="false">+F147+G146</f>
        <v>0</v>
      </c>
      <c r="H147" s="265" t="n">
        <f aca="false">+G147+H146</f>
        <v>0</v>
      </c>
      <c r="I147" s="265" t="n">
        <f aca="false">+H147+I146</f>
        <v>0</v>
      </c>
      <c r="J147" s="265" t="n">
        <f aca="false">+I147+J146</f>
        <v>0</v>
      </c>
      <c r="K147" s="265" t="n">
        <f aca="false">+J147+K146</f>
        <v>0</v>
      </c>
      <c r="L147" s="265" t="n">
        <f aca="false">+K147+L146</f>
        <v>0</v>
      </c>
      <c r="M147" s="265" t="n">
        <f aca="false">+L147+M146</f>
        <v>0</v>
      </c>
      <c r="N147" s="265" t="n">
        <f aca="false">+M147+N146</f>
        <v>0</v>
      </c>
      <c r="O147" s="265" t="n">
        <f aca="false">+N147+O146</f>
        <v>0</v>
      </c>
      <c r="P147" s="265" t="n">
        <f aca="false">+O147+P146</f>
        <v>0</v>
      </c>
      <c r="Q147" s="265" t="n">
        <f aca="false">+P147+Q146</f>
        <v>0</v>
      </c>
      <c r="R147" s="265" t="n">
        <f aca="false">+Q147+R146</f>
        <v>0</v>
      </c>
      <c r="S147" s="265" t="n">
        <f aca="false">+R147+S146</f>
        <v>0</v>
      </c>
      <c r="T147" s="265" t="n">
        <f aca="false">+S147+T146</f>
        <v>0</v>
      </c>
      <c r="U147" s="265" t="n">
        <f aca="false">+T147+U146</f>
        <v>0</v>
      </c>
      <c r="V147" s="265" t="n">
        <f aca="false">+U147+V146</f>
        <v>0</v>
      </c>
      <c r="W147" s="265" t="n">
        <f aca="false">+V147+W146</f>
        <v>1</v>
      </c>
      <c r="X147" s="265" t="n">
        <f aca="false">+W147+X146</f>
        <v>1</v>
      </c>
      <c r="Y147" s="265" t="n">
        <f aca="false">+X147+Y146</f>
        <v>1</v>
      </c>
      <c r="Z147" s="265" t="n">
        <f aca="false">+Y147+Z146</f>
        <v>1</v>
      </c>
      <c r="AA147" s="162" t="n">
        <f aca="false">+Z147+AA146</f>
        <v>1</v>
      </c>
      <c r="AB147" s="265" t="n">
        <f aca="false">+AA147+AB146</f>
        <v>1</v>
      </c>
      <c r="AC147" s="265" t="n">
        <f aca="false">+AB147+AC146</f>
        <v>1</v>
      </c>
      <c r="AD147" s="265" t="n">
        <f aca="false">+AC147+AD146</f>
        <v>1</v>
      </c>
      <c r="AE147" s="265" t="n">
        <f aca="false">+AD147+AE146</f>
        <v>1</v>
      </c>
      <c r="AF147" s="265" t="n">
        <f aca="false">+AE147+AF146</f>
        <v>1</v>
      </c>
      <c r="AG147" s="265" t="n">
        <f aca="false">+AF147+AG146</f>
        <v>1</v>
      </c>
      <c r="AH147" s="265" t="n">
        <f aca="false">+AG147+AH146</f>
        <v>1</v>
      </c>
      <c r="AI147" s="265" t="n">
        <f aca="false">+AH147+AI146</f>
        <v>1</v>
      </c>
      <c r="AJ147" s="265" t="n">
        <f aca="false">+AI147+AJ146</f>
        <v>1</v>
      </c>
      <c r="AK147" s="265" t="n">
        <f aca="false">+AJ147+AK146</f>
        <v>1</v>
      </c>
      <c r="AL147" s="265" t="n">
        <f aca="false">+AK147+AL146</f>
        <v>1</v>
      </c>
      <c r="AM147" s="265" t="n">
        <f aca="false">+AL147+AM146</f>
        <v>1</v>
      </c>
      <c r="AN147" s="265" t="n">
        <f aca="false">+AM147+AN146</f>
        <v>1</v>
      </c>
      <c r="AO147" s="265" t="n">
        <f aca="false">+AN147+AO146</f>
        <v>1</v>
      </c>
      <c r="AP147" s="265" t="n">
        <f aca="false">+AO147+AP146</f>
        <v>1</v>
      </c>
      <c r="AQ147" s="265" t="n">
        <f aca="false">+AP147+AQ146</f>
        <v>1</v>
      </c>
      <c r="AR147" s="265" t="n">
        <f aca="false">+AQ147+AR146</f>
        <v>1</v>
      </c>
      <c r="AS147" s="265" t="n">
        <f aca="false">+AR147+AS146</f>
        <v>1</v>
      </c>
      <c r="AT147" s="265" t="n">
        <f aca="false">+AS147+AT146</f>
        <v>1</v>
      </c>
      <c r="AU147" s="265" t="n">
        <f aca="false">+AT147+AU146</f>
        <v>1</v>
      </c>
      <c r="AV147" s="265" t="n">
        <f aca="false">+AU147+AV146</f>
        <v>1</v>
      </c>
      <c r="AW147" s="265" t="n">
        <f aca="false">+AV147+AW146</f>
        <v>1</v>
      </c>
      <c r="AX147" s="265" t="n">
        <f aca="false">+AW147+AX146</f>
        <v>1</v>
      </c>
      <c r="AY147" s="265" t="n">
        <f aca="false">+AX147+AY146</f>
        <v>1</v>
      </c>
      <c r="AZ147" s="265" t="n">
        <f aca="false">+AY147+AZ146</f>
        <v>1</v>
      </c>
      <c r="BA147" s="266" t="n">
        <f aca="false">+AZ147+BA146</f>
        <v>1</v>
      </c>
      <c r="BB147" s="264" t="n">
        <f aca="false">+BA147+BB146</f>
        <v>1</v>
      </c>
    </row>
    <row r="148" customFormat="false" ht="12.75" hidden="false" customHeight="false" outlineLevel="0" collapsed="false">
      <c r="A148" s="263"/>
      <c r="B148" s="264" t="s">
        <v>121</v>
      </c>
      <c r="C148" s="260"/>
      <c r="D148" s="265" t="n">
        <v>0</v>
      </c>
      <c r="E148" s="265" t="n">
        <v>0</v>
      </c>
      <c r="F148" s="265" t="n">
        <v>0</v>
      </c>
      <c r="G148" s="265" t="n">
        <v>0</v>
      </c>
      <c r="H148" s="265" t="n">
        <v>0</v>
      </c>
      <c r="I148" s="265" t="n">
        <v>0</v>
      </c>
      <c r="J148" s="265" t="n">
        <v>0</v>
      </c>
      <c r="K148" s="265" t="n">
        <v>0</v>
      </c>
      <c r="L148" s="265" t="n">
        <v>0</v>
      </c>
      <c r="M148" s="265" t="n">
        <v>0</v>
      </c>
      <c r="N148" s="265" t="n">
        <v>0</v>
      </c>
      <c r="O148" s="265" t="n">
        <v>0</v>
      </c>
      <c r="P148" s="265" t="n">
        <v>0</v>
      </c>
      <c r="Q148" s="265" t="n">
        <v>0</v>
      </c>
      <c r="R148" s="265" t="n">
        <v>0</v>
      </c>
      <c r="S148" s="265" t="n">
        <v>0</v>
      </c>
      <c r="T148" s="265" t="n">
        <v>0</v>
      </c>
      <c r="U148" s="265" t="n">
        <v>0</v>
      </c>
      <c r="V148" s="265" t="n">
        <v>0</v>
      </c>
      <c r="W148" s="265" t="n">
        <v>1</v>
      </c>
      <c r="X148" s="265" t="n">
        <v>0</v>
      </c>
      <c r="Y148" s="265" t="n">
        <v>0</v>
      </c>
      <c r="Z148" s="265" t="n">
        <v>0</v>
      </c>
      <c r="AA148" s="162" t="n">
        <v>0</v>
      </c>
      <c r="AB148" s="265" t="n">
        <v>0</v>
      </c>
      <c r="AC148" s="265" t="n">
        <v>0</v>
      </c>
      <c r="AD148" s="265" t="n">
        <v>0</v>
      </c>
      <c r="AE148" s="265" t="n">
        <v>0</v>
      </c>
      <c r="AF148" s="265" t="n">
        <v>0</v>
      </c>
      <c r="AG148" s="265" t="n">
        <v>0</v>
      </c>
      <c r="AH148" s="265" t="n">
        <v>0</v>
      </c>
      <c r="AI148" s="265" t="n">
        <v>0</v>
      </c>
      <c r="AJ148" s="265" t="n">
        <v>0</v>
      </c>
      <c r="AK148" s="265" t="n">
        <v>0</v>
      </c>
      <c r="AL148" s="265" t="n">
        <v>0</v>
      </c>
      <c r="AM148" s="265" t="n">
        <v>0</v>
      </c>
      <c r="AN148" s="265" t="n">
        <v>0</v>
      </c>
      <c r="AO148" s="265" t="n">
        <v>0</v>
      </c>
      <c r="AP148" s="265" t="n">
        <v>0</v>
      </c>
      <c r="AQ148" s="265" t="n">
        <v>0</v>
      </c>
      <c r="AR148" s="265" t="n">
        <v>0</v>
      </c>
      <c r="AS148" s="265" t="n">
        <v>0</v>
      </c>
      <c r="AT148" s="265" t="n">
        <v>0</v>
      </c>
      <c r="AU148" s="265" t="n">
        <v>0</v>
      </c>
      <c r="AV148" s="265" t="n">
        <v>0</v>
      </c>
      <c r="AW148" s="265" t="n">
        <v>0</v>
      </c>
      <c r="AX148" s="265" t="n">
        <v>0</v>
      </c>
      <c r="AY148" s="265" t="n">
        <v>0</v>
      </c>
      <c r="AZ148" s="265" t="n">
        <v>0</v>
      </c>
      <c r="BA148" s="266" t="n">
        <v>0</v>
      </c>
      <c r="BB148" s="264" t="n">
        <v>0</v>
      </c>
      <c r="BC148" s="263" t="n">
        <f aca="false">SUM(N148:BB148)</f>
        <v>1</v>
      </c>
    </row>
    <row r="149" customFormat="false" ht="12.75" hidden="false" customHeight="false" outlineLevel="0" collapsed="false">
      <c r="A149" s="263"/>
      <c r="B149" s="264" t="s">
        <v>122</v>
      </c>
      <c r="C149" s="260"/>
      <c r="D149" s="265" t="n">
        <f aca="false">+D148</f>
        <v>0</v>
      </c>
      <c r="E149" s="265" t="n">
        <f aca="false">+D149+E148</f>
        <v>0</v>
      </c>
      <c r="F149" s="265" t="n">
        <f aca="false">+E149+F148</f>
        <v>0</v>
      </c>
      <c r="G149" s="265" t="n">
        <f aca="false">+F149+G148</f>
        <v>0</v>
      </c>
      <c r="H149" s="265" t="n">
        <f aca="false">+G149+H148</f>
        <v>0</v>
      </c>
      <c r="I149" s="265" t="n">
        <f aca="false">+H149+I148</f>
        <v>0</v>
      </c>
      <c r="J149" s="265" t="n">
        <f aca="false">+I149+J148</f>
        <v>0</v>
      </c>
      <c r="K149" s="265" t="n">
        <f aca="false">+J149+K148</f>
        <v>0</v>
      </c>
      <c r="L149" s="265" t="n">
        <f aca="false">+K149+L148</f>
        <v>0</v>
      </c>
      <c r="M149" s="265" t="n">
        <f aca="false">+L149+M148</f>
        <v>0</v>
      </c>
      <c r="N149" s="265" t="n">
        <f aca="false">+M149+N148</f>
        <v>0</v>
      </c>
      <c r="O149" s="265" t="n">
        <f aca="false">+N149+O148</f>
        <v>0</v>
      </c>
      <c r="P149" s="265" t="n">
        <f aca="false">+O149+P148</f>
        <v>0</v>
      </c>
      <c r="Q149" s="265" t="n">
        <f aca="false">+P149+Q148</f>
        <v>0</v>
      </c>
      <c r="R149" s="265" t="n">
        <f aca="false">+Q149+R148</f>
        <v>0</v>
      </c>
      <c r="S149" s="265" t="n">
        <f aca="false">+R149+S148</f>
        <v>0</v>
      </c>
      <c r="T149" s="265" t="n">
        <f aca="false">+S149+T148</f>
        <v>0</v>
      </c>
      <c r="U149" s="265" t="n">
        <f aca="false">+T149+U148</f>
        <v>0</v>
      </c>
      <c r="V149" s="265" t="n">
        <f aca="false">+U149+V148</f>
        <v>0</v>
      </c>
      <c r="W149" s="265" t="n">
        <f aca="false">+V149+W148</f>
        <v>1</v>
      </c>
      <c r="X149" s="265" t="n">
        <f aca="false">+W149+X148</f>
        <v>1</v>
      </c>
      <c r="Y149" s="265" t="n">
        <f aca="false">+X149+Y148</f>
        <v>1</v>
      </c>
      <c r="Z149" s="265" t="n">
        <f aca="false">+Y149+Z148</f>
        <v>1</v>
      </c>
      <c r="AA149" s="162" t="n">
        <f aca="false">+Z149+AA148</f>
        <v>1</v>
      </c>
      <c r="AB149" s="265" t="n">
        <f aca="false">+AA149+AB148</f>
        <v>1</v>
      </c>
      <c r="AC149" s="265" t="n">
        <f aca="false">+AB149+AC148</f>
        <v>1</v>
      </c>
      <c r="AD149" s="265" t="n">
        <f aca="false">+AC149+AD148</f>
        <v>1</v>
      </c>
      <c r="AE149" s="265" t="n">
        <f aca="false">+AD149+AE148</f>
        <v>1</v>
      </c>
      <c r="AF149" s="265" t="n">
        <f aca="false">+AE149+AF148</f>
        <v>1</v>
      </c>
      <c r="AG149" s="265" t="n">
        <f aca="false">+AF149+AG148</f>
        <v>1</v>
      </c>
      <c r="AH149" s="265" t="n">
        <f aca="false">+AG149+AH148</f>
        <v>1</v>
      </c>
      <c r="AI149" s="265" t="n">
        <f aca="false">+AH149+AI148</f>
        <v>1</v>
      </c>
      <c r="AJ149" s="265" t="n">
        <f aca="false">+AI149+AJ148</f>
        <v>1</v>
      </c>
      <c r="AK149" s="265" t="n">
        <f aca="false">+AJ149+AK148</f>
        <v>1</v>
      </c>
      <c r="AL149" s="265" t="n">
        <f aca="false">+AK149+AL148</f>
        <v>1</v>
      </c>
      <c r="AM149" s="265" t="n">
        <f aca="false">+AL149+AM148</f>
        <v>1</v>
      </c>
      <c r="AN149" s="265" t="n">
        <f aca="false">+AM149+AN148</f>
        <v>1</v>
      </c>
      <c r="AO149" s="265" t="n">
        <f aca="false">+AN149+AO148</f>
        <v>1</v>
      </c>
      <c r="AP149" s="265" t="n">
        <f aca="false">+AO149+AP148</f>
        <v>1</v>
      </c>
      <c r="AQ149" s="265" t="n">
        <f aca="false">+AP149+AQ148</f>
        <v>1</v>
      </c>
      <c r="AR149" s="265" t="n">
        <f aca="false">+AQ149+AR148</f>
        <v>1</v>
      </c>
      <c r="AS149" s="265" t="n">
        <f aca="false">+AR149+AS148</f>
        <v>1</v>
      </c>
      <c r="AT149" s="265" t="n">
        <f aca="false">+AS149+AT148</f>
        <v>1</v>
      </c>
      <c r="AU149" s="265" t="n">
        <f aca="false">+AT149+AU148</f>
        <v>1</v>
      </c>
      <c r="AV149" s="265" t="n">
        <f aca="false">+AU149+AV148</f>
        <v>1</v>
      </c>
      <c r="AW149" s="265" t="n">
        <f aca="false">+AV149+AW148</f>
        <v>1</v>
      </c>
      <c r="AX149" s="265" t="n">
        <f aca="false">+AW149+AX148</f>
        <v>1</v>
      </c>
      <c r="AY149" s="265" t="n">
        <f aca="false">+AX149+AY148</f>
        <v>1</v>
      </c>
      <c r="AZ149" s="265" t="n">
        <f aca="false">+AY149+AZ148</f>
        <v>1</v>
      </c>
      <c r="BA149" s="266" t="n">
        <f aca="false">+AZ149+BA148</f>
        <v>1</v>
      </c>
      <c r="BB149" s="264" t="n">
        <f aca="false">+BA149+BB148</f>
        <v>1</v>
      </c>
    </row>
    <row r="150" customFormat="false" ht="12.75" hidden="false" customHeight="false" outlineLevel="0" collapsed="false">
      <c r="A150" s="267"/>
      <c r="B150" s="268"/>
      <c r="C150" s="260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185"/>
      <c r="AB150" s="269"/>
      <c r="AC150" s="269"/>
      <c r="AD150" s="269"/>
      <c r="AE150" s="269"/>
      <c r="AF150" s="269"/>
      <c r="AG150" s="269"/>
      <c r="AH150" s="269"/>
      <c r="AI150" s="269"/>
      <c r="AJ150" s="269"/>
      <c r="AK150" s="269"/>
      <c r="AL150" s="269"/>
      <c r="AM150" s="269"/>
      <c r="AN150" s="269"/>
      <c r="AO150" s="269"/>
      <c r="AP150" s="269"/>
      <c r="AQ150" s="269"/>
      <c r="AR150" s="269"/>
      <c r="AS150" s="269"/>
      <c r="AT150" s="269"/>
      <c r="AU150" s="269"/>
      <c r="AV150" s="269"/>
      <c r="AW150" s="269"/>
      <c r="AX150" s="269"/>
      <c r="AY150" s="269"/>
      <c r="AZ150" s="269"/>
      <c r="BA150" s="270"/>
      <c r="BB150" s="268"/>
    </row>
    <row r="151" customFormat="false" ht="12.75" hidden="false" customHeight="false" outlineLevel="0" collapsed="false">
      <c r="A151" s="211"/>
      <c r="B151" s="211" t="s">
        <v>123</v>
      </c>
      <c r="C151" s="212" t="n">
        <v>8</v>
      </c>
      <c r="D151" s="215" t="n">
        <f aca="false">+D147*$C151</f>
        <v>0</v>
      </c>
      <c r="E151" s="215" t="n">
        <f aca="false">+E147*$C151</f>
        <v>0</v>
      </c>
      <c r="F151" s="215" t="n">
        <f aca="false">+F147*$C151</f>
        <v>0</v>
      </c>
      <c r="G151" s="215" t="n">
        <f aca="false">+G147*$C151</f>
        <v>0</v>
      </c>
      <c r="H151" s="215" t="n">
        <f aca="false">+H147*$C151</f>
        <v>0</v>
      </c>
      <c r="I151" s="215" t="n">
        <f aca="false">+I147*$C151</f>
        <v>0</v>
      </c>
      <c r="J151" s="215" t="n">
        <f aca="false">+J147*$C151</f>
        <v>0</v>
      </c>
      <c r="K151" s="215" t="n">
        <f aca="false">+K147*$C151</f>
        <v>0</v>
      </c>
      <c r="L151" s="215" t="n">
        <f aca="false">+L147*$C151</f>
        <v>0</v>
      </c>
      <c r="M151" s="215" t="n">
        <f aca="false">+M147*$C151</f>
        <v>0</v>
      </c>
      <c r="N151" s="215" t="n">
        <f aca="false">+N147*$C151</f>
        <v>0</v>
      </c>
      <c r="O151" s="215" t="n">
        <f aca="false">+O147*$C151</f>
        <v>0</v>
      </c>
      <c r="P151" s="215" t="n">
        <f aca="false">+P147*$C151</f>
        <v>0</v>
      </c>
      <c r="Q151" s="215" t="n">
        <f aca="false">+Q147*$C151</f>
        <v>0</v>
      </c>
      <c r="R151" s="215" t="n">
        <f aca="false">+R147*$C151</f>
        <v>0</v>
      </c>
      <c r="S151" s="215" t="n">
        <f aca="false">+S147*$C151</f>
        <v>0</v>
      </c>
      <c r="T151" s="215" t="n">
        <f aca="false">+T147*$C151</f>
        <v>0</v>
      </c>
      <c r="U151" s="215" t="n">
        <f aca="false">+U147*$C151</f>
        <v>0</v>
      </c>
      <c r="V151" s="215" t="n">
        <f aca="false">+V147*$C151</f>
        <v>0</v>
      </c>
      <c r="W151" s="215" t="n">
        <f aca="false">+W147*$C151</f>
        <v>8</v>
      </c>
      <c r="X151" s="215" t="n">
        <f aca="false">+X147*$C151</f>
        <v>8</v>
      </c>
      <c r="Y151" s="215" t="n">
        <f aca="false">+Y147*$C151</f>
        <v>8</v>
      </c>
      <c r="Z151" s="215" t="n">
        <f aca="false">+Z147*$C151</f>
        <v>8</v>
      </c>
      <c r="AA151" s="169" t="n">
        <f aca="false">+AA147*$C151</f>
        <v>8</v>
      </c>
      <c r="AB151" s="215" t="n">
        <f aca="false">+AB147*$C151</f>
        <v>8</v>
      </c>
      <c r="AC151" s="215" t="n">
        <f aca="false">+AC147*$C151</f>
        <v>8</v>
      </c>
      <c r="AD151" s="215" t="n">
        <f aca="false">+AD147*$C151</f>
        <v>8</v>
      </c>
      <c r="AE151" s="215" t="n">
        <f aca="false">+AE147*$C151</f>
        <v>8</v>
      </c>
      <c r="AF151" s="215" t="n">
        <f aca="false">+AF147*$C151</f>
        <v>8</v>
      </c>
      <c r="AG151" s="215" t="n">
        <f aca="false">+AG147*$C151</f>
        <v>8</v>
      </c>
      <c r="AH151" s="215" t="n">
        <f aca="false">+AH147*$C151</f>
        <v>8</v>
      </c>
      <c r="AI151" s="215" t="n">
        <f aca="false">+AI147*$C151</f>
        <v>8</v>
      </c>
      <c r="AJ151" s="215" t="n">
        <f aca="false">+AJ147*$C151</f>
        <v>8</v>
      </c>
      <c r="AK151" s="215" t="n">
        <f aca="false">+AK147*$C151</f>
        <v>8</v>
      </c>
      <c r="AL151" s="215" t="n">
        <f aca="false">+AL147*$C151</f>
        <v>8</v>
      </c>
      <c r="AM151" s="215" t="n">
        <f aca="false">+AM147*$C151</f>
        <v>8</v>
      </c>
      <c r="AN151" s="215" t="n">
        <f aca="false">+AN147*$C151</f>
        <v>8</v>
      </c>
      <c r="AO151" s="215" t="n">
        <f aca="false">+AO147*$C151</f>
        <v>8</v>
      </c>
      <c r="AP151" s="215" t="n">
        <f aca="false">+AP147*$C151</f>
        <v>8</v>
      </c>
      <c r="AQ151" s="215" t="n">
        <f aca="false">+AQ147*$C151</f>
        <v>8</v>
      </c>
      <c r="AR151" s="215" t="n">
        <f aca="false">+AR147*$C151</f>
        <v>8</v>
      </c>
      <c r="AS151" s="215" t="n">
        <f aca="false">+AS147*$C151</f>
        <v>8</v>
      </c>
      <c r="AT151" s="215" t="n">
        <f aca="false">+AT147*$C151</f>
        <v>8</v>
      </c>
      <c r="AU151" s="215" t="n">
        <f aca="false">+AU147*$C151</f>
        <v>8</v>
      </c>
      <c r="AV151" s="215" t="n">
        <f aca="false">+AV147*$C151</f>
        <v>8</v>
      </c>
      <c r="AW151" s="215" t="n">
        <f aca="false">+AW147*$C151</f>
        <v>8</v>
      </c>
      <c r="AX151" s="215" t="n">
        <f aca="false">+AX147*$C151</f>
        <v>8</v>
      </c>
      <c r="AY151" s="215" t="n">
        <f aca="false">+AY147*$C151</f>
        <v>8</v>
      </c>
      <c r="AZ151" s="215" t="n">
        <f aca="false">+AZ147*$C151</f>
        <v>8</v>
      </c>
      <c r="BA151" s="216" t="n">
        <f aca="false">+BA147*$C151</f>
        <v>8</v>
      </c>
      <c r="BB151" s="217" t="n">
        <f aca="false">+BB147*$C151</f>
        <v>8</v>
      </c>
      <c r="BC151" s="217"/>
      <c r="BF151" s="217"/>
      <c r="BG151" s="217"/>
      <c r="BH151" s="217"/>
      <c r="BI151" s="217"/>
      <c r="BJ151" s="217"/>
      <c r="BK151" s="217"/>
      <c r="BL151" s="217"/>
      <c r="BM151" s="217"/>
      <c r="BN151" s="217"/>
      <c r="BO151" s="217"/>
      <c r="BP151" s="217"/>
      <c r="BQ151" s="217"/>
      <c r="BR151" s="217"/>
      <c r="BS151" s="217"/>
      <c r="BT151" s="217"/>
      <c r="BU151" s="217"/>
      <c r="BV151" s="217"/>
      <c r="BW151" s="217"/>
      <c r="BX151" s="217"/>
      <c r="BY151" s="217"/>
      <c r="BZ151" s="217"/>
      <c r="CA151" s="217"/>
      <c r="CB151" s="217"/>
      <c r="CC151" s="217"/>
      <c r="CD151" s="217"/>
      <c r="CE151" s="217"/>
      <c r="CF151" s="217"/>
      <c r="CG151" s="217"/>
      <c r="CH151" s="217"/>
      <c r="CI151" s="217"/>
      <c r="CJ151" s="217"/>
      <c r="CK151" s="217"/>
    </row>
    <row r="152" customFormat="false" ht="13.5" hidden="false" customHeight="false" outlineLevel="0" collapsed="false">
      <c r="A152" s="271"/>
      <c r="B152" s="271" t="s">
        <v>124</v>
      </c>
      <c r="C152" s="272" t="str">
        <f aca="false">+'NTP or Sold'!C13</f>
        <v>NTP</v>
      </c>
      <c r="D152" s="273" t="n">
        <f aca="false">+D149*$C151</f>
        <v>0</v>
      </c>
      <c r="E152" s="273" t="n">
        <f aca="false">+E149*$C151</f>
        <v>0</v>
      </c>
      <c r="F152" s="273" t="n">
        <f aca="false">+F149*$C151</f>
        <v>0</v>
      </c>
      <c r="G152" s="273" t="n">
        <f aca="false">+G149*$C151</f>
        <v>0</v>
      </c>
      <c r="H152" s="273" t="n">
        <f aca="false">+H149*$C151</f>
        <v>0</v>
      </c>
      <c r="I152" s="273" t="n">
        <f aca="false">+I149*$C151</f>
        <v>0</v>
      </c>
      <c r="J152" s="273" t="n">
        <f aca="false">+J149*$C151</f>
        <v>0</v>
      </c>
      <c r="K152" s="273" t="n">
        <f aca="false">+K149*$C151</f>
        <v>0</v>
      </c>
      <c r="L152" s="273" t="n">
        <f aca="false">+L149*$C151</f>
        <v>0</v>
      </c>
      <c r="M152" s="273" t="n">
        <f aca="false">+M149*$C151</f>
        <v>0</v>
      </c>
      <c r="N152" s="273" t="n">
        <f aca="false">+N149*$C151</f>
        <v>0</v>
      </c>
      <c r="O152" s="273" t="n">
        <f aca="false">+O149*$C151</f>
        <v>0</v>
      </c>
      <c r="P152" s="273" t="n">
        <f aca="false">+P149*$C151</f>
        <v>0</v>
      </c>
      <c r="Q152" s="273" t="n">
        <f aca="false">+Q149*$C151</f>
        <v>0</v>
      </c>
      <c r="R152" s="273" t="n">
        <f aca="false">+R149*$C151</f>
        <v>0</v>
      </c>
      <c r="S152" s="273" t="n">
        <f aca="false">+S149*$C151</f>
        <v>0</v>
      </c>
      <c r="T152" s="273" t="n">
        <f aca="false">+T149*$C151</f>
        <v>0</v>
      </c>
      <c r="U152" s="273" t="n">
        <f aca="false">+U149*$C151</f>
        <v>0</v>
      </c>
      <c r="V152" s="273" t="n">
        <f aca="false">+V149*$C151</f>
        <v>0</v>
      </c>
      <c r="W152" s="273" t="n">
        <f aca="false">+W149*$C151</f>
        <v>8</v>
      </c>
      <c r="X152" s="273" t="n">
        <f aca="false">+X149*$C151</f>
        <v>8</v>
      </c>
      <c r="Y152" s="273" t="n">
        <f aca="false">+Y149*$C151</f>
        <v>8</v>
      </c>
      <c r="Z152" s="273" t="n">
        <f aca="false">+Z149*$C151</f>
        <v>8</v>
      </c>
      <c r="AA152" s="175" t="n">
        <f aca="false">+AA149*$C151</f>
        <v>8</v>
      </c>
      <c r="AB152" s="273" t="n">
        <f aca="false">+AB149*$C151</f>
        <v>8</v>
      </c>
      <c r="AC152" s="273" t="n">
        <f aca="false">+AC149*$C151</f>
        <v>8</v>
      </c>
      <c r="AD152" s="273" t="n">
        <f aca="false">+AD149*$C151</f>
        <v>8</v>
      </c>
      <c r="AE152" s="273" t="n">
        <f aca="false">+AE149*$C151</f>
        <v>8</v>
      </c>
      <c r="AF152" s="273" t="n">
        <f aca="false">+AF149*$C151</f>
        <v>8</v>
      </c>
      <c r="AG152" s="273" t="n">
        <f aca="false">+AG149*$C151</f>
        <v>8</v>
      </c>
      <c r="AH152" s="273" t="n">
        <f aca="false">+AH149*$C151</f>
        <v>8</v>
      </c>
      <c r="AI152" s="273" t="n">
        <f aca="false">+AI149*$C151</f>
        <v>8</v>
      </c>
      <c r="AJ152" s="273" t="n">
        <f aca="false">+AJ149*$C151</f>
        <v>8</v>
      </c>
      <c r="AK152" s="273" t="n">
        <f aca="false">+AK149*$C151</f>
        <v>8</v>
      </c>
      <c r="AL152" s="273" t="n">
        <f aca="false">+AL149*$C151</f>
        <v>8</v>
      </c>
      <c r="AM152" s="273" t="n">
        <f aca="false">+AM149*$C151</f>
        <v>8</v>
      </c>
      <c r="AN152" s="273" t="n">
        <f aca="false">+AN149*$C151</f>
        <v>8</v>
      </c>
      <c r="AO152" s="273" t="n">
        <f aca="false">+AO149*$C151</f>
        <v>8</v>
      </c>
      <c r="AP152" s="273" t="n">
        <f aca="false">+AP149*$C151</f>
        <v>8</v>
      </c>
      <c r="AQ152" s="273" t="n">
        <f aca="false">+AQ149*$C151</f>
        <v>8</v>
      </c>
      <c r="AR152" s="273" t="n">
        <f aca="false">+AR149*$C151</f>
        <v>8</v>
      </c>
      <c r="AS152" s="273" t="n">
        <f aca="false">+AS149*$C151</f>
        <v>8</v>
      </c>
      <c r="AT152" s="273" t="n">
        <f aca="false">+AT149*$C151</f>
        <v>8</v>
      </c>
      <c r="AU152" s="273" t="n">
        <f aca="false">+AU149*$C151</f>
        <v>8</v>
      </c>
      <c r="AV152" s="273" t="n">
        <f aca="false">+AV149*$C151</f>
        <v>8</v>
      </c>
      <c r="AW152" s="273" t="n">
        <f aca="false">+AW149*$C151</f>
        <v>8</v>
      </c>
      <c r="AX152" s="273" t="n">
        <f aca="false">+AX149*$C151</f>
        <v>8</v>
      </c>
      <c r="AY152" s="273" t="n">
        <f aca="false">+AY149*$C151</f>
        <v>8</v>
      </c>
      <c r="AZ152" s="273" t="n">
        <f aca="false">+AZ149*$C151</f>
        <v>8</v>
      </c>
      <c r="BA152" s="274" t="n">
        <f aca="false">+BA149*$C151</f>
        <v>8</v>
      </c>
      <c r="BB152" s="275" t="n">
        <f aca="false">+BB149*$C151</f>
        <v>8</v>
      </c>
      <c r="BC152" s="275"/>
      <c r="BF152" s="275"/>
      <c r="BG152" s="275"/>
      <c r="BH152" s="275"/>
      <c r="BI152" s="275"/>
      <c r="BJ152" s="275"/>
      <c r="BK152" s="275"/>
      <c r="BL152" s="275"/>
      <c r="BM152" s="275"/>
      <c r="BN152" s="275"/>
      <c r="BO152" s="275"/>
      <c r="BP152" s="275"/>
      <c r="BQ152" s="275"/>
      <c r="BR152" s="275"/>
      <c r="BS152" s="275"/>
      <c r="BT152" s="275"/>
      <c r="BU152" s="275"/>
      <c r="BV152" s="275"/>
      <c r="BW152" s="275"/>
      <c r="BX152" s="275"/>
      <c r="BY152" s="275"/>
      <c r="BZ152" s="275"/>
      <c r="CA152" s="275"/>
      <c r="CB152" s="275"/>
      <c r="CC152" s="275"/>
      <c r="CD152" s="275"/>
      <c r="CE152" s="275"/>
      <c r="CF152" s="275"/>
      <c r="CG152" s="275"/>
      <c r="CH152" s="275"/>
      <c r="CI152" s="275"/>
      <c r="CJ152" s="275"/>
      <c r="CK152" s="275"/>
    </row>
    <row r="153" customFormat="false" ht="15" hidden="false" customHeight="true" outlineLevel="0" collapsed="false">
      <c r="A153" s="259"/>
      <c r="B153" s="211" t="str">
        <f aca="false">+'NTP or Sold'!H14</f>
        <v>Fr 6B 60 hz power barges</v>
      </c>
      <c r="C153" s="260" t="str">
        <f aca="false">+'NTP or Sold'!T14</f>
        <v>Nigeria Barge II (APACHI)</v>
      </c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08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1"/>
      <c r="AO153" s="261"/>
      <c r="AP153" s="261"/>
      <c r="AQ153" s="261"/>
      <c r="AR153" s="261"/>
      <c r="AS153" s="261"/>
      <c r="AT153" s="261"/>
      <c r="AU153" s="261"/>
      <c r="AV153" s="261"/>
      <c r="AW153" s="261"/>
      <c r="AX153" s="261"/>
      <c r="AY153" s="261"/>
      <c r="AZ153" s="261"/>
      <c r="BA153" s="262"/>
    </row>
    <row r="154" customFormat="false" ht="12.75" hidden="false" customHeight="false" outlineLevel="0" collapsed="false">
      <c r="A154" s="263"/>
      <c r="B154" s="264" t="s">
        <v>119</v>
      </c>
      <c r="C154" s="260"/>
      <c r="D154" s="265" t="n">
        <v>0</v>
      </c>
      <c r="E154" s="265" t="n">
        <v>0</v>
      </c>
      <c r="F154" s="265" t="n">
        <v>0</v>
      </c>
      <c r="G154" s="265" t="n">
        <v>0</v>
      </c>
      <c r="H154" s="265" t="n">
        <v>0</v>
      </c>
      <c r="I154" s="265" t="n">
        <v>0</v>
      </c>
      <c r="J154" s="265" t="n">
        <v>0</v>
      </c>
      <c r="K154" s="265" t="n">
        <v>0</v>
      </c>
      <c r="L154" s="265" t="n">
        <v>0</v>
      </c>
      <c r="M154" s="265" t="n">
        <v>0</v>
      </c>
      <c r="N154" s="265" t="n">
        <v>0</v>
      </c>
      <c r="O154" s="265" t="n">
        <v>0</v>
      </c>
      <c r="P154" s="265" t="n">
        <v>0</v>
      </c>
      <c r="Q154" s="265" t="n">
        <v>0</v>
      </c>
      <c r="R154" s="265" t="n">
        <v>0</v>
      </c>
      <c r="S154" s="265" t="n">
        <v>0</v>
      </c>
      <c r="T154" s="265" t="n">
        <v>0</v>
      </c>
      <c r="U154" s="265" t="n">
        <v>0</v>
      </c>
      <c r="V154" s="265" t="n">
        <v>0</v>
      </c>
      <c r="W154" s="265" t="n">
        <v>1</v>
      </c>
      <c r="X154" s="265" t="n">
        <v>0</v>
      </c>
      <c r="Y154" s="265" t="n">
        <v>0</v>
      </c>
      <c r="Z154" s="265" t="n">
        <v>0</v>
      </c>
      <c r="AA154" s="162" t="n">
        <v>0</v>
      </c>
      <c r="AB154" s="265" t="n">
        <v>0</v>
      </c>
      <c r="AC154" s="265" t="n">
        <v>0</v>
      </c>
      <c r="AD154" s="265" t="n">
        <v>0</v>
      </c>
      <c r="AE154" s="265" t="n">
        <v>0</v>
      </c>
      <c r="AF154" s="265" t="n">
        <v>0</v>
      </c>
      <c r="AG154" s="265" t="n">
        <v>0</v>
      </c>
      <c r="AH154" s="265" t="n">
        <v>0</v>
      </c>
      <c r="AI154" s="265" t="n">
        <v>0</v>
      </c>
      <c r="AJ154" s="265" t="n">
        <v>0</v>
      </c>
      <c r="AK154" s="265" t="n">
        <v>0</v>
      </c>
      <c r="AL154" s="265" t="n">
        <v>0</v>
      </c>
      <c r="AM154" s="265" t="n">
        <v>0</v>
      </c>
      <c r="AN154" s="265" t="n">
        <v>0</v>
      </c>
      <c r="AO154" s="265" t="n">
        <v>0</v>
      </c>
      <c r="AP154" s="265" t="n">
        <v>0</v>
      </c>
      <c r="AQ154" s="265" t="n">
        <v>0</v>
      </c>
      <c r="AR154" s="265" t="n">
        <v>0</v>
      </c>
      <c r="AS154" s="265" t="n">
        <v>0</v>
      </c>
      <c r="AT154" s="265" t="n">
        <v>0</v>
      </c>
      <c r="AU154" s="265" t="n">
        <v>0</v>
      </c>
      <c r="AV154" s="265" t="n">
        <v>0</v>
      </c>
      <c r="AW154" s="265" t="n">
        <v>0</v>
      </c>
      <c r="AX154" s="265" t="n">
        <v>0</v>
      </c>
      <c r="AY154" s="265" t="n">
        <v>0</v>
      </c>
      <c r="AZ154" s="265" t="n">
        <v>0</v>
      </c>
      <c r="BA154" s="266" t="n">
        <v>0</v>
      </c>
      <c r="BB154" s="264" t="n">
        <v>0</v>
      </c>
      <c r="BC154" s="263" t="n">
        <f aca="false">SUM(N154:BB154)</f>
        <v>1</v>
      </c>
    </row>
    <row r="155" customFormat="false" ht="12.75" hidden="false" customHeight="false" outlineLevel="0" collapsed="false">
      <c r="A155" s="263"/>
      <c r="B155" s="264" t="s">
        <v>120</v>
      </c>
      <c r="C155" s="260"/>
      <c r="D155" s="265" t="n">
        <f aca="false">+D154</f>
        <v>0</v>
      </c>
      <c r="E155" s="265" t="n">
        <f aca="false">+D155+E154</f>
        <v>0</v>
      </c>
      <c r="F155" s="265" t="n">
        <f aca="false">+E155+F154</f>
        <v>0</v>
      </c>
      <c r="G155" s="265" t="n">
        <f aca="false">+F155+G154</f>
        <v>0</v>
      </c>
      <c r="H155" s="265" t="n">
        <f aca="false">+G155+H154</f>
        <v>0</v>
      </c>
      <c r="I155" s="265" t="n">
        <f aca="false">+H155+I154</f>
        <v>0</v>
      </c>
      <c r="J155" s="265" t="n">
        <f aca="false">+I155+J154</f>
        <v>0</v>
      </c>
      <c r="K155" s="265" t="n">
        <f aca="false">+J155+K154</f>
        <v>0</v>
      </c>
      <c r="L155" s="265" t="n">
        <f aca="false">+K155+L154</f>
        <v>0</v>
      </c>
      <c r="M155" s="265" t="n">
        <f aca="false">+L155+M154</f>
        <v>0</v>
      </c>
      <c r="N155" s="265" t="n">
        <f aca="false">+M155+N154</f>
        <v>0</v>
      </c>
      <c r="O155" s="265" t="n">
        <f aca="false">+N155+O154</f>
        <v>0</v>
      </c>
      <c r="P155" s="265" t="n">
        <f aca="false">+O155+P154</f>
        <v>0</v>
      </c>
      <c r="Q155" s="265" t="n">
        <f aca="false">+P155+Q154</f>
        <v>0</v>
      </c>
      <c r="R155" s="265" t="n">
        <f aca="false">+Q155+R154</f>
        <v>0</v>
      </c>
      <c r="S155" s="265" t="n">
        <f aca="false">+R155+S154</f>
        <v>0</v>
      </c>
      <c r="T155" s="265" t="n">
        <f aca="false">+S155+T154</f>
        <v>0</v>
      </c>
      <c r="U155" s="265" t="n">
        <f aca="false">+T155+U154</f>
        <v>0</v>
      </c>
      <c r="V155" s="265" t="n">
        <f aca="false">+U155+V154</f>
        <v>0</v>
      </c>
      <c r="W155" s="265" t="n">
        <f aca="false">+V155+W154</f>
        <v>1</v>
      </c>
      <c r="X155" s="265" t="n">
        <f aca="false">+W155+X154</f>
        <v>1</v>
      </c>
      <c r="Y155" s="265" t="n">
        <f aca="false">+X155+Y154</f>
        <v>1</v>
      </c>
      <c r="Z155" s="265" t="n">
        <f aca="false">+Y155+Z154</f>
        <v>1</v>
      </c>
      <c r="AA155" s="162" t="n">
        <f aca="false">+Z155+AA154</f>
        <v>1</v>
      </c>
      <c r="AB155" s="265" t="n">
        <f aca="false">+AA155+AB154</f>
        <v>1</v>
      </c>
      <c r="AC155" s="265" t="n">
        <f aca="false">+AB155+AC154</f>
        <v>1</v>
      </c>
      <c r="AD155" s="265" t="n">
        <f aca="false">+AC155+AD154</f>
        <v>1</v>
      </c>
      <c r="AE155" s="265" t="n">
        <f aca="false">+AD155+AE154</f>
        <v>1</v>
      </c>
      <c r="AF155" s="265" t="n">
        <f aca="false">+AE155+AF154</f>
        <v>1</v>
      </c>
      <c r="AG155" s="265" t="n">
        <f aca="false">+AF155+AG154</f>
        <v>1</v>
      </c>
      <c r="AH155" s="265" t="n">
        <f aca="false">+AG155+AH154</f>
        <v>1</v>
      </c>
      <c r="AI155" s="265" t="n">
        <f aca="false">+AH155+AI154</f>
        <v>1</v>
      </c>
      <c r="AJ155" s="265" t="n">
        <f aca="false">+AI155+AJ154</f>
        <v>1</v>
      </c>
      <c r="AK155" s="265" t="n">
        <f aca="false">+AJ155+AK154</f>
        <v>1</v>
      </c>
      <c r="AL155" s="265" t="n">
        <f aca="false">+AK155+AL154</f>
        <v>1</v>
      </c>
      <c r="AM155" s="265" t="n">
        <f aca="false">+AL155+AM154</f>
        <v>1</v>
      </c>
      <c r="AN155" s="265" t="n">
        <f aca="false">+AM155+AN154</f>
        <v>1</v>
      </c>
      <c r="AO155" s="265" t="n">
        <f aca="false">+AN155+AO154</f>
        <v>1</v>
      </c>
      <c r="AP155" s="265" t="n">
        <f aca="false">+AO155+AP154</f>
        <v>1</v>
      </c>
      <c r="AQ155" s="265" t="n">
        <f aca="false">+AP155+AQ154</f>
        <v>1</v>
      </c>
      <c r="AR155" s="265" t="n">
        <f aca="false">+AQ155+AR154</f>
        <v>1</v>
      </c>
      <c r="AS155" s="265" t="n">
        <f aca="false">+AR155+AS154</f>
        <v>1</v>
      </c>
      <c r="AT155" s="265" t="n">
        <f aca="false">+AS155+AT154</f>
        <v>1</v>
      </c>
      <c r="AU155" s="265" t="n">
        <f aca="false">+AT155+AU154</f>
        <v>1</v>
      </c>
      <c r="AV155" s="265" t="n">
        <f aca="false">+AU155+AV154</f>
        <v>1</v>
      </c>
      <c r="AW155" s="265" t="n">
        <f aca="false">+AV155+AW154</f>
        <v>1</v>
      </c>
      <c r="AX155" s="265" t="n">
        <f aca="false">+AW155+AX154</f>
        <v>1</v>
      </c>
      <c r="AY155" s="265" t="n">
        <f aca="false">+AX155+AY154</f>
        <v>1</v>
      </c>
      <c r="AZ155" s="265" t="n">
        <f aca="false">+AY155+AZ154</f>
        <v>1</v>
      </c>
      <c r="BA155" s="266" t="n">
        <f aca="false">+AZ155+BA154</f>
        <v>1</v>
      </c>
      <c r="BB155" s="264" t="n">
        <f aca="false">+BA155+BB154</f>
        <v>1</v>
      </c>
    </row>
    <row r="156" customFormat="false" ht="12.75" hidden="false" customHeight="false" outlineLevel="0" collapsed="false">
      <c r="A156" s="263"/>
      <c r="B156" s="264" t="s">
        <v>121</v>
      </c>
      <c r="C156" s="260"/>
      <c r="D156" s="265" t="n">
        <v>0</v>
      </c>
      <c r="E156" s="265" t="n">
        <v>0</v>
      </c>
      <c r="F156" s="265" t="n">
        <v>0</v>
      </c>
      <c r="G156" s="265" t="n">
        <v>0</v>
      </c>
      <c r="H156" s="265" t="n">
        <v>0</v>
      </c>
      <c r="I156" s="265" t="n">
        <v>0</v>
      </c>
      <c r="J156" s="265" t="n">
        <v>0</v>
      </c>
      <c r="K156" s="265" t="n">
        <v>0</v>
      </c>
      <c r="L156" s="265" t="n">
        <v>0</v>
      </c>
      <c r="M156" s="265" t="n">
        <v>0</v>
      </c>
      <c r="N156" s="265" t="n">
        <v>0</v>
      </c>
      <c r="O156" s="265" t="n">
        <v>0</v>
      </c>
      <c r="P156" s="265" t="n">
        <v>0</v>
      </c>
      <c r="Q156" s="265" t="n">
        <v>0</v>
      </c>
      <c r="R156" s="265" t="n">
        <v>0</v>
      </c>
      <c r="S156" s="265" t="n">
        <v>0</v>
      </c>
      <c r="T156" s="265" t="n">
        <v>0</v>
      </c>
      <c r="U156" s="265" t="n">
        <v>0</v>
      </c>
      <c r="V156" s="265" t="n">
        <v>0</v>
      </c>
      <c r="W156" s="265" t="n">
        <v>1</v>
      </c>
      <c r="X156" s="265" t="n">
        <v>0</v>
      </c>
      <c r="Y156" s="265" t="n">
        <v>0</v>
      </c>
      <c r="Z156" s="265" t="n">
        <v>0</v>
      </c>
      <c r="AA156" s="162" t="n">
        <v>0</v>
      </c>
      <c r="AB156" s="265" t="n">
        <v>0</v>
      </c>
      <c r="AC156" s="265" t="n">
        <v>0</v>
      </c>
      <c r="AD156" s="265" t="n">
        <v>0</v>
      </c>
      <c r="AE156" s="265" t="n">
        <v>0</v>
      </c>
      <c r="AF156" s="265" t="n">
        <v>0</v>
      </c>
      <c r="AG156" s="265" t="n">
        <v>0</v>
      </c>
      <c r="AH156" s="265" t="n">
        <v>0</v>
      </c>
      <c r="AI156" s="265" t="n">
        <v>0</v>
      </c>
      <c r="AJ156" s="265" t="n">
        <v>0</v>
      </c>
      <c r="AK156" s="265" t="n">
        <v>0</v>
      </c>
      <c r="AL156" s="265" t="n">
        <v>0</v>
      </c>
      <c r="AM156" s="265" t="n">
        <v>0</v>
      </c>
      <c r="AN156" s="265" t="n">
        <v>0</v>
      </c>
      <c r="AO156" s="265" t="n">
        <v>0</v>
      </c>
      <c r="AP156" s="265" t="n">
        <v>0</v>
      </c>
      <c r="AQ156" s="265" t="n">
        <v>0</v>
      </c>
      <c r="AR156" s="265" t="n">
        <v>0</v>
      </c>
      <c r="AS156" s="265" t="n">
        <v>0</v>
      </c>
      <c r="AT156" s="265" t="n">
        <v>0</v>
      </c>
      <c r="AU156" s="265" t="n">
        <v>0</v>
      </c>
      <c r="AV156" s="265" t="n">
        <v>0</v>
      </c>
      <c r="AW156" s="265" t="n">
        <v>0</v>
      </c>
      <c r="AX156" s="265" t="n">
        <v>0</v>
      </c>
      <c r="AY156" s="265" t="n">
        <v>0</v>
      </c>
      <c r="AZ156" s="265" t="n">
        <v>0</v>
      </c>
      <c r="BA156" s="266" t="n">
        <v>0</v>
      </c>
      <c r="BB156" s="264" t="n">
        <v>0</v>
      </c>
      <c r="BC156" s="263" t="n">
        <f aca="false">SUM(N156:BB156)</f>
        <v>1</v>
      </c>
    </row>
    <row r="157" customFormat="false" ht="12.75" hidden="false" customHeight="false" outlineLevel="0" collapsed="false">
      <c r="A157" s="263"/>
      <c r="B157" s="264" t="s">
        <v>122</v>
      </c>
      <c r="C157" s="260"/>
      <c r="D157" s="265" t="n">
        <f aca="false">+D156</f>
        <v>0</v>
      </c>
      <c r="E157" s="265" t="n">
        <f aca="false">+D157+E156</f>
        <v>0</v>
      </c>
      <c r="F157" s="265" t="n">
        <f aca="false">+E157+F156</f>
        <v>0</v>
      </c>
      <c r="G157" s="265" t="n">
        <f aca="false">+F157+G156</f>
        <v>0</v>
      </c>
      <c r="H157" s="265" t="n">
        <f aca="false">+G157+H156</f>
        <v>0</v>
      </c>
      <c r="I157" s="265" t="n">
        <f aca="false">+H157+I156</f>
        <v>0</v>
      </c>
      <c r="J157" s="265" t="n">
        <f aca="false">+I157+J156</f>
        <v>0</v>
      </c>
      <c r="K157" s="265" t="n">
        <f aca="false">+J157+K156</f>
        <v>0</v>
      </c>
      <c r="L157" s="265" t="n">
        <f aca="false">+K157+L156</f>
        <v>0</v>
      </c>
      <c r="M157" s="265" t="n">
        <f aca="false">+L157+M156</f>
        <v>0</v>
      </c>
      <c r="N157" s="265" t="n">
        <f aca="false">+M157+N156</f>
        <v>0</v>
      </c>
      <c r="O157" s="265" t="n">
        <f aca="false">+N157+O156</f>
        <v>0</v>
      </c>
      <c r="P157" s="265" t="n">
        <f aca="false">+O157+P156</f>
        <v>0</v>
      </c>
      <c r="Q157" s="265" t="n">
        <f aca="false">+P157+Q156</f>
        <v>0</v>
      </c>
      <c r="R157" s="265" t="n">
        <f aca="false">+Q157+R156</f>
        <v>0</v>
      </c>
      <c r="S157" s="265" t="n">
        <f aca="false">+R157+S156</f>
        <v>0</v>
      </c>
      <c r="T157" s="265" t="n">
        <f aca="false">+S157+T156</f>
        <v>0</v>
      </c>
      <c r="U157" s="265" t="n">
        <f aca="false">+T157+U156</f>
        <v>0</v>
      </c>
      <c r="V157" s="265" t="n">
        <f aca="false">+U157+V156</f>
        <v>0</v>
      </c>
      <c r="W157" s="265" t="n">
        <f aca="false">+V157+W156</f>
        <v>1</v>
      </c>
      <c r="X157" s="265" t="n">
        <f aca="false">+W157+X156</f>
        <v>1</v>
      </c>
      <c r="Y157" s="265" t="n">
        <f aca="false">+X157+Y156</f>
        <v>1</v>
      </c>
      <c r="Z157" s="265" t="n">
        <f aca="false">+Y157+Z156</f>
        <v>1</v>
      </c>
      <c r="AA157" s="162" t="n">
        <f aca="false">+Z157+AA156</f>
        <v>1</v>
      </c>
      <c r="AB157" s="265" t="n">
        <f aca="false">+AA157+AB156</f>
        <v>1</v>
      </c>
      <c r="AC157" s="265" t="n">
        <f aca="false">+AB157+AC156</f>
        <v>1</v>
      </c>
      <c r="AD157" s="265" t="n">
        <f aca="false">+AC157+AD156</f>
        <v>1</v>
      </c>
      <c r="AE157" s="265" t="n">
        <f aca="false">+AD157+AE156</f>
        <v>1</v>
      </c>
      <c r="AF157" s="265" t="n">
        <f aca="false">+AE157+AF156</f>
        <v>1</v>
      </c>
      <c r="AG157" s="265" t="n">
        <f aca="false">+AF157+AG156</f>
        <v>1</v>
      </c>
      <c r="AH157" s="265" t="n">
        <f aca="false">+AG157+AH156</f>
        <v>1</v>
      </c>
      <c r="AI157" s="265" t="n">
        <f aca="false">+AH157+AI156</f>
        <v>1</v>
      </c>
      <c r="AJ157" s="265" t="n">
        <f aca="false">+AI157+AJ156</f>
        <v>1</v>
      </c>
      <c r="AK157" s="265" t="n">
        <f aca="false">+AJ157+AK156</f>
        <v>1</v>
      </c>
      <c r="AL157" s="265" t="n">
        <f aca="false">+AK157+AL156</f>
        <v>1</v>
      </c>
      <c r="AM157" s="265" t="n">
        <f aca="false">+AL157+AM156</f>
        <v>1</v>
      </c>
      <c r="AN157" s="265" t="n">
        <f aca="false">+AM157+AN156</f>
        <v>1</v>
      </c>
      <c r="AO157" s="265" t="n">
        <f aca="false">+AN157+AO156</f>
        <v>1</v>
      </c>
      <c r="AP157" s="265" t="n">
        <f aca="false">+AO157+AP156</f>
        <v>1</v>
      </c>
      <c r="AQ157" s="265" t="n">
        <f aca="false">+AP157+AQ156</f>
        <v>1</v>
      </c>
      <c r="AR157" s="265" t="n">
        <f aca="false">+AQ157+AR156</f>
        <v>1</v>
      </c>
      <c r="AS157" s="265" t="n">
        <f aca="false">+AR157+AS156</f>
        <v>1</v>
      </c>
      <c r="AT157" s="265" t="n">
        <f aca="false">+AS157+AT156</f>
        <v>1</v>
      </c>
      <c r="AU157" s="265" t="n">
        <f aca="false">+AT157+AU156</f>
        <v>1</v>
      </c>
      <c r="AV157" s="265" t="n">
        <f aca="false">+AU157+AV156</f>
        <v>1</v>
      </c>
      <c r="AW157" s="265" t="n">
        <f aca="false">+AV157+AW156</f>
        <v>1</v>
      </c>
      <c r="AX157" s="265" t="n">
        <f aca="false">+AW157+AX156</f>
        <v>1</v>
      </c>
      <c r="AY157" s="265" t="n">
        <f aca="false">+AX157+AY156</f>
        <v>1</v>
      </c>
      <c r="AZ157" s="265" t="n">
        <f aca="false">+AY157+AZ156</f>
        <v>1</v>
      </c>
      <c r="BA157" s="266" t="n">
        <f aca="false">+AZ157+BA156</f>
        <v>1</v>
      </c>
      <c r="BB157" s="264" t="n">
        <f aca="false">+BA157+BB156</f>
        <v>1</v>
      </c>
    </row>
    <row r="158" customFormat="false" ht="12.75" hidden="false" customHeight="false" outlineLevel="0" collapsed="false">
      <c r="A158" s="267"/>
      <c r="B158" s="268"/>
      <c r="C158" s="260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185"/>
      <c r="AB158" s="269"/>
      <c r="AC158" s="269"/>
      <c r="AD158" s="269"/>
      <c r="AE158" s="269"/>
      <c r="AF158" s="269"/>
      <c r="AG158" s="269"/>
      <c r="AH158" s="269"/>
      <c r="AI158" s="269"/>
      <c r="AJ158" s="269"/>
      <c r="AK158" s="269"/>
      <c r="AL158" s="269"/>
      <c r="AM158" s="269"/>
      <c r="AN158" s="269"/>
      <c r="AO158" s="269"/>
      <c r="AP158" s="269"/>
      <c r="AQ158" s="269"/>
      <c r="AR158" s="269"/>
      <c r="AS158" s="269"/>
      <c r="AT158" s="269"/>
      <c r="AU158" s="269"/>
      <c r="AV158" s="269"/>
      <c r="AW158" s="269"/>
      <c r="AX158" s="269"/>
      <c r="AY158" s="269"/>
      <c r="AZ158" s="269"/>
      <c r="BA158" s="270"/>
      <c r="BB158" s="268"/>
    </row>
    <row r="159" customFormat="false" ht="12.75" hidden="false" customHeight="false" outlineLevel="0" collapsed="false">
      <c r="A159" s="211"/>
      <c r="B159" s="211" t="s">
        <v>123</v>
      </c>
      <c r="C159" s="212" t="n">
        <v>8</v>
      </c>
      <c r="D159" s="215" t="n">
        <f aca="false">+D155*$C159</f>
        <v>0</v>
      </c>
      <c r="E159" s="215" t="n">
        <f aca="false">+E155*$C159</f>
        <v>0</v>
      </c>
      <c r="F159" s="215" t="n">
        <f aca="false">+F155*$C159</f>
        <v>0</v>
      </c>
      <c r="G159" s="215" t="n">
        <f aca="false">+G155*$C159</f>
        <v>0</v>
      </c>
      <c r="H159" s="215" t="n">
        <f aca="false">+H155*$C159</f>
        <v>0</v>
      </c>
      <c r="I159" s="215" t="n">
        <f aca="false">+I155*$C159</f>
        <v>0</v>
      </c>
      <c r="J159" s="215" t="n">
        <f aca="false">+J155*$C159</f>
        <v>0</v>
      </c>
      <c r="K159" s="215" t="n">
        <f aca="false">+K155*$C159</f>
        <v>0</v>
      </c>
      <c r="L159" s="215" t="n">
        <f aca="false">+L155*$C159</f>
        <v>0</v>
      </c>
      <c r="M159" s="215" t="n">
        <f aca="false">+M155*$C159</f>
        <v>0</v>
      </c>
      <c r="N159" s="215" t="n">
        <f aca="false">+N155*$C159</f>
        <v>0</v>
      </c>
      <c r="O159" s="215" t="n">
        <f aca="false">+O155*$C159</f>
        <v>0</v>
      </c>
      <c r="P159" s="215" t="n">
        <f aca="false">+P155*$C159</f>
        <v>0</v>
      </c>
      <c r="Q159" s="215" t="n">
        <f aca="false">+Q155*$C159</f>
        <v>0</v>
      </c>
      <c r="R159" s="215" t="n">
        <f aca="false">+R155*$C159</f>
        <v>0</v>
      </c>
      <c r="S159" s="215" t="n">
        <f aca="false">+S155*$C159</f>
        <v>0</v>
      </c>
      <c r="T159" s="215" t="n">
        <f aca="false">+T155*$C159</f>
        <v>0</v>
      </c>
      <c r="U159" s="215" t="n">
        <f aca="false">+U155*$C159</f>
        <v>0</v>
      </c>
      <c r="V159" s="215" t="n">
        <f aca="false">+V155*$C159</f>
        <v>0</v>
      </c>
      <c r="W159" s="215" t="n">
        <f aca="false">+W155*$C159</f>
        <v>8</v>
      </c>
      <c r="X159" s="215" t="n">
        <f aca="false">+X155*$C159</f>
        <v>8</v>
      </c>
      <c r="Y159" s="215" t="n">
        <f aca="false">+Y155*$C159</f>
        <v>8</v>
      </c>
      <c r="Z159" s="215" t="n">
        <f aca="false">+Z155*$C159</f>
        <v>8</v>
      </c>
      <c r="AA159" s="169" t="n">
        <f aca="false">+AA155*$C159</f>
        <v>8</v>
      </c>
      <c r="AB159" s="215" t="n">
        <f aca="false">+AB155*$C159</f>
        <v>8</v>
      </c>
      <c r="AC159" s="215" t="n">
        <f aca="false">+AC155*$C159</f>
        <v>8</v>
      </c>
      <c r="AD159" s="215" t="n">
        <f aca="false">+AD155*$C159</f>
        <v>8</v>
      </c>
      <c r="AE159" s="215" t="n">
        <f aca="false">+AE155*$C159</f>
        <v>8</v>
      </c>
      <c r="AF159" s="215" t="n">
        <f aca="false">+AF155*$C159</f>
        <v>8</v>
      </c>
      <c r="AG159" s="215" t="n">
        <f aca="false">+AG155*$C159</f>
        <v>8</v>
      </c>
      <c r="AH159" s="215" t="n">
        <f aca="false">+AH155*$C159</f>
        <v>8</v>
      </c>
      <c r="AI159" s="215" t="n">
        <f aca="false">+AI155*$C159</f>
        <v>8</v>
      </c>
      <c r="AJ159" s="215" t="n">
        <f aca="false">+AJ155*$C159</f>
        <v>8</v>
      </c>
      <c r="AK159" s="215" t="n">
        <f aca="false">+AK155*$C159</f>
        <v>8</v>
      </c>
      <c r="AL159" s="215" t="n">
        <f aca="false">+AL155*$C159</f>
        <v>8</v>
      </c>
      <c r="AM159" s="215" t="n">
        <f aca="false">+AM155*$C159</f>
        <v>8</v>
      </c>
      <c r="AN159" s="215" t="n">
        <f aca="false">+AN155*$C159</f>
        <v>8</v>
      </c>
      <c r="AO159" s="215" t="n">
        <f aca="false">+AO155*$C159</f>
        <v>8</v>
      </c>
      <c r="AP159" s="215" t="n">
        <f aca="false">+AP155*$C159</f>
        <v>8</v>
      </c>
      <c r="AQ159" s="215" t="n">
        <f aca="false">+AQ155*$C159</f>
        <v>8</v>
      </c>
      <c r="AR159" s="215" t="n">
        <f aca="false">+AR155*$C159</f>
        <v>8</v>
      </c>
      <c r="AS159" s="215" t="n">
        <f aca="false">+AS155*$C159</f>
        <v>8</v>
      </c>
      <c r="AT159" s="215" t="n">
        <f aca="false">+AT155*$C159</f>
        <v>8</v>
      </c>
      <c r="AU159" s="215" t="n">
        <f aca="false">+AU155*$C159</f>
        <v>8</v>
      </c>
      <c r="AV159" s="215" t="n">
        <f aca="false">+AV155*$C159</f>
        <v>8</v>
      </c>
      <c r="AW159" s="215" t="n">
        <f aca="false">+AW155*$C159</f>
        <v>8</v>
      </c>
      <c r="AX159" s="215" t="n">
        <f aca="false">+AX155*$C159</f>
        <v>8</v>
      </c>
      <c r="AY159" s="215" t="n">
        <f aca="false">+AY155*$C159</f>
        <v>8</v>
      </c>
      <c r="AZ159" s="215" t="n">
        <f aca="false">+AZ155*$C159</f>
        <v>8</v>
      </c>
      <c r="BA159" s="216" t="n">
        <f aca="false">+BA155*$C159</f>
        <v>8</v>
      </c>
      <c r="BB159" s="217" t="n">
        <f aca="false">+BB155*$C159</f>
        <v>8</v>
      </c>
      <c r="BC159" s="217"/>
      <c r="BF159" s="217"/>
      <c r="BG159" s="217"/>
      <c r="BH159" s="217"/>
      <c r="BI159" s="217"/>
      <c r="BJ159" s="217"/>
      <c r="BK159" s="217"/>
      <c r="BL159" s="217"/>
      <c r="BM159" s="217"/>
      <c r="BN159" s="217"/>
      <c r="BO159" s="217"/>
      <c r="BP159" s="217"/>
      <c r="BQ159" s="217"/>
      <c r="BR159" s="217"/>
      <c r="BS159" s="217"/>
      <c r="BT159" s="217"/>
      <c r="BU159" s="217"/>
      <c r="BV159" s="217"/>
      <c r="BW159" s="217"/>
      <c r="BX159" s="217"/>
      <c r="BY159" s="217"/>
      <c r="BZ159" s="217"/>
      <c r="CA159" s="217"/>
      <c r="CB159" s="217"/>
      <c r="CC159" s="217"/>
      <c r="CD159" s="217"/>
      <c r="CE159" s="217"/>
      <c r="CF159" s="217"/>
      <c r="CG159" s="217"/>
      <c r="CH159" s="217"/>
      <c r="CI159" s="217"/>
      <c r="CJ159" s="217"/>
      <c r="CK159" s="217"/>
    </row>
    <row r="160" customFormat="false" ht="13.5" hidden="false" customHeight="false" outlineLevel="0" collapsed="false">
      <c r="A160" s="271"/>
      <c r="B160" s="271" t="s">
        <v>124</v>
      </c>
      <c r="C160" s="272" t="str">
        <f aca="false">+'NTP or Sold'!C14</f>
        <v>NTP</v>
      </c>
      <c r="D160" s="273" t="n">
        <f aca="false">+D157*$C159</f>
        <v>0</v>
      </c>
      <c r="E160" s="273" t="n">
        <f aca="false">+E157*$C159</f>
        <v>0</v>
      </c>
      <c r="F160" s="273" t="n">
        <f aca="false">+F157*$C159</f>
        <v>0</v>
      </c>
      <c r="G160" s="273" t="n">
        <f aca="false">+G157*$C159</f>
        <v>0</v>
      </c>
      <c r="H160" s="273" t="n">
        <f aca="false">+H157*$C159</f>
        <v>0</v>
      </c>
      <c r="I160" s="273" t="n">
        <f aca="false">+I157*$C159</f>
        <v>0</v>
      </c>
      <c r="J160" s="273" t="n">
        <f aca="false">+J157*$C159</f>
        <v>0</v>
      </c>
      <c r="K160" s="273" t="n">
        <f aca="false">+K157*$C159</f>
        <v>0</v>
      </c>
      <c r="L160" s="273" t="n">
        <f aca="false">+L157*$C159</f>
        <v>0</v>
      </c>
      <c r="M160" s="273" t="n">
        <f aca="false">+M157*$C159</f>
        <v>0</v>
      </c>
      <c r="N160" s="273" t="n">
        <f aca="false">+N157*$C159</f>
        <v>0</v>
      </c>
      <c r="O160" s="273" t="n">
        <f aca="false">+O157*$C159</f>
        <v>0</v>
      </c>
      <c r="P160" s="273" t="n">
        <f aca="false">+P157*$C159</f>
        <v>0</v>
      </c>
      <c r="Q160" s="273" t="n">
        <f aca="false">+Q157*$C159</f>
        <v>0</v>
      </c>
      <c r="R160" s="273" t="n">
        <f aca="false">+R157*$C159</f>
        <v>0</v>
      </c>
      <c r="S160" s="273" t="n">
        <f aca="false">+S157*$C159</f>
        <v>0</v>
      </c>
      <c r="T160" s="273" t="n">
        <f aca="false">+T157*$C159</f>
        <v>0</v>
      </c>
      <c r="U160" s="273" t="n">
        <f aca="false">+U157*$C159</f>
        <v>0</v>
      </c>
      <c r="V160" s="273" t="n">
        <f aca="false">+V157*$C159</f>
        <v>0</v>
      </c>
      <c r="W160" s="273" t="n">
        <f aca="false">+W157*$C159</f>
        <v>8</v>
      </c>
      <c r="X160" s="273" t="n">
        <f aca="false">+X157*$C159</f>
        <v>8</v>
      </c>
      <c r="Y160" s="273" t="n">
        <f aca="false">+Y157*$C159</f>
        <v>8</v>
      </c>
      <c r="Z160" s="273" t="n">
        <f aca="false">+Z157*$C159</f>
        <v>8</v>
      </c>
      <c r="AA160" s="175" t="n">
        <f aca="false">+AA157*$C159</f>
        <v>8</v>
      </c>
      <c r="AB160" s="273" t="n">
        <f aca="false">+AB157*$C159</f>
        <v>8</v>
      </c>
      <c r="AC160" s="273" t="n">
        <f aca="false">+AC157*$C159</f>
        <v>8</v>
      </c>
      <c r="AD160" s="273" t="n">
        <f aca="false">+AD157*$C159</f>
        <v>8</v>
      </c>
      <c r="AE160" s="273" t="n">
        <f aca="false">+AE157*$C159</f>
        <v>8</v>
      </c>
      <c r="AF160" s="273" t="n">
        <f aca="false">+AF157*$C159</f>
        <v>8</v>
      </c>
      <c r="AG160" s="273" t="n">
        <f aca="false">+AG157*$C159</f>
        <v>8</v>
      </c>
      <c r="AH160" s="273" t="n">
        <f aca="false">+AH157*$C159</f>
        <v>8</v>
      </c>
      <c r="AI160" s="273" t="n">
        <f aca="false">+AI157*$C159</f>
        <v>8</v>
      </c>
      <c r="AJ160" s="273" t="n">
        <f aca="false">+AJ157*$C159</f>
        <v>8</v>
      </c>
      <c r="AK160" s="273" t="n">
        <f aca="false">+AK157*$C159</f>
        <v>8</v>
      </c>
      <c r="AL160" s="273" t="n">
        <f aca="false">+AL157*$C159</f>
        <v>8</v>
      </c>
      <c r="AM160" s="273" t="n">
        <f aca="false">+AM157*$C159</f>
        <v>8</v>
      </c>
      <c r="AN160" s="273" t="n">
        <f aca="false">+AN157*$C159</f>
        <v>8</v>
      </c>
      <c r="AO160" s="273" t="n">
        <f aca="false">+AO157*$C159</f>
        <v>8</v>
      </c>
      <c r="AP160" s="273" t="n">
        <f aca="false">+AP157*$C159</f>
        <v>8</v>
      </c>
      <c r="AQ160" s="273" t="n">
        <f aca="false">+AQ157*$C159</f>
        <v>8</v>
      </c>
      <c r="AR160" s="273" t="n">
        <f aca="false">+AR157*$C159</f>
        <v>8</v>
      </c>
      <c r="AS160" s="273" t="n">
        <f aca="false">+AS157*$C159</f>
        <v>8</v>
      </c>
      <c r="AT160" s="273" t="n">
        <f aca="false">+AT157*$C159</f>
        <v>8</v>
      </c>
      <c r="AU160" s="273" t="n">
        <f aca="false">+AU157*$C159</f>
        <v>8</v>
      </c>
      <c r="AV160" s="273" t="n">
        <f aca="false">+AV157*$C159</f>
        <v>8</v>
      </c>
      <c r="AW160" s="273" t="n">
        <f aca="false">+AW157*$C159</f>
        <v>8</v>
      </c>
      <c r="AX160" s="273" t="n">
        <f aca="false">+AX157*$C159</f>
        <v>8</v>
      </c>
      <c r="AY160" s="273" t="n">
        <f aca="false">+AY157*$C159</f>
        <v>8</v>
      </c>
      <c r="AZ160" s="273" t="n">
        <f aca="false">+AZ157*$C159</f>
        <v>8</v>
      </c>
      <c r="BA160" s="274" t="n">
        <f aca="false">+BA157*$C159</f>
        <v>8</v>
      </c>
      <c r="BB160" s="275" t="n">
        <f aca="false">+BB157*$C159</f>
        <v>8</v>
      </c>
      <c r="BC160" s="275"/>
      <c r="BF160" s="275"/>
      <c r="BG160" s="275"/>
      <c r="BH160" s="275"/>
      <c r="BI160" s="275"/>
      <c r="BJ160" s="275"/>
      <c r="BK160" s="275"/>
      <c r="BL160" s="275"/>
      <c r="BM160" s="275"/>
      <c r="BN160" s="275"/>
      <c r="BO160" s="275"/>
      <c r="BP160" s="275"/>
      <c r="BQ160" s="275"/>
      <c r="BR160" s="275"/>
      <c r="BS160" s="275"/>
      <c r="BT160" s="275"/>
      <c r="BU160" s="275"/>
      <c r="BV160" s="275"/>
      <c r="BW160" s="275"/>
      <c r="BX160" s="275"/>
      <c r="BY160" s="275"/>
      <c r="BZ160" s="275"/>
      <c r="CA160" s="275"/>
      <c r="CB160" s="275"/>
      <c r="CC160" s="275"/>
      <c r="CD160" s="275"/>
      <c r="CE160" s="275"/>
      <c r="CF160" s="275"/>
      <c r="CG160" s="275"/>
      <c r="CH160" s="275"/>
      <c r="CI160" s="275"/>
      <c r="CJ160" s="275"/>
      <c r="CK160" s="275"/>
    </row>
    <row r="161" customFormat="false" ht="15" hidden="false" customHeight="true" outlineLevel="0" collapsed="false">
      <c r="A161" s="259"/>
      <c r="B161" s="211" t="str">
        <f aca="false">+'NTP or Sold'!H15</f>
        <v>Fr 6B 60 hz power barges</v>
      </c>
      <c r="C161" s="260" t="str">
        <f aca="false">+'NTP or Sold'!T15</f>
        <v>Nigeria Barge II (APACHI)</v>
      </c>
      <c r="D161" s="261"/>
      <c r="E161" s="261"/>
      <c r="F161" s="261"/>
      <c r="G161" s="261"/>
      <c r="H161" s="261"/>
      <c r="I161" s="261"/>
      <c r="J161" s="261"/>
      <c r="K161" s="261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08"/>
      <c r="AB161" s="261"/>
      <c r="AC161" s="261"/>
      <c r="AD161" s="261"/>
      <c r="AE161" s="261"/>
      <c r="AF161" s="261"/>
      <c r="AG161" s="261"/>
      <c r="AH161" s="261"/>
      <c r="AI161" s="261"/>
      <c r="AJ161" s="261"/>
      <c r="AK161" s="261"/>
      <c r="AL161" s="261"/>
      <c r="AM161" s="261"/>
      <c r="AN161" s="261"/>
      <c r="AO161" s="261"/>
      <c r="AP161" s="261"/>
      <c r="AQ161" s="261"/>
      <c r="AR161" s="261"/>
      <c r="AS161" s="261"/>
      <c r="AT161" s="261"/>
      <c r="AU161" s="261"/>
      <c r="AV161" s="261"/>
      <c r="AW161" s="261"/>
      <c r="AX161" s="261"/>
      <c r="AY161" s="261"/>
      <c r="AZ161" s="261"/>
      <c r="BA161" s="262"/>
    </row>
    <row r="162" customFormat="false" ht="12.75" hidden="false" customHeight="false" outlineLevel="0" collapsed="false">
      <c r="A162" s="263"/>
      <c r="B162" s="264" t="s">
        <v>119</v>
      </c>
      <c r="C162" s="260"/>
      <c r="D162" s="265" t="n">
        <v>0</v>
      </c>
      <c r="E162" s="265" t="n">
        <v>0</v>
      </c>
      <c r="F162" s="265" t="n">
        <v>0</v>
      </c>
      <c r="G162" s="265" t="n">
        <v>0</v>
      </c>
      <c r="H162" s="265" t="n">
        <v>0</v>
      </c>
      <c r="I162" s="265" t="n">
        <v>0</v>
      </c>
      <c r="J162" s="265" t="n">
        <v>0</v>
      </c>
      <c r="K162" s="265" t="n">
        <v>0</v>
      </c>
      <c r="L162" s="265" t="n">
        <v>0</v>
      </c>
      <c r="M162" s="265" t="n">
        <v>0</v>
      </c>
      <c r="N162" s="265" t="n">
        <v>0</v>
      </c>
      <c r="O162" s="265" t="n">
        <v>0</v>
      </c>
      <c r="P162" s="265" t="n">
        <v>0</v>
      </c>
      <c r="Q162" s="265" t="n">
        <v>0</v>
      </c>
      <c r="R162" s="265" t="n">
        <v>0</v>
      </c>
      <c r="S162" s="265" t="n">
        <v>0</v>
      </c>
      <c r="T162" s="265" t="n">
        <v>0</v>
      </c>
      <c r="U162" s="265" t="n">
        <v>0</v>
      </c>
      <c r="V162" s="265" t="n">
        <v>0</v>
      </c>
      <c r="W162" s="265" t="n">
        <v>1</v>
      </c>
      <c r="X162" s="265" t="n">
        <v>0</v>
      </c>
      <c r="Y162" s="265" t="n">
        <v>0</v>
      </c>
      <c r="Z162" s="265" t="n">
        <v>0</v>
      </c>
      <c r="AA162" s="162" t="n">
        <v>0</v>
      </c>
      <c r="AB162" s="265" t="n">
        <v>0</v>
      </c>
      <c r="AC162" s="265" t="n">
        <v>0</v>
      </c>
      <c r="AD162" s="265" t="n">
        <v>0</v>
      </c>
      <c r="AE162" s="265" t="n">
        <v>0</v>
      </c>
      <c r="AF162" s="265" t="n">
        <v>0</v>
      </c>
      <c r="AG162" s="265" t="n">
        <v>0</v>
      </c>
      <c r="AH162" s="265" t="n">
        <v>0</v>
      </c>
      <c r="AI162" s="265" t="n">
        <v>0</v>
      </c>
      <c r="AJ162" s="265" t="n">
        <v>0</v>
      </c>
      <c r="AK162" s="265" t="n">
        <v>0</v>
      </c>
      <c r="AL162" s="265" t="n">
        <v>0</v>
      </c>
      <c r="AM162" s="265" t="n">
        <v>0</v>
      </c>
      <c r="AN162" s="265" t="n">
        <v>0</v>
      </c>
      <c r="AO162" s="265" t="n">
        <v>0</v>
      </c>
      <c r="AP162" s="265" t="n">
        <v>0</v>
      </c>
      <c r="AQ162" s="265" t="n">
        <v>0</v>
      </c>
      <c r="AR162" s="265" t="n">
        <v>0</v>
      </c>
      <c r="AS162" s="265" t="n">
        <v>0</v>
      </c>
      <c r="AT162" s="265" t="n">
        <v>0</v>
      </c>
      <c r="AU162" s="265" t="n">
        <v>0</v>
      </c>
      <c r="AV162" s="265" t="n">
        <v>0</v>
      </c>
      <c r="AW162" s="265" t="n">
        <v>0</v>
      </c>
      <c r="AX162" s="265" t="n">
        <v>0</v>
      </c>
      <c r="AY162" s="265" t="n">
        <v>0</v>
      </c>
      <c r="AZ162" s="265" t="n">
        <v>0</v>
      </c>
      <c r="BA162" s="266" t="n">
        <v>0</v>
      </c>
      <c r="BB162" s="264" t="n">
        <v>0</v>
      </c>
      <c r="BC162" s="263" t="n">
        <f aca="false">SUM(N162:BB162)</f>
        <v>1</v>
      </c>
    </row>
    <row r="163" customFormat="false" ht="12.75" hidden="false" customHeight="false" outlineLevel="0" collapsed="false">
      <c r="A163" s="263"/>
      <c r="B163" s="264" t="s">
        <v>120</v>
      </c>
      <c r="C163" s="260"/>
      <c r="D163" s="265" t="n">
        <f aca="false">+D162</f>
        <v>0</v>
      </c>
      <c r="E163" s="265" t="n">
        <f aca="false">+D163+E162</f>
        <v>0</v>
      </c>
      <c r="F163" s="265" t="n">
        <f aca="false">+E163+F162</f>
        <v>0</v>
      </c>
      <c r="G163" s="265" t="n">
        <f aca="false">+F163+G162</f>
        <v>0</v>
      </c>
      <c r="H163" s="265" t="n">
        <f aca="false">+G163+H162</f>
        <v>0</v>
      </c>
      <c r="I163" s="265" t="n">
        <f aca="false">+H163+I162</f>
        <v>0</v>
      </c>
      <c r="J163" s="265" t="n">
        <f aca="false">+I163+J162</f>
        <v>0</v>
      </c>
      <c r="K163" s="265" t="n">
        <f aca="false">+J163+K162</f>
        <v>0</v>
      </c>
      <c r="L163" s="265" t="n">
        <f aca="false">+K163+L162</f>
        <v>0</v>
      </c>
      <c r="M163" s="265" t="n">
        <f aca="false">+L163+M162</f>
        <v>0</v>
      </c>
      <c r="N163" s="265" t="n">
        <f aca="false">+M163+N162</f>
        <v>0</v>
      </c>
      <c r="O163" s="265" t="n">
        <f aca="false">+N163+O162</f>
        <v>0</v>
      </c>
      <c r="P163" s="265" t="n">
        <f aca="false">+O163+P162</f>
        <v>0</v>
      </c>
      <c r="Q163" s="265" t="n">
        <f aca="false">+P163+Q162</f>
        <v>0</v>
      </c>
      <c r="R163" s="265" t="n">
        <f aca="false">+Q163+R162</f>
        <v>0</v>
      </c>
      <c r="S163" s="265" t="n">
        <f aca="false">+R163+S162</f>
        <v>0</v>
      </c>
      <c r="T163" s="265" t="n">
        <f aca="false">+S163+T162</f>
        <v>0</v>
      </c>
      <c r="U163" s="265" t="n">
        <f aca="false">+T163+U162</f>
        <v>0</v>
      </c>
      <c r="V163" s="265" t="n">
        <f aca="false">+U163+V162</f>
        <v>0</v>
      </c>
      <c r="W163" s="265" t="n">
        <f aca="false">+V163+W162</f>
        <v>1</v>
      </c>
      <c r="X163" s="265" t="n">
        <f aca="false">+W163+X162</f>
        <v>1</v>
      </c>
      <c r="Y163" s="265" t="n">
        <f aca="false">+X163+Y162</f>
        <v>1</v>
      </c>
      <c r="Z163" s="265" t="n">
        <f aca="false">+Y163+Z162</f>
        <v>1</v>
      </c>
      <c r="AA163" s="162" t="n">
        <f aca="false">+Z163+AA162</f>
        <v>1</v>
      </c>
      <c r="AB163" s="265" t="n">
        <f aca="false">+AA163+AB162</f>
        <v>1</v>
      </c>
      <c r="AC163" s="265" t="n">
        <f aca="false">+AB163+AC162</f>
        <v>1</v>
      </c>
      <c r="AD163" s="265" t="n">
        <f aca="false">+AC163+AD162</f>
        <v>1</v>
      </c>
      <c r="AE163" s="265" t="n">
        <f aca="false">+AD163+AE162</f>
        <v>1</v>
      </c>
      <c r="AF163" s="265" t="n">
        <f aca="false">+AE163+AF162</f>
        <v>1</v>
      </c>
      <c r="AG163" s="265" t="n">
        <f aca="false">+AF163+AG162</f>
        <v>1</v>
      </c>
      <c r="AH163" s="265" t="n">
        <f aca="false">+AG163+AH162</f>
        <v>1</v>
      </c>
      <c r="AI163" s="265" t="n">
        <f aca="false">+AH163+AI162</f>
        <v>1</v>
      </c>
      <c r="AJ163" s="265" t="n">
        <f aca="false">+AI163+AJ162</f>
        <v>1</v>
      </c>
      <c r="AK163" s="265" t="n">
        <f aca="false">+AJ163+AK162</f>
        <v>1</v>
      </c>
      <c r="AL163" s="265" t="n">
        <f aca="false">+AK163+AL162</f>
        <v>1</v>
      </c>
      <c r="AM163" s="265" t="n">
        <f aca="false">+AL163+AM162</f>
        <v>1</v>
      </c>
      <c r="AN163" s="265" t="n">
        <f aca="false">+AM163+AN162</f>
        <v>1</v>
      </c>
      <c r="AO163" s="265" t="n">
        <f aca="false">+AN163+AO162</f>
        <v>1</v>
      </c>
      <c r="AP163" s="265" t="n">
        <f aca="false">+AO163+AP162</f>
        <v>1</v>
      </c>
      <c r="AQ163" s="265" t="n">
        <f aca="false">+AP163+AQ162</f>
        <v>1</v>
      </c>
      <c r="AR163" s="265" t="n">
        <f aca="false">+AQ163+AR162</f>
        <v>1</v>
      </c>
      <c r="AS163" s="265" t="n">
        <f aca="false">+AR163+AS162</f>
        <v>1</v>
      </c>
      <c r="AT163" s="265" t="n">
        <f aca="false">+AS163+AT162</f>
        <v>1</v>
      </c>
      <c r="AU163" s="265" t="n">
        <f aca="false">+AT163+AU162</f>
        <v>1</v>
      </c>
      <c r="AV163" s="265" t="n">
        <f aca="false">+AU163+AV162</f>
        <v>1</v>
      </c>
      <c r="AW163" s="265" t="n">
        <f aca="false">+AV163+AW162</f>
        <v>1</v>
      </c>
      <c r="AX163" s="265" t="n">
        <f aca="false">+AW163+AX162</f>
        <v>1</v>
      </c>
      <c r="AY163" s="265" t="n">
        <f aca="false">+AX163+AY162</f>
        <v>1</v>
      </c>
      <c r="AZ163" s="265" t="n">
        <f aca="false">+AY163+AZ162</f>
        <v>1</v>
      </c>
      <c r="BA163" s="266" t="n">
        <f aca="false">+AZ163+BA162</f>
        <v>1</v>
      </c>
      <c r="BB163" s="264" t="n">
        <f aca="false">+BA163+BB162</f>
        <v>1</v>
      </c>
    </row>
    <row r="164" customFormat="false" ht="12.75" hidden="false" customHeight="false" outlineLevel="0" collapsed="false">
      <c r="A164" s="263"/>
      <c r="B164" s="264" t="s">
        <v>121</v>
      </c>
      <c r="C164" s="260"/>
      <c r="D164" s="265" t="n">
        <v>0</v>
      </c>
      <c r="E164" s="265" t="n">
        <v>0</v>
      </c>
      <c r="F164" s="265" t="n">
        <v>0</v>
      </c>
      <c r="G164" s="265" t="n">
        <v>0</v>
      </c>
      <c r="H164" s="265" t="n">
        <v>0</v>
      </c>
      <c r="I164" s="265" t="n">
        <v>0</v>
      </c>
      <c r="J164" s="265" t="n">
        <v>0</v>
      </c>
      <c r="K164" s="265" t="n">
        <v>0</v>
      </c>
      <c r="L164" s="265" t="n">
        <v>0</v>
      </c>
      <c r="M164" s="265" t="n">
        <v>0</v>
      </c>
      <c r="N164" s="265" t="n">
        <v>0</v>
      </c>
      <c r="O164" s="265" t="n">
        <v>0</v>
      </c>
      <c r="P164" s="265" t="n">
        <v>0</v>
      </c>
      <c r="Q164" s="265" t="n">
        <v>0</v>
      </c>
      <c r="R164" s="265" t="n">
        <v>0</v>
      </c>
      <c r="S164" s="265" t="n">
        <v>0</v>
      </c>
      <c r="T164" s="265" t="n">
        <v>0</v>
      </c>
      <c r="U164" s="265" t="n">
        <v>0</v>
      </c>
      <c r="V164" s="265" t="n">
        <v>0</v>
      </c>
      <c r="W164" s="265" t="n">
        <v>1</v>
      </c>
      <c r="X164" s="265" t="n">
        <v>0</v>
      </c>
      <c r="Y164" s="265" t="n">
        <v>0</v>
      </c>
      <c r="Z164" s="265" t="n">
        <v>0</v>
      </c>
      <c r="AA164" s="162" t="n">
        <v>0</v>
      </c>
      <c r="AB164" s="265" t="n">
        <v>0</v>
      </c>
      <c r="AC164" s="265" t="n">
        <v>0</v>
      </c>
      <c r="AD164" s="265" t="n">
        <v>0</v>
      </c>
      <c r="AE164" s="265" t="n">
        <v>0</v>
      </c>
      <c r="AF164" s="265" t="n">
        <v>0</v>
      </c>
      <c r="AG164" s="265" t="n">
        <v>0</v>
      </c>
      <c r="AH164" s="265" t="n">
        <v>0</v>
      </c>
      <c r="AI164" s="265" t="n">
        <v>0</v>
      </c>
      <c r="AJ164" s="265" t="n">
        <v>0</v>
      </c>
      <c r="AK164" s="265" t="n">
        <v>0</v>
      </c>
      <c r="AL164" s="265" t="n">
        <v>0</v>
      </c>
      <c r="AM164" s="265" t="n">
        <v>0</v>
      </c>
      <c r="AN164" s="265" t="n">
        <v>0</v>
      </c>
      <c r="AO164" s="265" t="n">
        <v>0</v>
      </c>
      <c r="AP164" s="265" t="n">
        <v>0</v>
      </c>
      <c r="AQ164" s="265" t="n">
        <v>0</v>
      </c>
      <c r="AR164" s="265" t="n">
        <v>0</v>
      </c>
      <c r="AS164" s="265" t="n">
        <v>0</v>
      </c>
      <c r="AT164" s="265" t="n">
        <v>0</v>
      </c>
      <c r="AU164" s="265" t="n">
        <v>0</v>
      </c>
      <c r="AV164" s="265" t="n">
        <v>0</v>
      </c>
      <c r="AW164" s="265" t="n">
        <v>0</v>
      </c>
      <c r="AX164" s="265" t="n">
        <v>0</v>
      </c>
      <c r="AY164" s="265" t="n">
        <v>0</v>
      </c>
      <c r="AZ164" s="265" t="n">
        <v>0</v>
      </c>
      <c r="BA164" s="266" t="n">
        <v>0</v>
      </c>
      <c r="BB164" s="264" t="n">
        <v>0</v>
      </c>
      <c r="BC164" s="263" t="n">
        <f aca="false">SUM(N164:BB164)</f>
        <v>1</v>
      </c>
    </row>
    <row r="165" customFormat="false" ht="12.75" hidden="false" customHeight="false" outlineLevel="0" collapsed="false">
      <c r="A165" s="263"/>
      <c r="B165" s="264" t="s">
        <v>122</v>
      </c>
      <c r="C165" s="260"/>
      <c r="D165" s="265" t="n">
        <f aca="false">+D164</f>
        <v>0</v>
      </c>
      <c r="E165" s="265" t="n">
        <f aca="false">+D165+E164</f>
        <v>0</v>
      </c>
      <c r="F165" s="265" t="n">
        <f aca="false">+E165+F164</f>
        <v>0</v>
      </c>
      <c r="G165" s="265" t="n">
        <f aca="false">+F165+G164</f>
        <v>0</v>
      </c>
      <c r="H165" s="265" t="n">
        <f aca="false">+G165+H164</f>
        <v>0</v>
      </c>
      <c r="I165" s="265" t="n">
        <f aca="false">+H165+I164</f>
        <v>0</v>
      </c>
      <c r="J165" s="265" t="n">
        <f aca="false">+I165+J164</f>
        <v>0</v>
      </c>
      <c r="K165" s="265" t="n">
        <f aca="false">+J165+K164</f>
        <v>0</v>
      </c>
      <c r="L165" s="265" t="n">
        <f aca="false">+K165+L164</f>
        <v>0</v>
      </c>
      <c r="M165" s="265" t="n">
        <f aca="false">+L165+M164</f>
        <v>0</v>
      </c>
      <c r="N165" s="265" t="n">
        <f aca="false">+M165+N164</f>
        <v>0</v>
      </c>
      <c r="O165" s="265" t="n">
        <f aca="false">+N165+O164</f>
        <v>0</v>
      </c>
      <c r="P165" s="265" t="n">
        <f aca="false">+O165+P164</f>
        <v>0</v>
      </c>
      <c r="Q165" s="265" t="n">
        <f aca="false">+P165+Q164</f>
        <v>0</v>
      </c>
      <c r="R165" s="265" t="n">
        <f aca="false">+Q165+R164</f>
        <v>0</v>
      </c>
      <c r="S165" s="265" t="n">
        <f aca="false">+R165+S164</f>
        <v>0</v>
      </c>
      <c r="T165" s="265" t="n">
        <f aca="false">+S165+T164</f>
        <v>0</v>
      </c>
      <c r="U165" s="265" t="n">
        <f aca="false">+T165+U164</f>
        <v>0</v>
      </c>
      <c r="V165" s="265" t="n">
        <f aca="false">+U165+V164</f>
        <v>0</v>
      </c>
      <c r="W165" s="265" t="n">
        <f aca="false">+V165+W164</f>
        <v>1</v>
      </c>
      <c r="X165" s="265" t="n">
        <f aca="false">+W165+X164</f>
        <v>1</v>
      </c>
      <c r="Y165" s="265" t="n">
        <f aca="false">+X165+Y164</f>
        <v>1</v>
      </c>
      <c r="Z165" s="265" t="n">
        <f aca="false">+Y165+Z164</f>
        <v>1</v>
      </c>
      <c r="AA165" s="162" t="n">
        <f aca="false">+Z165+AA164</f>
        <v>1</v>
      </c>
      <c r="AB165" s="265" t="n">
        <f aca="false">+AA165+AB164</f>
        <v>1</v>
      </c>
      <c r="AC165" s="265" t="n">
        <f aca="false">+AB165+AC164</f>
        <v>1</v>
      </c>
      <c r="AD165" s="265" t="n">
        <f aca="false">+AC165+AD164</f>
        <v>1</v>
      </c>
      <c r="AE165" s="265" t="n">
        <f aca="false">+AD165+AE164</f>
        <v>1</v>
      </c>
      <c r="AF165" s="265" t="n">
        <f aca="false">+AE165+AF164</f>
        <v>1</v>
      </c>
      <c r="AG165" s="265" t="n">
        <f aca="false">+AF165+AG164</f>
        <v>1</v>
      </c>
      <c r="AH165" s="265" t="n">
        <f aca="false">+AG165+AH164</f>
        <v>1</v>
      </c>
      <c r="AI165" s="265" t="n">
        <f aca="false">+AH165+AI164</f>
        <v>1</v>
      </c>
      <c r="AJ165" s="265" t="n">
        <f aca="false">+AI165+AJ164</f>
        <v>1</v>
      </c>
      <c r="AK165" s="265" t="n">
        <f aca="false">+AJ165+AK164</f>
        <v>1</v>
      </c>
      <c r="AL165" s="265" t="n">
        <f aca="false">+AK165+AL164</f>
        <v>1</v>
      </c>
      <c r="AM165" s="265" t="n">
        <f aca="false">+AL165+AM164</f>
        <v>1</v>
      </c>
      <c r="AN165" s="265" t="n">
        <f aca="false">+AM165+AN164</f>
        <v>1</v>
      </c>
      <c r="AO165" s="265" t="n">
        <f aca="false">+AN165+AO164</f>
        <v>1</v>
      </c>
      <c r="AP165" s="265" t="n">
        <f aca="false">+AO165+AP164</f>
        <v>1</v>
      </c>
      <c r="AQ165" s="265" t="n">
        <f aca="false">+AP165+AQ164</f>
        <v>1</v>
      </c>
      <c r="AR165" s="265" t="n">
        <f aca="false">+AQ165+AR164</f>
        <v>1</v>
      </c>
      <c r="AS165" s="265" t="n">
        <f aca="false">+AR165+AS164</f>
        <v>1</v>
      </c>
      <c r="AT165" s="265" t="n">
        <f aca="false">+AS165+AT164</f>
        <v>1</v>
      </c>
      <c r="AU165" s="265" t="n">
        <f aca="false">+AT165+AU164</f>
        <v>1</v>
      </c>
      <c r="AV165" s="265" t="n">
        <f aca="false">+AU165+AV164</f>
        <v>1</v>
      </c>
      <c r="AW165" s="265" t="n">
        <f aca="false">+AV165+AW164</f>
        <v>1</v>
      </c>
      <c r="AX165" s="265" t="n">
        <f aca="false">+AW165+AX164</f>
        <v>1</v>
      </c>
      <c r="AY165" s="265" t="n">
        <f aca="false">+AX165+AY164</f>
        <v>1</v>
      </c>
      <c r="AZ165" s="265" t="n">
        <f aca="false">+AY165+AZ164</f>
        <v>1</v>
      </c>
      <c r="BA165" s="266" t="n">
        <f aca="false">+AZ165+BA164</f>
        <v>1</v>
      </c>
      <c r="BB165" s="264" t="n">
        <f aca="false">+BA165+BB164</f>
        <v>1</v>
      </c>
    </row>
    <row r="166" customFormat="false" ht="12.75" hidden="false" customHeight="false" outlineLevel="0" collapsed="false">
      <c r="A166" s="267"/>
      <c r="B166" s="268"/>
      <c r="C166" s="260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185"/>
      <c r="AB166" s="269"/>
      <c r="AC166" s="269"/>
      <c r="AD166" s="269"/>
      <c r="AE166" s="269"/>
      <c r="AF166" s="269"/>
      <c r="AG166" s="269"/>
      <c r="AH166" s="269"/>
      <c r="AI166" s="269"/>
      <c r="AJ166" s="269"/>
      <c r="AK166" s="269"/>
      <c r="AL166" s="269"/>
      <c r="AM166" s="269"/>
      <c r="AN166" s="269"/>
      <c r="AO166" s="269"/>
      <c r="AP166" s="269"/>
      <c r="AQ166" s="269"/>
      <c r="AR166" s="269"/>
      <c r="AS166" s="269"/>
      <c r="AT166" s="269"/>
      <c r="AU166" s="269"/>
      <c r="AV166" s="269"/>
      <c r="AW166" s="269"/>
      <c r="AX166" s="269"/>
      <c r="AY166" s="269"/>
      <c r="AZ166" s="269"/>
      <c r="BA166" s="270"/>
      <c r="BB166" s="268"/>
    </row>
    <row r="167" customFormat="false" ht="12.75" hidden="false" customHeight="false" outlineLevel="0" collapsed="false">
      <c r="A167" s="211"/>
      <c r="B167" s="211" t="s">
        <v>123</v>
      </c>
      <c r="C167" s="212" t="n">
        <v>8</v>
      </c>
      <c r="D167" s="215" t="n">
        <f aca="false">+D163*$C167</f>
        <v>0</v>
      </c>
      <c r="E167" s="215" t="n">
        <f aca="false">+E163*$C167</f>
        <v>0</v>
      </c>
      <c r="F167" s="215" t="n">
        <f aca="false">+F163*$C167</f>
        <v>0</v>
      </c>
      <c r="G167" s="215" t="n">
        <f aca="false">+G163*$C167</f>
        <v>0</v>
      </c>
      <c r="H167" s="215" t="n">
        <f aca="false">+H163*$C167</f>
        <v>0</v>
      </c>
      <c r="I167" s="215" t="n">
        <f aca="false">+I163*$C167</f>
        <v>0</v>
      </c>
      <c r="J167" s="215" t="n">
        <f aca="false">+J163*$C167</f>
        <v>0</v>
      </c>
      <c r="K167" s="215" t="n">
        <f aca="false">+K163*$C167</f>
        <v>0</v>
      </c>
      <c r="L167" s="215" t="n">
        <f aca="false">+L163*$C167</f>
        <v>0</v>
      </c>
      <c r="M167" s="215" t="n">
        <f aca="false">+M163*$C167</f>
        <v>0</v>
      </c>
      <c r="N167" s="215" t="n">
        <f aca="false">+N163*$C167</f>
        <v>0</v>
      </c>
      <c r="O167" s="215" t="n">
        <f aca="false">+O163*$C167</f>
        <v>0</v>
      </c>
      <c r="P167" s="215" t="n">
        <f aca="false">+P163*$C167</f>
        <v>0</v>
      </c>
      <c r="Q167" s="215" t="n">
        <f aca="false">+Q163*$C167</f>
        <v>0</v>
      </c>
      <c r="R167" s="215" t="n">
        <f aca="false">+R163*$C167</f>
        <v>0</v>
      </c>
      <c r="S167" s="215" t="n">
        <f aca="false">+S163*$C167</f>
        <v>0</v>
      </c>
      <c r="T167" s="215" t="n">
        <f aca="false">+T163*$C167</f>
        <v>0</v>
      </c>
      <c r="U167" s="215" t="n">
        <f aca="false">+U163*$C167</f>
        <v>0</v>
      </c>
      <c r="V167" s="215" t="n">
        <f aca="false">+V163*$C167</f>
        <v>0</v>
      </c>
      <c r="W167" s="215" t="n">
        <f aca="false">+W163*$C167</f>
        <v>8</v>
      </c>
      <c r="X167" s="215" t="n">
        <f aca="false">+X163*$C167</f>
        <v>8</v>
      </c>
      <c r="Y167" s="215" t="n">
        <f aca="false">+Y163*$C167</f>
        <v>8</v>
      </c>
      <c r="Z167" s="215" t="n">
        <f aca="false">+Z163*$C167</f>
        <v>8</v>
      </c>
      <c r="AA167" s="169" t="n">
        <f aca="false">+AA163*$C167</f>
        <v>8</v>
      </c>
      <c r="AB167" s="215" t="n">
        <f aca="false">+AB163*$C167</f>
        <v>8</v>
      </c>
      <c r="AC167" s="215" t="n">
        <f aca="false">+AC163*$C167</f>
        <v>8</v>
      </c>
      <c r="AD167" s="215" t="n">
        <f aca="false">+AD163*$C167</f>
        <v>8</v>
      </c>
      <c r="AE167" s="215" t="n">
        <f aca="false">+AE163*$C167</f>
        <v>8</v>
      </c>
      <c r="AF167" s="215" t="n">
        <f aca="false">+AF163*$C167</f>
        <v>8</v>
      </c>
      <c r="AG167" s="215" t="n">
        <f aca="false">+AG163*$C167</f>
        <v>8</v>
      </c>
      <c r="AH167" s="215" t="n">
        <f aca="false">+AH163*$C167</f>
        <v>8</v>
      </c>
      <c r="AI167" s="215" t="n">
        <f aca="false">+AI163*$C167</f>
        <v>8</v>
      </c>
      <c r="AJ167" s="215" t="n">
        <f aca="false">+AJ163*$C167</f>
        <v>8</v>
      </c>
      <c r="AK167" s="215" t="n">
        <f aca="false">+AK163*$C167</f>
        <v>8</v>
      </c>
      <c r="AL167" s="215" t="n">
        <f aca="false">+AL163*$C167</f>
        <v>8</v>
      </c>
      <c r="AM167" s="215" t="n">
        <f aca="false">+AM163*$C167</f>
        <v>8</v>
      </c>
      <c r="AN167" s="215" t="n">
        <f aca="false">+AN163*$C167</f>
        <v>8</v>
      </c>
      <c r="AO167" s="215" t="n">
        <f aca="false">+AO163*$C167</f>
        <v>8</v>
      </c>
      <c r="AP167" s="215" t="n">
        <f aca="false">+AP163*$C167</f>
        <v>8</v>
      </c>
      <c r="AQ167" s="215" t="n">
        <f aca="false">+AQ163*$C167</f>
        <v>8</v>
      </c>
      <c r="AR167" s="215" t="n">
        <f aca="false">+AR163*$C167</f>
        <v>8</v>
      </c>
      <c r="AS167" s="215" t="n">
        <f aca="false">+AS163*$C167</f>
        <v>8</v>
      </c>
      <c r="AT167" s="215" t="n">
        <f aca="false">+AT163*$C167</f>
        <v>8</v>
      </c>
      <c r="AU167" s="215" t="n">
        <f aca="false">+AU163*$C167</f>
        <v>8</v>
      </c>
      <c r="AV167" s="215" t="n">
        <f aca="false">+AV163*$C167</f>
        <v>8</v>
      </c>
      <c r="AW167" s="215" t="n">
        <f aca="false">+AW163*$C167</f>
        <v>8</v>
      </c>
      <c r="AX167" s="215" t="n">
        <f aca="false">+AX163*$C167</f>
        <v>8</v>
      </c>
      <c r="AY167" s="215" t="n">
        <f aca="false">+AY163*$C167</f>
        <v>8</v>
      </c>
      <c r="AZ167" s="215" t="n">
        <f aca="false">+AZ163*$C167</f>
        <v>8</v>
      </c>
      <c r="BA167" s="216" t="n">
        <f aca="false">+BA163*$C167</f>
        <v>8</v>
      </c>
      <c r="BB167" s="217" t="n">
        <f aca="false">+BB163*$C167</f>
        <v>8</v>
      </c>
      <c r="BC167" s="217"/>
      <c r="BF167" s="217"/>
      <c r="BG167" s="217"/>
      <c r="BH167" s="217"/>
      <c r="BI167" s="217"/>
      <c r="BJ167" s="217"/>
      <c r="BK167" s="217"/>
      <c r="BL167" s="217"/>
      <c r="BM167" s="217"/>
      <c r="BN167" s="217"/>
      <c r="BO167" s="217"/>
      <c r="BP167" s="217"/>
      <c r="BQ167" s="217"/>
      <c r="BR167" s="217"/>
      <c r="BS167" s="217"/>
      <c r="BT167" s="217"/>
      <c r="BU167" s="217"/>
      <c r="BV167" s="217"/>
      <c r="BW167" s="217"/>
      <c r="BX167" s="217"/>
      <c r="BY167" s="217"/>
      <c r="BZ167" s="217"/>
      <c r="CA167" s="217"/>
      <c r="CB167" s="217"/>
      <c r="CC167" s="217"/>
      <c r="CD167" s="217"/>
      <c r="CE167" s="217"/>
      <c r="CF167" s="217"/>
      <c r="CG167" s="217"/>
      <c r="CH167" s="217"/>
      <c r="CI167" s="217"/>
      <c r="CJ167" s="217"/>
      <c r="CK167" s="217"/>
    </row>
    <row r="168" customFormat="false" ht="13.5" hidden="false" customHeight="false" outlineLevel="0" collapsed="false">
      <c r="A168" s="271"/>
      <c r="B168" s="271" t="s">
        <v>124</v>
      </c>
      <c r="C168" s="272" t="str">
        <f aca="false">+'NTP or Sold'!C15</f>
        <v>NTP</v>
      </c>
      <c r="D168" s="273" t="n">
        <f aca="false">+D165*$C167</f>
        <v>0</v>
      </c>
      <c r="E168" s="273" t="n">
        <f aca="false">+E165*$C167</f>
        <v>0</v>
      </c>
      <c r="F168" s="273" t="n">
        <f aca="false">+F165*$C167</f>
        <v>0</v>
      </c>
      <c r="G168" s="273" t="n">
        <f aca="false">+G165*$C167</f>
        <v>0</v>
      </c>
      <c r="H168" s="273" t="n">
        <f aca="false">+H165*$C167</f>
        <v>0</v>
      </c>
      <c r="I168" s="273" t="n">
        <f aca="false">+I165*$C167</f>
        <v>0</v>
      </c>
      <c r="J168" s="273" t="n">
        <f aca="false">+J165*$C167</f>
        <v>0</v>
      </c>
      <c r="K168" s="273" t="n">
        <f aca="false">+K165*$C167</f>
        <v>0</v>
      </c>
      <c r="L168" s="273" t="n">
        <f aca="false">+L165*$C167</f>
        <v>0</v>
      </c>
      <c r="M168" s="273" t="n">
        <f aca="false">+M165*$C167</f>
        <v>0</v>
      </c>
      <c r="N168" s="273" t="n">
        <f aca="false">+N165*$C167</f>
        <v>0</v>
      </c>
      <c r="O168" s="273" t="n">
        <f aca="false">+O165*$C167</f>
        <v>0</v>
      </c>
      <c r="P168" s="273" t="n">
        <f aca="false">+P165*$C167</f>
        <v>0</v>
      </c>
      <c r="Q168" s="273" t="n">
        <f aca="false">+Q165*$C167</f>
        <v>0</v>
      </c>
      <c r="R168" s="273" t="n">
        <f aca="false">+R165*$C167</f>
        <v>0</v>
      </c>
      <c r="S168" s="273" t="n">
        <f aca="false">+S165*$C167</f>
        <v>0</v>
      </c>
      <c r="T168" s="273" t="n">
        <f aca="false">+T165*$C167</f>
        <v>0</v>
      </c>
      <c r="U168" s="273" t="n">
        <f aca="false">+U165*$C167</f>
        <v>0</v>
      </c>
      <c r="V168" s="273" t="n">
        <f aca="false">+V165*$C167</f>
        <v>0</v>
      </c>
      <c r="W168" s="273" t="n">
        <f aca="false">+W165*$C167</f>
        <v>8</v>
      </c>
      <c r="X168" s="273" t="n">
        <f aca="false">+X165*$C167</f>
        <v>8</v>
      </c>
      <c r="Y168" s="273" t="n">
        <f aca="false">+Y165*$C167</f>
        <v>8</v>
      </c>
      <c r="Z168" s="273" t="n">
        <f aca="false">+Z165*$C167</f>
        <v>8</v>
      </c>
      <c r="AA168" s="175" t="n">
        <f aca="false">+AA165*$C167</f>
        <v>8</v>
      </c>
      <c r="AB168" s="273" t="n">
        <f aca="false">+AB165*$C167</f>
        <v>8</v>
      </c>
      <c r="AC168" s="273" t="n">
        <f aca="false">+AC165*$C167</f>
        <v>8</v>
      </c>
      <c r="AD168" s="273" t="n">
        <f aca="false">+AD165*$C167</f>
        <v>8</v>
      </c>
      <c r="AE168" s="273" t="n">
        <f aca="false">+AE165*$C167</f>
        <v>8</v>
      </c>
      <c r="AF168" s="273" t="n">
        <f aca="false">+AF165*$C167</f>
        <v>8</v>
      </c>
      <c r="AG168" s="273" t="n">
        <f aca="false">+AG165*$C167</f>
        <v>8</v>
      </c>
      <c r="AH168" s="273" t="n">
        <f aca="false">+AH165*$C167</f>
        <v>8</v>
      </c>
      <c r="AI168" s="273" t="n">
        <f aca="false">+AI165*$C167</f>
        <v>8</v>
      </c>
      <c r="AJ168" s="273" t="n">
        <f aca="false">+AJ165*$C167</f>
        <v>8</v>
      </c>
      <c r="AK168" s="273" t="n">
        <f aca="false">+AK165*$C167</f>
        <v>8</v>
      </c>
      <c r="AL168" s="273" t="n">
        <f aca="false">+AL165*$C167</f>
        <v>8</v>
      </c>
      <c r="AM168" s="273" t="n">
        <f aca="false">+AM165*$C167</f>
        <v>8</v>
      </c>
      <c r="AN168" s="273" t="n">
        <f aca="false">+AN165*$C167</f>
        <v>8</v>
      </c>
      <c r="AO168" s="273" t="n">
        <f aca="false">+AO165*$C167</f>
        <v>8</v>
      </c>
      <c r="AP168" s="273" t="n">
        <f aca="false">+AP165*$C167</f>
        <v>8</v>
      </c>
      <c r="AQ168" s="273" t="n">
        <f aca="false">+AQ165*$C167</f>
        <v>8</v>
      </c>
      <c r="AR168" s="273" t="n">
        <f aca="false">+AR165*$C167</f>
        <v>8</v>
      </c>
      <c r="AS168" s="273" t="n">
        <f aca="false">+AS165*$C167</f>
        <v>8</v>
      </c>
      <c r="AT168" s="273" t="n">
        <f aca="false">+AT165*$C167</f>
        <v>8</v>
      </c>
      <c r="AU168" s="273" t="n">
        <f aca="false">+AU165*$C167</f>
        <v>8</v>
      </c>
      <c r="AV168" s="273" t="n">
        <f aca="false">+AV165*$C167</f>
        <v>8</v>
      </c>
      <c r="AW168" s="273" t="n">
        <f aca="false">+AW165*$C167</f>
        <v>8</v>
      </c>
      <c r="AX168" s="273" t="n">
        <f aca="false">+AX165*$C167</f>
        <v>8</v>
      </c>
      <c r="AY168" s="273" t="n">
        <f aca="false">+AY165*$C167</f>
        <v>8</v>
      </c>
      <c r="AZ168" s="273" t="n">
        <f aca="false">+AZ165*$C167</f>
        <v>8</v>
      </c>
      <c r="BA168" s="274" t="n">
        <f aca="false">+BA165*$C167</f>
        <v>8</v>
      </c>
      <c r="BB168" s="275" t="n">
        <f aca="false">+BB165*$C167</f>
        <v>8</v>
      </c>
      <c r="BC168" s="275"/>
      <c r="BF168" s="275"/>
      <c r="BG168" s="275"/>
      <c r="BH168" s="275"/>
      <c r="BI168" s="275"/>
      <c r="BJ168" s="275"/>
      <c r="BK168" s="275"/>
      <c r="BL168" s="275"/>
      <c r="BM168" s="275"/>
      <c r="BN168" s="275"/>
      <c r="BO168" s="275"/>
      <c r="BP168" s="275"/>
      <c r="BQ168" s="275"/>
      <c r="BR168" s="275"/>
      <c r="BS168" s="275"/>
      <c r="BT168" s="275"/>
      <c r="BU168" s="275"/>
      <c r="BV168" s="275"/>
      <c r="BW168" s="275"/>
      <c r="BX168" s="275"/>
      <c r="BY168" s="275"/>
      <c r="BZ168" s="275"/>
      <c r="CA168" s="275"/>
      <c r="CB168" s="275"/>
      <c r="CC168" s="275"/>
      <c r="CD168" s="275"/>
      <c r="CE168" s="275"/>
      <c r="CF168" s="275"/>
      <c r="CG168" s="275"/>
      <c r="CH168" s="275"/>
      <c r="CI168" s="275"/>
      <c r="CJ168" s="275"/>
      <c r="CK168" s="275"/>
    </row>
    <row r="169" customFormat="false" ht="15" hidden="false" customHeight="true" outlineLevel="0" collapsed="false">
      <c r="A169" s="259"/>
      <c r="B169" s="211" t="str">
        <f aca="false">+'NTP or Sold'!H16</f>
        <v>Fr 6B 50hz power barges</v>
      </c>
      <c r="C169" s="260" t="str">
        <f aca="false">+'NTP or Sold'!T16</f>
        <v>Nigeria Barge II (APACHI)</v>
      </c>
      <c r="D169" s="261"/>
      <c r="E169" s="261"/>
      <c r="F169" s="261"/>
      <c r="G169" s="261"/>
      <c r="H169" s="261"/>
      <c r="I169" s="261"/>
      <c r="J169" s="261"/>
      <c r="K169" s="261"/>
      <c r="L169" s="261"/>
      <c r="M169" s="261"/>
      <c r="N169" s="261"/>
      <c r="O169" s="261"/>
      <c r="P169" s="261"/>
      <c r="Q169" s="261"/>
      <c r="R169" s="261"/>
      <c r="S169" s="261"/>
      <c r="T169" s="261"/>
      <c r="U169" s="261"/>
      <c r="V169" s="261"/>
      <c r="W169" s="261"/>
      <c r="X169" s="261"/>
      <c r="Y169" s="261"/>
      <c r="Z169" s="261"/>
      <c r="AA169" s="208"/>
      <c r="AB169" s="261"/>
      <c r="AC169" s="261"/>
      <c r="AD169" s="261"/>
      <c r="AE169" s="261"/>
      <c r="AF169" s="261"/>
      <c r="AG169" s="261"/>
      <c r="AH169" s="261"/>
      <c r="AI169" s="261"/>
      <c r="AJ169" s="261"/>
      <c r="AK169" s="261"/>
      <c r="AL169" s="261"/>
      <c r="AM169" s="261"/>
      <c r="AN169" s="261"/>
      <c r="AO169" s="261"/>
      <c r="AP169" s="261"/>
      <c r="AQ169" s="261"/>
      <c r="AR169" s="261"/>
      <c r="AS169" s="261"/>
      <c r="AT169" s="261"/>
      <c r="AU169" s="261"/>
      <c r="AV169" s="261"/>
      <c r="AW169" s="261"/>
      <c r="AX169" s="261"/>
      <c r="AY169" s="261"/>
      <c r="AZ169" s="261"/>
      <c r="BA169" s="262"/>
    </row>
    <row r="170" customFormat="false" ht="12.75" hidden="false" customHeight="false" outlineLevel="0" collapsed="false">
      <c r="A170" s="263"/>
      <c r="B170" s="264" t="s">
        <v>119</v>
      </c>
      <c r="C170" s="260"/>
      <c r="D170" s="265" t="n">
        <v>0</v>
      </c>
      <c r="E170" s="265" t="n">
        <v>0</v>
      </c>
      <c r="F170" s="265" t="n">
        <v>0</v>
      </c>
      <c r="G170" s="265" t="n">
        <v>0</v>
      </c>
      <c r="H170" s="265" t="n">
        <v>0</v>
      </c>
      <c r="I170" s="265" t="n">
        <v>0</v>
      </c>
      <c r="J170" s="265" t="n">
        <v>0</v>
      </c>
      <c r="K170" s="265" t="n">
        <v>0</v>
      </c>
      <c r="L170" s="265" t="n">
        <v>0</v>
      </c>
      <c r="M170" s="265" t="n">
        <v>0</v>
      </c>
      <c r="N170" s="265" t="n">
        <v>0</v>
      </c>
      <c r="O170" s="265" t="n">
        <v>0</v>
      </c>
      <c r="P170" s="265" t="n">
        <v>0</v>
      </c>
      <c r="Q170" s="265" t="n">
        <v>0</v>
      </c>
      <c r="R170" s="265" t="n">
        <v>0</v>
      </c>
      <c r="S170" s="265" t="n">
        <v>0</v>
      </c>
      <c r="T170" s="265" t="n">
        <v>0</v>
      </c>
      <c r="U170" s="265" t="n">
        <v>0</v>
      </c>
      <c r="V170" s="265" t="n">
        <v>0</v>
      </c>
      <c r="W170" s="265" t="n">
        <v>1</v>
      </c>
      <c r="X170" s="265" t="n">
        <v>0</v>
      </c>
      <c r="Y170" s="265" t="n">
        <v>0</v>
      </c>
      <c r="Z170" s="265" t="n">
        <v>0</v>
      </c>
      <c r="AA170" s="162" t="n">
        <v>0</v>
      </c>
      <c r="AB170" s="265" t="n">
        <v>0</v>
      </c>
      <c r="AC170" s="265" t="n">
        <v>0</v>
      </c>
      <c r="AD170" s="265" t="n">
        <v>0</v>
      </c>
      <c r="AE170" s="265" t="n">
        <v>0</v>
      </c>
      <c r="AF170" s="265" t="n">
        <v>0</v>
      </c>
      <c r="AG170" s="265" t="n">
        <v>0</v>
      </c>
      <c r="AH170" s="265" t="n">
        <v>0</v>
      </c>
      <c r="AI170" s="265" t="n">
        <v>0</v>
      </c>
      <c r="AJ170" s="265" t="n">
        <v>0</v>
      </c>
      <c r="AK170" s="265" t="n">
        <v>0</v>
      </c>
      <c r="AL170" s="265" t="n">
        <v>0</v>
      </c>
      <c r="AM170" s="265" t="n">
        <v>0</v>
      </c>
      <c r="AN170" s="265" t="n">
        <v>0</v>
      </c>
      <c r="AO170" s="265" t="n">
        <v>0</v>
      </c>
      <c r="AP170" s="265" t="n">
        <v>0</v>
      </c>
      <c r="AQ170" s="265" t="n">
        <v>0</v>
      </c>
      <c r="AR170" s="265" t="n">
        <v>0</v>
      </c>
      <c r="AS170" s="265" t="n">
        <v>0</v>
      </c>
      <c r="AT170" s="265" t="n">
        <v>0</v>
      </c>
      <c r="AU170" s="265" t="n">
        <v>0</v>
      </c>
      <c r="AV170" s="265" t="n">
        <v>0</v>
      </c>
      <c r="AW170" s="265" t="n">
        <v>0</v>
      </c>
      <c r="AX170" s="265" t="n">
        <v>0</v>
      </c>
      <c r="AY170" s="265" t="n">
        <v>0</v>
      </c>
      <c r="AZ170" s="265" t="n">
        <v>0</v>
      </c>
      <c r="BA170" s="266" t="n">
        <v>0</v>
      </c>
      <c r="BB170" s="264" t="n">
        <v>0</v>
      </c>
      <c r="BC170" s="263" t="n">
        <f aca="false">SUM(N170:BB170)</f>
        <v>1</v>
      </c>
    </row>
    <row r="171" customFormat="false" ht="12.75" hidden="false" customHeight="false" outlineLevel="0" collapsed="false">
      <c r="A171" s="263"/>
      <c r="B171" s="264" t="s">
        <v>120</v>
      </c>
      <c r="C171" s="260"/>
      <c r="D171" s="265" t="n">
        <f aca="false">+D170</f>
        <v>0</v>
      </c>
      <c r="E171" s="265" t="n">
        <f aca="false">+D171+E170</f>
        <v>0</v>
      </c>
      <c r="F171" s="265" t="n">
        <f aca="false">+E171+F170</f>
        <v>0</v>
      </c>
      <c r="G171" s="265" t="n">
        <f aca="false">+F171+G170</f>
        <v>0</v>
      </c>
      <c r="H171" s="265" t="n">
        <f aca="false">+G171+H170</f>
        <v>0</v>
      </c>
      <c r="I171" s="265" t="n">
        <f aca="false">+H171+I170</f>
        <v>0</v>
      </c>
      <c r="J171" s="265" t="n">
        <f aca="false">+I171+J170</f>
        <v>0</v>
      </c>
      <c r="K171" s="265" t="n">
        <f aca="false">+J171+K170</f>
        <v>0</v>
      </c>
      <c r="L171" s="265" t="n">
        <f aca="false">+K171+L170</f>
        <v>0</v>
      </c>
      <c r="M171" s="265" t="n">
        <f aca="false">+L171+M170</f>
        <v>0</v>
      </c>
      <c r="N171" s="265" t="n">
        <f aca="false">+M171+N170</f>
        <v>0</v>
      </c>
      <c r="O171" s="265" t="n">
        <f aca="false">+N171+O170</f>
        <v>0</v>
      </c>
      <c r="P171" s="265" t="n">
        <f aca="false">+O171+P170</f>
        <v>0</v>
      </c>
      <c r="Q171" s="265" t="n">
        <f aca="false">+P171+Q170</f>
        <v>0</v>
      </c>
      <c r="R171" s="265" t="n">
        <f aca="false">+Q171+R170</f>
        <v>0</v>
      </c>
      <c r="S171" s="265" t="n">
        <f aca="false">+R171+S170</f>
        <v>0</v>
      </c>
      <c r="T171" s="265" t="n">
        <f aca="false">+S171+T170</f>
        <v>0</v>
      </c>
      <c r="U171" s="265" t="n">
        <f aca="false">+T171+U170</f>
        <v>0</v>
      </c>
      <c r="V171" s="265" t="n">
        <f aca="false">+U171+V170</f>
        <v>0</v>
      </c>
      <c r="W171" s="265" t="n">
        <f aca="false">+V171+W170</f>
        <v>1</v>
      </c>
      <c r="X171" s="265" t="n">
        <f aca="false">+W171+X170</f>
        <v>1</v>
      </c>
      <c r="Y171" s="265" t="n">
        <f aca="false">+X171+Y170</f>
        <v>1</v>
      </c>
      <c r="Z171" s="265" t="n">
        <f aca="false">+Y171+Z170</f>
        <v>1</v>
      </c>
      <c r="AA171" s="162" t="n">
        <f aca="false">+Z171+AA170</f>
        <v>1</v>
      </c>
      <c r="AB171" s="265" t="n">
        <f aca="false">+AA171+AB170</f>
        <v>1</v>
      </c>
      <c r="AC171" s="265" t="n">
        <f aca="false">+AB171+AC170</f>
        <v>1</v>
      </c>
      <c r="AD171" s="265" t="n">
        <f aca="false">+AC171+AD170</f>
        <v>1</v>
      </c>
      <c r="AE171" s="265" t="n">
        <f aca="false">+AD171+AE170</f>
        <v>1</v>
      </c>
      <c r="AF171" s="265" t="n">
        <f aca="false">+AE171+AF170</f>
        <v>1</v>
      </c>
      <c r="AG171" s="265" t="n">
        <f aca="false">+AF171+AG170</f>
        <v>1</v>
      </c>
      <c r="AH171" s="265" t="n">
        <f aca="false">+AG171+AH170</f>
        <v>1</v>
      </c>
      <c r="AI171" s="265" t="n">
        <f aca="false">+AH171+AI170</f>
        <v>1</v>
      </c>
      <c r="AJ171" s="265" t="n">
        <f aca="false">+AI171+AJ170</f>
        <v>1</v>
      </c>
      <c r="AK171" s="265" t="n">
        <f aca="false">+AJ171+AK170</f>
        <v>1</v>
      </c>
      <c r="AL171" s="265" t="n">
        <f aca="false">+AK171+AL170</f>
        <v>1</v>
      </c>
      <c r="AM171" s="265" t="n">
        <f aca="false">+AL171+AM170</f>
        <v>1</v>
      </c>
      <c r="AN171" s="265" t="n">
        <f aca="false">+AM171+AN170</f>
        <v>1</v>
      </c>
      <c r="AO171" s="265" t="n">
        <f aca="false">+AN171+AO170</f>
        <v>1</v>
      </c>
      <c r="AP171" s="265" t="n">
        <f aca="false">+AO171+AP170</f>
        <v>1</v>
      </c>
      <c r="AQ171" s="265" t="n">
        <f aca="false">+AP171+AQ170</f>
        <v>1</v>
      </c>
      <c r="AR171" s="265" t="n">
        <f aca="false">+AQ171+AR170</f>
        <v>1</v>
      </c>
      <c r="AS171" s="265" t="n">
        <f aca="false">+AR171+AS170</f>
        <v>1</v>
      </c>
      <c r="AT171" s="265" t="n">
        <f aca="false">+AS171+AT170</f>
        <v>1</v>
      </c>
      <c r="AU171" s="265" t="n">
        <f aca="false">+AT171+AU170</f>
        <v>1</v>
      </c>
      <c r="AV171" s="265" t="n">
        <f aca="false">+AU171+AV170</f>
        <v>1</v>
      </c>
      <c r="AW171" s="265" t="n">
        <f aca="false">+AV171+AW170</f>
        <v>1</v>
      </c>
      <c r="AX171" s="265" t="n">
        <f aca="false">+AW171+AX170</f>
        <v>1</v>
      </c>
      <c r="AY171" s="265" t="n">
        <f aca="false">+AX171+AY170</f>
        <v>1</v>
      </c>
      <c r="AZ171" s="265" t="n">
        <f aca="false">+AY171+AZ170</f>
        <v>1</v>
      </c>
      <c r="BA171" s="266" t="n">
        <f aca="false">+AZ171+BA170</f>
        <v>1</v>
      </c>
      <c r="BB171" s="264" t="n">
        <f aca="false">+BA171+BB170</f>
        <v>1</v>
      </c>
    </row>
    <row r="172" customFormat="false" ht="12.75" hidden="false" customHeight="false" outlineLevel="0" collapsed="false">
      <c r="A172" s="263"/>
      <c r="B172" s="264" t="s">
        <v>121</v>
      </c>
      <c r="C172" s="260"/>
      <c r="D172" s="265" t="n">
        <v>0</v>
      </c>
      <c r="E172" s="265" t="n">
        <v>0</v>
      </c>
      <c r="F172" s="265" t="n">
        <v>0</v>
      </c>
      <c r="G172" s="265" t="n">
        <v>0</v>
      </c>
      <c r="H172" s="265" t="n">
        <v>0</v>
      </c>
      <c r="I172" s="265" t="n">
        <v>0</v>
      </c>
      <c r="J172" s="265" t="n">
        <v>0</v>
      </c>
      <c r="K172" s="265" t="n">
        <v>0</v>
      </c>
      <c r="L172" s="265" t="n">
        <v>0</v>
      </c>
      <c r="M172" s="265" t="n">
        <v>0</v>
      </c>
      <c r="N172" s="265" t="n">
        <v>0</v>
      </c>
      <c r="O172" s="265" t="n">
        <v>0</v>
      </c>
      <c r="P172" s="265" t="n">
        <v>0</v>
      </c>
      <c r="Q172" s="265" t="n">
        <v>0</v>
      </c>
      <c r="R172" s="265" t="n">
        <v>0</v>
      </c>
      <c r="S172" s="265" t="n">
        <v>0</v>
      </c>
      <c r="T172" s="265" t="n">
        <v>0</v>
      </c>
      <c r="U172" s="265" t="n">
        <v>0</v>
      </c>
      <c r="V172" s="265" t="n">
        <v>0</v>
      </c>
      <c r="W172" s="265" t="n">
        <v>1</v>
      </c>
      <c r="X172" s="265" t="n">
        <v>0</v>
      </c>
      <c r="Y172" s="265" t="n">
        <v>0</v>
      </c>
      <c r="Z172" s="265" t="n">
        <v>0</v>
      </c>
      <c r="AA172" s="162" t="n">
        <v>0</v>
      </c>
      <c r="AB172" s="265" t="n">
        <v>0</v>
      </c>
      <c r="AC172" s="265" t="n">
        <v>0</v>
      </c>
      <c r="AD172" s="265" t="n">
        <v>0</v>
      </c>
      <c r="AE172" s="265" t="n">
        <v>0</v>
      </c>
      <c r="AF172" s="265" t="n">
        <v>0</v>
      </c>
      <c r="AG172" s="265" t="n">
        <v>0</v>
      </c>
      <c r="AH172" s="265" t="n">
        <v>0</v>
      </c>
      <c r="AI172" s="265" t="n">
        <v>0</v>
      </c>
      <c r="AJ172" s="265" t="n">
        <v>0</v>
      </c>
      <c r="AK172" s="265" t="n">
        <v>0</v>
      </c>
      <c r="AL172" s="265" t="n">
        <v>0</v>
      </c>
      <c r="AM172" s="265" t="n">
        <v>0</v>
      </c>
      <c r="AN172" s="265" t="n">
        <v>0</v>
      </c>
      <c r="AO172" s="265" t="n">
        <v>0</v>
      </c>
      <c r="AP172" s="265" t="n">
        <v>0</v>
      </c>
      <c r="AQ172" s="265" t="n">
        <v>0</v>
      </c>
      <c r="AR172" s="265" t="n">
        <v>0</v>
      </c>
      <c r="AS172" s="265" t="n">
        <v>0</v>
      </c>
      <c r="AT172" s="265" t="n">
        <v>0</v>
      </c>
      <c r="AU172" s="265" t="n">
        <v>0</v>
      </c>
      <c r="AV172" s="265" t="n">
        <v>0</v>
      </c>
      <c r="AW172" s="265" t="n">
        <v>0</v>
      </c>
      <c r="AX172" s="265" t="n">
        <v>0</v>
      </c>
      <c r="AY172" s="265" t="n">
        <v>0</v>
      </c>
      <c r="AZ172" s="265" t="n">
        <v>0</v>
      </c>
      <c r="BA172" s="266" t="n">
        <v>0</v>
      </c>
      <c r="BB172" s="264" t="n">
        <v>0</v>
      </c>
      <c r="BC172" s="263" t="n">
        <f aca="false">SUM(N172:BB172)</f>
        <v>1</v>
      </c>
    </row>
    <row r="173" customFormat="false" ht="12.75" hidden="false" customHeight="false" outlineLevel="0" collapsed="false">
      <c r="A173" s="263"/>
      <c r="B173" s="264" t="s">
        <v>122</v>
      </c>
      <c r="C173" s="260"/>
      <c r="D173" s="265" t="n">
        <f aca="false">+D172</f>
        <v>0</v>
      </c>
      <c r="E173" s="265" t="n">
        <f aca="false">+D173+E172</f>
        <v>0</v>
      </c>
      <c r="F173" s="265" t="n">
        <f aca="false">+E173+F172</f>
        <v>0</v>
      </c>
      <c r="G173" s="265" t="n">
        <f aca="false">+F173+G172</f>
        <v>0</v>
      </c>
      <c r="H173" s="265" t="n">
        <f aca="false">+G173+H172</f>
        <v>0</v>
      </c>
      <c r="I173" s="265" t="n">
        <f aca="false">+H173+I172</f>
        <v>0</v>
      </c>
      <c r="J173" s="265" t="n">
        <f aca="false">+I173+J172</f>
        <v>0</v>
      </c>
      <c r="K173" s="265" t="n">
        <f aca="false">+J173+K172</f>
        <v>0</v>
      </c>
      <c r="L173" s="265" t="n">
        <f aca="false">+K173+L172</f>
        <v>0</v>
      </c>
      <c r="M173" s="265" t="n">
        <f aca="false">+L173+M172</f>
        <v>0</v>
      </c>
      <c r="N173" s="265" t="n">
        <f aca="false">+M173+N172</f>
        <v>0</v>
      </c>
      <c r="O173" s="265" t="n">
        <f aca="false">+N173+O172</f>
        <v>0</v>
      </c>
      <c r="P173" s="265" t="n">
        <f aca="false">+O173+P172</f>
        <v>0</v>
      </c>
      <c r="Q173" s="265" t="n">
        <f aca="false">+P173+Q172</f>
        <v>0</v>
      </c>
      <c r="R173" s="265" t="n">
        <f aca="false">+Q173+R172</f>
        <v>0</v>
      </c>
      <c r="S173" s="265" t="n">
        <f aca="false">+R173+S172</f>
        <v>0</v>
      </c>
      <c r="T173" s="265" t="n">
        <f aca="false">+S173+T172</f>
        <v>0</v>
      </c>
      <c r="U173" s="265" t="n">
        <f aca="false">+T173+U172</f>
        <v>0</v>
      </c>
      <c r="V173" s="265" t="n">
        <f aca="false">+U173+V172</f>
        <v>0</v>
      </c>
      <c r="W173" s="265" t="n">
        <f aca="false">+V173+W172</f>
        <v>1</v>
      </c>
      <c r="X173" s="265" t="n">
        <f aca="false">+W173+X172</f>
        <v>1</v>
      </c>
      <c r="Y173" s="265" t="n">
        <f aca="false">+X173+Y172</f>
        <v>1</v>
      </c>
      <c r="Z173" s="265" t="n">
        <f aca="false">+Y173+Z172</f>
        <v>1</v>
      </c>
      <c r="AA173" s="162" t="n">
        <f aca="false">+Z173+AA172</f>
        <v>1</v>
      </c>
      <c r="AB173" s="265" t="n">
        <f aca="false">+AA173+AB172</f>
        <v>1</v>
      </c>
      <c r="AC173" s="265" t="n">
        <f aca="false">+AB173+AC172</f>
        <v>1</v>
      </c>
      <c r="AD173" s="265" t="n">
        <f aca="false">+AC173+AD172</f>
        <v>1</v>
      </c>
      <c r="AE173" s="265" t="n">
        <f aca="false">+AD173+AE172</f>
        <v>1</v>
      </c>
      <c r="AF173" s="265" t="n">
        <f aca="false">+AE173+AF172</f>
        <v>1</v>
      </c>
      <c r="AG173" s="265" t="n">
        <f aca="false">+AF173+AG172</f>
        <v>1</v>
      </c>
      <c r="AH173" s="265" t="n">
        <f aca="false">+AG173+AH172</f>
        <v>1</v>
      </c>
      <c r="AI173" s="265" t="n">
        <f aca="false">+AH173+AI172</f>
        <v>1</v>
      </c>
      <c r="AJ173" s="265" t="n">
        <f aca="false">+AI173+AJ172</f>
        <v>1</v>
      </c>
      <c r="AK173" s="265" t="n">
        <f aca="false">+AJ173+AK172</f>
        <v>1</v>
      </c>
      <c r="AL173" s="265" t="n">
        <f aca="false">+AK173+AL172</f>
        <v>1</v>
      </c>
      <c r="AM173" s="265" t="n">
        <f aca="false">+AL173+AM172</f>
        <v>1</v>
      </c>
      <c r="AN173" s="265" t="n">
        <f aca="false">+AM173+AN172</f>
        <v>1</v>
      </c>
      <c r="AO173" s="265" t="n">
        <f aca="false">+AN173+AO172</f>
        <v>1</v>
      </c>
      <c r="AP173" s="265" t="n">
        <f aca="false">+AO173+AP172</f>
        <v>1</v>
      </c>
      <c r="AQ173" s="265" t="n">
        <f aca="false">+AP173+AQ172</f>
        <v>1</v>
      </c>
      <c r="AR173" s="265" t="n">
        <f aca="false">+AQ173+AR172</f>
        <v>1</v>
      </c>
      <c r="AS173" s="265" t="n">
        <f aca="false">+AR173+AS172</f>
        <v>1</v>
      </c>
      <c r="AT173" s="265" t="n">
        <f aca="false">+AS173+AT172</f>
        <v>1</v>
      </c>
      <c r="AU173" s="265" t="n">
        <f aca="false">+AT173+AU172</f>
        <v>1</v>
      </c>
      <c r="AV173" s="265" t="n">
        <f aca="false">+AU173+AV172</f>
        <v>1</v>
      </c>
      <c r="AW173" s="265" t="n">
        <f aca="false">+AV173+AW172</f>
        <v>1</v>
      </c>
      <c r="AX173" s="265" t="n">
        <f aca="false">+AW173+AX172</f>
        <v>1</v>
      </c>
      <c r="AY173" s="265" t="n">
        <f aca="false">+AX173+AY172</f>
        <v>1</v>
      </c>
      <c r="AZ173" s="265" t="n">
        <f aca="false">+AY173+AZ172</f>
        <v>1</v>
      </c>
      <c r="BA173" s="266" t="n">
        <f aca="false">+AZ173+BA172</f>
        <v>1</v>
      </c>
      <c r="BB173" s="264" t="n">
        <f aca="false">+BA173+BB172</f>
        <v>1</v>
      </c>
    </row>
    <row r="174" customFormat="false" ht="12.75" hidden="false" customHeight="false" outlineLevel="0" collapsed="false">
      <c r="A174" s="267"/>
      <c r="B174" s="268"/>
      <c r="C174" s="260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  <c r="AA174" s="185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269"/>
      <c r="AM174" s="269"/>
      <c r="AN174" s="269"/>
      <c r="AO174" s="269"/>
      <c r="AP174" s="269"/>
      <c r="AQ174" s="269"/>
      <c r="AR174" s="269"/>
      <c r="AS174" s="269"/>
      <c r="AT174" s="269"/>
      <c r="AU174" s="269"/>
      <c r="AV174" s="269"/>
      <c r="AW174" s="269"/>
      <c r="AX174" s="269"/>
      <c r="AY174" s="269"/>
      <c r="AZ174" s="269"/>
      <c r="BA174" s="270"/>
      <c r="BB174" s="268"/>
    </row>
    <row r="175" customFormat="false" ht="12.75" hidden="false" customHeight="false" outlineLevel="0" collapsed="false">
      <c r="A175" s="211"/>
      <c r="B175" s="211" t="s">
        <v>123</v>
      </c>
      <c r="C175" s="212" t="n">
        <v>7</v>
      </c>
      <c r="D175" s="215" t="n">
        <f aca="false">+D171*$C175</f>
        <v>0</v>
      </c>
      <c r="E175" s="215" t="n">
        <f aca="false">+E171*$C175</f>
        <v>0</v>
      </c>
      <c r="F175" s="215" t="n">
        <f aca="false">+F171*$C175</f>
        <v>0</v>
      </c>
      <c r="G175" s="215" t="n">
        <f aca="false">+G171*$C175</f>
        <v>0</v>
      </c>
      <c r="H175" s="215" t="n">
        <f aca="false">+H171*$C175</f>
        <v>0</v>
      </c>
      <c r="I175" s="215" t="n">
        <f aca="false">+I171*$C175</f>
        <v>0</v>
      </c>
      <c r="J175" s="215" t="n">
        <f aca="false">+J171*$C175</f>
        <v>0</v>
      </c>
      <c r="K175" s="215" t="n">
        <f aca="false">+K171*$C175</f>
        <v>0</v>
      </c>
      <c r="L175" s="215" t="n">
        <f aca="false">+L171*$C175</f>
        <v>0</v>
      </c>
      <c r="M175" s="215" t="n">
        <f aca="false">+M171*$C175</f>
        <v>0</v>
      </c>
      <c r="N175" s="215" t="n">
        <f aca="false">+N171*$C175</f>
        <v>0</v>
      </c>
      <c r="O175" s="215" t="n">
        <f aca="false">+O171*$C175</f>
        <v>0</v>
      </c>
      <c r="P175" s="215" t="n">
        <f aca="false">+P171*$C175</f>
        <v>0</v>
      </c>
      <c r="Q175" s="215" t="n">
        <f aca="false">+Q171*$C175</f>
        <v>0</v>
      </c>
      <c r="R175" s="215" t="n">
        <f aca="false">+R171*$C175</f>
        <v>0</v>
      </c>
      <c r="S175" s="215" t="n">
        <f aca="false">+S171*$C175</f>
        <v>0</v>
      </c>
      <c r="T175" s="215" t="n">
        <f aca="false">+T171*$C175</f>
        <v>0</v>
      </c>
      <c r="U175" s="215" t="n">
        <f aca="false">+U171*$C175</f>
        <v>0</v>
      </c>
      <c r="V175" s="215" t="n">
        <f aca="false">+V171*$C175</f>
        <v>0</v>
      </c>
      <c r="W175" s="215" t="n">
        <f aca="false">+W171*$C175</f>
        <v>7</v>
      </c>
      <c r="X175" s="215" t="n">
        <f aca="false">+X171*$C175</f>
        <v>7</v>
      </c>
      <c r="Y175" s="215" t="n">
        <f aca="false">+Y171*$C175</f>
        <v>7</v>
      </c>
      <c r="Z175" s="215" t="n">
        <f aca="false">+Z171*$C175</f>
        <v>7</v>
      </c>
      <c r="AA175" s="169" t="n">
        <f aca="false">+AA171*$C175</f>
        <v>7</v>
      </c>
      <c r="AB175" s="215" t="n">
        <f aca="false">+AB171*$C175</f>
        <v>7</v>
      </c>
      <c r="AC175" s="215" t="n">
        <f aca="false">+AC171*$C175</f>
        <v>7</v>
      </c>
      <c r="AD175" s="215" t="n">
        <f aca="false">+AD171*$C175</f>
        <v>7</v>
      </c>
      <c r="AE175" s="215" t="n">
        <f aca="false">+AE171*$C175</f>
        <v>7</v>
      </c>
      <c r="AF175" s="215" t="n">
        <f aca="false">+AF171*$C175</f>
        <v>7</v>
      </c>
      <c r="AG175" s="215" t="n">
        <f aca="false">+AG171*$C175</f>
        <v>7</v>
      </c>
      <c r="AH175" s="215" t="n">
        <f aca="false">+AH171*$C175</f>
        <v>7</v>
      </c>
      <c r="AI175" s="215" t="n">
        <f aca="false">+AI171*$C175</f>
        <v>7</v>
      </c>
      <c r="AJ175" s="215" t="n">
        <f aca="false">+AJ171*$C175</f>
        <v>7</v>
      </c>
      <c r="AK175" s="215" t="n">
        <f aca="false">+AK171*$C175</f>
        <v>7</v>
      </c>
      <c r="AL175" s="215" t="n">
        <f aca="false">+AL171*$C175</f>
        <v>7</v>
      </c>
      <c r="AM175" s="215" t="n">
        <f aca="false">+AM171*$C175</f>
        <v>7</v>
      </c>
      <c r="AN175" s="215" t="n">
        <f aca="false">+AN171*$C175</f>
        <v>7</v>
      </c>
      <c r="AO175" s="215" t="n">
        <f aca="false">+AO171*$C175</f>
        <v>7</v>
      </c>
      <c r="AP175" s="215" t="n">
        <f aca="false">+AP171*$C175</f>
        <v>7</v>
      </c>
      <c r="AQ175" s="215" t="n">
        <f aca="false">+AQ171*$C175</f>
        <v>7</v>
      </c>
      <c r="AR175" s="215" t="n">
        <f aca="false">+AR171*$C175</f>
        <v>7</v>
      </c>
      <c r="AS175" s="215" t="n">
        <f aca="false">+AS171*$C175</f>
        <v>7</v>
      </c>
      <c r="AT175" s="215" t="n">
        <f aca="false">+AT171*$C175</f>
        <v>7</v>
      </c>
      <c r="AU175" s="215" t="n">
        <f aca="false">+AU171*$C175</f>
        <v>7</v>
      </c>
      <c r="AV175" s="215" t="n">
        <f aca="false">+AV171*$C175</f>
        <v>7</v>
      </c>
      <c r="AW175" s="215" t="n">
        <f aca="false">+AW171*$C175</f>
        <v>7</v>
      </c>
      <c r="AX175" s="215" t="n">
        <f aca="false">+AX171*$C175</f>
        <v>7</v>
      </c>
      <c r="AY175" s="215" t="n">
        <f aca="false">+AY171*$C175</f>
        <v>7</v>
      </c>
      <c r="AZ175" s="215" t="n">
        <f aca="false">+AZ171*$C175</f>
        <v>7</v>
      </c>
      <c r="BA175" s="216" t="n">
        <f aca="false">+BA171*$C175</f>
        <v>7</v>
      </c>
      <c r="BB175" s="217" t="n">
        <f aca="false">+BB171*$C175</f>
        <v>7</v>
      </c>
      <c r="BC175" s="217"/>
      <c r="BF175" s="217"/>
      <c r="BG175" s="217"/>
      <c r="BH175" s="217"/>
      <c r="BI175" s="217"/>
      <c r="BJ175" s="217"/>
      <c r="BK175" s="217"/>
      <c r="BL175" s="217"/>
      <c r="BM175" s="217"/>
      <c r="BN175" s="217"/>
      <c r="BO175" s="217"/>
      <c r="BP175" s="217"/>
      <c r="BQ175" s="217"/>
      <c r="BR175" s="217"/>
      <c r="BS175" s="217"/>
      <c r="BT175" s="217"/>
      <c r="BU175" s="217"/>
      <c r="BV175" s="217"/>
      <c r="BW175" s="217"/>
      <c r="BX175" s="217"/>
      <c r="BY175" s="217"/>
      <c r="BZ175" s="217"/>
      <c r="CA175" s="217"/>
      <c r="CB175" s="217"/>
      <c r="CC175" s="217"/>
      <c r="CD175" s="217"/>
      <c r="CE175" s="217"/>
      <c r="CF175" s="217"/>
      <c r="CG175" s="217"/>
      <c r="CH175" s="217"/>
      <c r="CI175" s="217"/>
      <c r="CJ175" s="217"/>
      <c r="CK175" s="217"/>
    </row>
    <row r="176" customFormat="false" ht="13.5" hidden="false" customHeight="false" outlineLevel="0" collapsed="false">
      <c r="A176" s="271"/>
      <c r="B176" s="271" t="s">
        <v>124</v>
      </c>
      <c r="C176" s="272" t="str">
        <f aca="false">+'NTP or Sold'!C16</f>
        <v>NTP</v>
      </c>
      <c r="D176" s="273" t="n">
        <f aca="false">+D173*$C175</f>
        <v>0</v>
      </c>
      <c r="E176" s="273" t="n">
        <f aca="false">+E173*$C175</f>
        <v>0</v>
      </c>
      <c r="F176" s="273" t="n">
        <f aca="false">+F173*$C175</f>
        <v>0</v>
      </c>
      <c r="G176" s="273" t="n">
        <f aca="false">+G173*$C175</f>
        <v>0</v>
      </c>
      <c r="H176" s="273" t="n">
        <f aca="false">+H173*$C175</f>
        <v>0</v>
      </c>
      <c r="I176" s="273" t="n">
        <f aca="false">+I173*$C175</f>
        <v>0</v>
      </c>
      <c r="J176" s="273" t="n">
        <f aca="false">+J173*$C175</f>
        <v>0</v>
      </c>
      <c r="K176" s="273" t="n">
        <f aca="false">+K173*$C175</f>
        <v>0</v>
      </c>
      <c r="L176" s="273" t="n">
        <f aca="false">+L173*$C175</f>
        <v>0</v>
      </c>
      <c r="M176" s="273" t="n">
        <f aca="false">+M173*$C175</f>
        <v>0</v>
      </c>
      <c r="N176" s="273" t="n">
        <f aca="false">+N173*$C175</f>
        <v>0</v>
      </c>
      <c r="O176" s="273" t="n">
        <f aca="false">+O173*$C175</f>
        <v>0</v>
      </c>
      <c r="P176" s="273" t="n">
        <f aca="false">+P173*$C175</f>
        <v>0</v>
      </c>
      <c r="Q176" s="273" t="n">
        <f aca="false">+Q173*$C175</f>
        <v>0</v>
      </c>
      <c r="R176" s="273" t="n">
        <f aca="false">+R173*$C175</f>
        <v>0</v>
      </c>
      <c r="S176" s="273" t="n">
        <f aca="false">+S173*$C175</f>
        <v>0</v>
      </c>
      <c r="T176" s="273" t="n">
        <f aca="false">+T173*$C175</f>
        <v>0</v>
      </c>
      <c r="U176" s="273" t="n">
        <f aca="false">+U173*$C175</f>
        <v>0</v>
      </c>
      <c r="V176" s="273" t="n">
        <f aca="false">+V173*$C175</f>
        <v>0</v>
      </c>
      <c r="W176" s="273" t="n">
        <f aca="false">+W173*$C175</f>
        <v>7</v>
      </c>
      <c r="X176" s="273" t="n">
        <f aca="false">+X173*$C175</f>
        <v>7</v>
      </c>
      <c r="Y176" s="273" t="n">
        <f aca="false">+Y173*$C175</f>
        <v>7</v>
      </c>
      <c r="Z176" s="273" t="n">
        <f aca="false">+Z173*$C175</f>
        <v>7</v>
      </c>
      <c r="AA176" s="175" t="n">
        <f aca="false">+AA173*$C175</f>
        <v>7</v>
      </c>
      <c r="AB176" s="273" t="n">
        <f aca="false">+AB173*$C175</f>
        <v>7</v>
      </c>
      <c r="AC176" s="273" t="n">
        <f aca="false">+AC173*$C175</f>
        <v>7</v>
      </c>
      <c r="AD176" s="273" t="n">
        <f aca="false">+AD173*$C175</f>
        <v>7</v>
      </c>
      <c r="AE176" s="273" t="n">
        <f aca="false">+AE173*$C175</f>
        <v>7</v>
      </c>
      <c r="AF176" s="273" t="n">
        <f aca="false">+AF173*$C175</f>
        <v>7</v>
      </c>
      <c r="AG176" s="273" t="n">
        <f aca="false">+AG173*$C175</f>
        <v>7</v>
      </c>
      <c r="AH176" s="273" t="n">
        <f aca="false">+AH173*$C175</f>
        <v>7</v>
      </c>
      <c r="AI176" s="273" t="n">
        <f aca="false">+AI173*$C175</f>
        <v>7</v>
      </c>
      <c r="AJ176" s="273" t="n">
        <f aca="false">+AJ173*$C175</f>
        <v>7</v>
      </c>
      <c r="AK176" s="273" t="n">
        <f aca="false">+AK173*$C175</f>
        <v>7</v>
      </c>
      <c r="AL176" s="273" t="n">
        <f aca="false">+AL173*$C175</f>
        <v>7</v>
      </c>
      <c r="AM176" s="273" t="n">
        <f aca="false">+AM173*$C175</f>
        <v>7</v>
      </c>
      <c r="AN176" s="273" t="n">
        <f aca="false">+AN173*$C175</f>
        <v>7</v>
      </c>
      <c r="AO176" s="273" t="n">
        <f aca="false">+AO173*$C175</f>
        <v>7</v>
      </c>
      <c r="AP176" s="273" t="n">
        <f aca="false">+AP173*$C175</f>
        <v>7</v>
      </c>
      <c r="AQ176" s="273" t="n">
        <f aca="false">+AQ173*$C175</f>
        <v>7</v>
      </c>
      <c r="AR176" s="273" t="n">
        <f aca="false">+AR173*$C175</f>
        <v>7</v>
      </c>
      <c r="AS176" s="273" t="n">
        <f aca="false">+AS173*$C175</f>
        <v>7</v>
      </c>
      <c r="AT176" s="273" t="n">
        <f aca="false">+AT173*$C175</f>
        <v>7</v>
      </c>
      <c r="AU176" s="273" t="n">
        <f aca="false">+AU173*$C175</f>
        <v>7</v>
      </c>
      <c r="AV176" s="273" t="n">
        <f aca="false">+AV173*$C175</f>
        <v>7</v>
      </c>
      <c r="AW176" s="273" t="n">
        <f aca="false">+AW173*$C175</f>
        <v>7</v>
      </c>
      <c r="AX176" s="273" t="n">
        <f aca="false">+AX173*$C175</f>
        <v>7</v>
      </c>
      <c r="AY176" s="273" t="n">
        <f aca="false">+AY173*$C175</f>
        <v>7</v>
      </c>
      <c r="AZ176" s="273" t="n">
        <f aca="false">+AZ173*$C175</f>
        <v>7</v>
      </c>
      <c r="BA176" s="274" t="n">
        <f aca="false">+BA173*$C175</f>
        <v>7</v>
      </c>
      <c r="BB176" s="275" t="n">
        <f aca="false">+BB173*$C175</f>
        <v>7</v>
      </c>
      <c r="BC176" s="275"/>
      <c r="BF176" s="275"/>
      <c r="BG176" s="275"/>
      <c r="BH176" s="275"/>
      <c r="BI176" s="275"/>
      <c r="BJ176" s="275"/>
      <c r="BK176" s="275"/>
      <c r="BL176" s="275"/>
      <c r="BM176" s="275"/>
      <c r="BN176" s="275"/>
      <c r="BO176" s="275"/>
      <c r="BP176" s="275"/>
      <c r="BQ176" s="275"/>
      <c r="BR176" s="275"/>
      <c r="BS176" s="275"/>
      <c r="BT176" s="275"/>
      <c r="BU176" s="275"/>
      <c r="BV176" s="275"/>
      <c r="BW176" s="275"/>
      <c r="BX176" s="275"/>
      <c r="BY176" s="275"/>
      <c r="BZ176" s="275"/>
      <c r="CA176" s="275"/>
      <c r="CB176" s="275"/>
      <c r="CC176" s="275"/>
      <c r="CD176" s="275"/>
      <c r="CE176" s="275"/>
      <c r="CF176" s="275"/>
      <c r="CG176" s="275"/>
      <c r="CH176" s="275"/>
      <c r="CI176" s="275"/>
      <c r="CJ176" s="275"/>
      <c r="CK176" s="275"/>
    </row>
    <row r="177" customFormat="false" ht="15" hidden="false" customHeight="true" outlineLevel="0" collapsed="false">
      <c r="A177" s="259"/>
      <c r="B177" s="211" t="str">
        <f aca="false">+'NTP or Sold'!H17</f>
        <v>Fr 6B 50hz power barges</v>
      </c>
      <c r="C177" s="260" t="str">
        <f aca="false">+'NTP or Sold'!T17</f>
        <v>Nigeria Barge II (APACHI)</v>
      </c>
      <c r="D177" s="261"/>
      <c r="E177" s="261"/>
      <c r="F177" s="261"/>
      <c r="G177" s="261"/>
      <c r="H177" s="261"/>
      <c r="I177" s="261"/>
      <c r="J177" s="261"/>
      <c r="K177" s="261"/>
      <c r="L177" s="261"/>
      <c r="M177" s="261"/>
      <c r="N177" s="261"/>
      <c r="O177" s="261"/>
      <c r="P177" s="261"/>
      <c r="Q177" s="261"/>
      <c r="R177" s="261"/>
      <c r="S177" s="261"/>
      <c r="T177" s="261"/>
      <c r="U177" s="261"/>
      <c r="V177" s="261"/>
      <c r="W177" s="261"/>
      <c r="X177" s="261"/>
      <c r="Y177" s="261"/>
      <c r="Z177" s="261"/>
      <c r="AA177" s="208"/>
      <c r="AB177" s="261"/>
      <c r="AC177" s="261"/>
      <c r="AD177" s="261"/>
      <c r="AE177" s="261"/>
      <c r="AF177" s="261"/>
      <c r="AG177" s="261"/>
      <c r="AH177" s="261"/>
      <c r="AI177" s="261"/>
      <c r="AJ177" s="261"/>
      <c r="AK177" s="261"/>
      <c r="AL177" s="261"/>
      <c r="AM177" s="261"/>
      <c r="AN177" s="261"/>
      <c r="AO177" s="261"/>
      <c r="AP177" s="261"/>
      <c r="AQ177" s="261"/>
      <c r="AR177" s="261"/>
      <c r="AS177" s="261"/>
      <c r="AT177" s="261"/>
      <c r="AU177" s="261"/>
      <c r="AV177" s="261"/>
      <c r="AW177" s="261"/>
      <c r="AX177" s="261"/>
      <c r="AY177" s="261"/>
      <c r="AZ177" s="261"/>
      <c r="BA177" s="262"/>
    </row>
    <row r="178" customFormat="false" ht="12.75" hidden="false" customHeight="false" outlineLevel="0" collapsed="false">
      <c r="A178" s="263"/>
      <c r="B178" s="264" t="s">
        <v>119</v>
      </c>
      <c r="C178" s="260"/>
      <c r="D178" s="265" t="n">
        <v>0.053</v>
      </c>
      <c r="E178" s="265" t="n">
        <v>0.01</v>
      </c>
      <c r="F178" s="265" t="n">
        <v>0.01</v>
      </c>
      <c r="G178" s="265" t="n">
        <v>0.01</v>
      </c>
      <c r="H178" s="265" t="n">
        <v>0.01</v>
      </c>
      <c r="I178" s="265" t="n">
        <v>0.01</v>
      </c>
      <c r="J178" s="265" t="n">
        <v>0.039</v>
      </c>
      <c r="K178" s="265" t="n">
        <v>0.039</v>
      </c>
      <c r="L178" s="265" t="n">
        <v>0.039</v>
      </c>
      <c r="M178" s="265" t="n">
        <v>0.039</v>
      </c>
      <c r="N178" s="265" t="n">
        <v>0.039</v>
      </c>
      <c r="O178" s="265" t="n">
        <v>0.039</v>
      </c>
      <c r="P178" s="265" t="n">
        <v>0.039</v>
      </c>
      <c r="Q178" s="265" t="n">
        <v>0.039</v>
      </c>
      <c r="R178" s="265" t="n">
        <v>0.039</v>
      </c>
      <c r="S178" s="265" t="n">
        <v>0.039</v>
      </c>
      <c r="T178" s="265" t="n">
        <v>0.039</v>
      </c>
      <c r="U178" s="265" t="n">
        <v>0.039</v>
      </c>
      <c r="V178" s="265" t="n">
        <v>0.039</v>
      </c>
      <c r="W178" s="265" t="n">
        <v>0.039</v>
      </c>
      <c r="X178" s="265" t="n">
        <v>0.039</v>
      </c>
      <c r="Y178" s="265" t="n">
        <v>0.162</v>
      </c>
      <c r="Z178" s="265" t="n">
        <v>0.15</v>
      </c>
      <c r="AA178" s="162" t="n">
        <v>0</v>
      </c>
      <c r="AB178" s="265" t="n">
        <v>0</v>
      </c>
      <c r="AC178" s="265" t="n">
        <v>0</v>
      </c>
      <c r="AD178" s="265" t="n">
        <v>0</v>
      </c>
      <c r="AE178" s="265" t="n">
        <v>0</v>
      </c>
      <c r="AF178" s="265" t="n">
        <v>0</v>
      </c>
      <c r="AG178" s="265" t="n">
        <v>0</v>
      </c>
      <c r="AH178" s="265" t="n">
        <v>0</v>
      </c>
      <c r="AI178" s="265" t="n">
        <v>0</v>
      </c>
      <c r="AJ178" s="265" t="n">
        <v>0</v>
      </c>
      <c r="AK178" s="265" t="n">
        <v>0</v>
      </c>
      <c r="AL178" s="265" t="n">
        <v>0</v>
      </c>
      <c r="AM178" s="265" t="n">
        <v>0</v>
      </c>
      <c r="AN178" s="265" t="n">
        <v>0</v>
      </c>
      <c r="AO178" s="265" t="n">
        <v>0</v>
      </c>
      <c r="AP178" s="265" t="n">
        <v>0</v>
      </c>
      <c r="AQ178" s="265" t="n">
        <v>0</v>
      </c>
      <c r="AR178" s="265" t="n">
        <v>0</v>
      </c>
      <c r="AS178" s="265" t="n">
        <v>0</v>
      </c>
      <c r="AT178" s="265" t="n">
        <v>0</v>
      </c>
      <c r="AU178" s="265" t="n">
        <v>0</v>
      </c>
      <c r="AV178" s="265" t="n">
        <v>0</v>
      </c>
      <c r="AW178" s="265" t="n">
        <v>0</v>
      </c>
      <c r="AX178" s="265" t="n">
        <v>0</v>
      </c>
      <c r="AY178" s="265" t="n">
        <v>0</v>
      </c>
      <c r="AZ178" s="265" t="n">
        <v>0</v>
      </c>
      <c r="BA178" s="266" t="n">
        <v>0</v>
      </c>
      <c r="BB178" s="264" t="n">
        <v>0</v>
      </c>
      <c r="BC178" s="263" t="n">
        <f aca="false">SUM(D178:BB178)</f>
        <v>1</v>
      </c>
    </row>
    <row r="179" customFormat="false" ht="12.75" hidden="false" customHeight="false" outlineLevel="0" collapsed="false">
      <c r="A179" s="263"/>
      <c r="B179" s="264" t="s">
        <v>120</v>
      </c>
      <c r="C179" s="260"/>
      <c r="D179" s="265" t="n">
        <f aca="false">+D178</f>
        <v>0.053</v>
      </c>
      <c r="E179" s="265" t="n">
        <f aca="false">+D179+E178</f>
        <v>0.063</v>
      </c>
      <c r="F179" s="265" t="n">
        <f aca="false">+E179+F178</f>
        <v>0.073</v>
      </c>
      <c r="G179" s="265" t="n">
        <f aca="false">+F179+G178</f>
        <v>0.083</v>
      </c>
      <c r="H179" s="265" t="n">
        <f aca="false">+G179+H178</f>
        <v>0.093</v>
      </c>
      <c r="I179" s="265" t="n">
        <f aca="false">+H179+I178</f>
        <v>0.103</v>
      </c>
      <c r="J179" s="265" t="n">
        <f aca="false">+I179+J178</f>
        <v>0.142</v>
      </c>
      <c r="K179" s="265" t="n">
        <f aca="false">+J179+K178</f>
        <v>0.181</v>
      </c>
      <c r="L179" s="265" t="n">
        <f aca="false">+K179+L178</f>
        <v>0.22</v>
      </c>
      <c r="M179" s="265" t="n">
        <f aca="false">+L179+M178</f>
        <v>0.259</v>
      </c>
      <c r="N179" s="265" t="n">
        <f aca="false">+M179+N178</f>
        <v>0.298</v>
      </c>
      <c r="O179" s="265" t="n">
        <f aca="false">+N179+O178</f>
        <v>0.337</v>
      </c>
      <c r="P179" s="265" t="n">
        <f aca="false">+O179+P178</f>
        <v>0.376</v>
      </c>
      <c r="Q179" s="265" t="n">
        <f aca="false">+P179+Q178</f>
        <v>0.415</v>
      </c>
      <c r="R179" s="265" t="n">
        <f aca="false">+Q179+R178</f>
        <v>0.454</v>
      </c>
      <c r="S179" s="265" t="n">
        <f aca="false">+R179+S178</f>
        <v>0.493</v>
      </c>
      <c r="T179" s="265" t="n">
        <f aca="false">+S179+T178</f>
        <v>0.532</v>
      </c>
      <c r="U179" s="265" t="n">
        <f aca="false">+T179+U178</f>
        <v>0.571</v>
      </c>
      <c r="V179" s="265" t="n">
        <f aca="false">+U179+V178</f>
        <v>0.61</v>
      </c>
      <c r="W179" s="265" t="n">
        <f aca="false">+V179+W178</f>
        <v>0.649</v>
      </c>
      <c r="X179" s="265" t="n">
        <f aca="false">+W179+X178</f>
        <v>0.688</v>
      </c>
      <c r="Y179" s="265" t="n">
        <f aca="false">+X179+Y178</f>
        <v>0.85</v>
      </c>
      <c r="Z179" s="265" t="n">
        <f aca="false">+Y179+Z178</f>
        <v>1</v>
      </c>
      <c r="AA179" s="162" t="n">
        <f aca="false">+Z179+AA178</f>
        <v>1</v>
      </c>
      <c r="AB179" s="265" t="n">
        <f aca="false">+AA179+AB178</f>
        <v>1</v>
      </c>
      <c r="AC179" s="265" t="n">
        <f aca="false">+AB179+AC178</f>
        <v>1</v>
      </c>
      <c r="AD179" s="265" t="n">
        <f aca="false">+AC179+AD178</f>
        <v>1</v>
      </c>
      <c r="AE179" s="265" t="n">
        <f aca="false">+AD179+AE178</f>
        <v>1</v>
      </c>
      <c r="AF179" s="265" t="n">
        <f aca="false">+AE179+AF178</f>
        <v>1</v>
      </c>
      <c r="AG179" s="265" t="n">
        <f aca="false">+AF179+AG178</f>
        <v>1</v>
      </c>
      <c r="AH179" s="265" t="n">
        <f aca="false">+AG179+AH178</f>
        <v>1</v>
      </c>
      <c r="AI179" s="265" t="n">
        <f aca="false">+AH179+AI178</f>
        <v>1</v>
      </c>
      <c r="AJ179" s="265" t="n">
        <f aca="false">+AI179+AJ178</f>
        <v>1</v>
      </c>
      <c r="AK179" s="265" t="n">
        <f aca="false">+AJ179+AK178</f>
        <v>1</v>
      </c>
      <c r="AL179" s="265" t="n">
        <f aca="false">+AK179+AL178</f>
        <v>1</v>
      </c>
      <c r="AM179" s="265" t="n">
        <f aca="false">+AL179+AM178</f>
        <v>1</v>
      </c>
      <c r="AN179" s="265" t="n">
        <f aca="false">+AM179+AN178</f>
        <v>1</v>
      </c>
      <c r="AO179" s="265" t="n">
        <f aca="false">+AN179+AO178</f>
        <v>1</v>
      </c>
      <c r="AP179" s="265" t="n">
        <f aca="false">+AO179+AP178</f>
        <v>1</v>
      </c>
      <c r="AQ179" s="265" t="n">
        <f aca="false">+AP179+AQ178</f>
        <v>1</v>
      </c>
      <c r="AR179" s="265" t="n">
        <f aca="false">+AQ179+AR178</f>
        <v>1</v>
      </c>
      <c r="AS179" s="265" t="n">
        <f aca="false">+AR179+AS178</f>
        <v>1</v>
      </c>
      <c r="AT179" s="265" t="n">
        <f aca="false">+AS179+AT178</f>
        <v>1</v>
      </c>
      <c r="AU179" s="265" t="n">
        <f aca="false">+AT179+AU178</f>
        <v>1</v>
      </c>
      <c r="AV179" s="265" t="n">
        <f aca="false">+AU179+AV178</f>
        <v>1</v>
      </c>
      <c r="AW179" s="265" t="n">
        <f aca="false">+AV179+AW178</f>
        <v>1</v>
      </c>
      <c r="AX179" s="265" t="n">
        <f aca="false">+AW179+AX178</f>
        <v>1</v>
      </c>
      <c r="AY179" s="265" t="n">
        <f aca="false">+AX179+AY178</f>
        <v>1</v>
      </c>
      <c r="AZ179" s="265" t="n">
        <f aca="false">+AY179+AZ178</f>
        <v>1</v>
      </c>
      <c r="BA179" s="266" t="n">
        <f aca="false">+AZ179+BA178</f>
        <v>1</v>
      </c>
      <c r="BB179" s="264" t="n">
        <f aca="false">+BA179+BB178</f>
        <v>1</v>
      </c>
    </row>
    <row r="180" customFormat="false" ht="12.75" hidden="false" customHeight="false" outlineLevel="0" collapsed="false">
      <c r="A180" s="263"/>
      <c r="B180" s="264" t="s">
        <v>121</v>
      </c>
      <c r="C180" s="260"/>
      <c r="D180" s="265" t="n">
        <f aca="false">D181</f>
        <v>0.043</v>
      </c>
      <c r="E180" s="265" t="n">
        <f aca="false">E181-D181</f>
        <v>0.01</v>
      </c>
      <c r="F180" s="265" t="n">
        <f aca="false">F181-E181</f>
        <v>0.01</v>
      </c>
      <c r="G180" s="265" t="n">
        <f aca="false">G181-F181</f>
        <v>0.01</v>
      </c>
      <c r="H180" s="265" t="n">
        <f aca="false">H181-G181</f>
        <v>0.01</v>
      </c>
      <c r="I180" s="265" t="n">
        <f aca="false">I181-H181</f>
        <v>0.01</v>
      </c>
      <c r="J180" s="265" t="n">
        <f aca="false">J181-I181</f>
        <v>0.01</v>
      </c>
      <c r="K180" s="265" t="n">
        <f aca="false">K181-J181</f>
        <v>0.01</v>
      </c>
      <c r="L180" s="265" t="n">
        <f aca="false">L181-K181</f>
        <v>0.00899999999999999</v>
      </c>
      <c r="M180" s="265" t="n">
        <f aca="false">M181-L181</f>
        <v>0.013</v>
      </c>
      <c r="N180" s="265" t="n">
        <f aca="false">N181-M181</f>
        <v>0.016</v>
      </c>
      <c r="O180" s="265" t="n">
        <f aca="false">O181-N181</f>
        <v>0.016</v>
      </c>
      <c r="P180" s="265" t="n">
        <f aca="false">P181-O181</f>
        <v>0.015</v>
      </c>
      <c r="Q180" s="265" t="n">
        <f aca="false">Q181-P181</f>
        <v>0.015</v>
      </c>
      <c r="R180" s="265" t="n">
        <f aca="false">R181-Q181</f>
        <v>0.011</v>
      </c>
      <c r="S180" s="265" t="n">
        <f aca="false">S181-R181</f>
        <v>0.00900000000000001</v>
      </c>
      <c r="T180" s="265" t="n">
        <f aca="false">T181-S181</f>
        <v>0.013</v>
      </c>
      <c r="U180" s="265" t="n">
        <f aca="false">U181-T181</f>
        <v>0.016</v>
      </c>
      <c r="V180" s="265" t="n">
        <f aca="false">V181-U181</f>
        <v>0.014</v>
      </c>
      <c r="W180" s="265" t="n">
        <f aca="false">W181-V181</f>
        <v>0.016</v>
      </c>
      <c r="X180" s="265" t="n">
        <f aca="false">X181-W181</f>
        <v>0.025</v>
      </c>
      <c r="Y180" s="265" t="n">
        <f aca="false">Y181-X181</f>
        <v>0.027</v>
      </c>
      <c r="Z180" s="265" t="n">
        <f aca="false">Z181-Y181</f>
        <v>0.672</v>
      </c>
      <c r="AA180" s="162" t="n">
        <f aca="false">AA181-Z181</f>
        <v>0</v>
      </c>
      <c r="AB180" s="265" t="n">
        <f aca="false">AB181-AA181</f>
        <v>0</v>
      </c>
      <c r="AC180" s="265" t="n">
        <f aca="false">AC181-AB181</f>
        <v>0</v>
      </c>
      <c r="AD180" s="265" t="n">
        <f aca="false">AD181-AC181</f>
        <v>0</v>
      </c>
      <c r="AE180" s="265" t="n">
        <f aca="false">AE181-AD181</f>
        <v>0</v>
      </c>
      <c r="AF180" s="265" t="n">
        <f aca="false">AF181-AE181</f>
        <v>0</v>
      </c>
      <c r="AG180" s="265" t="n">
        <f aca="false">AG181-AF181</f>
        <v>0</v>
      </c>
      <c r="AH180" s="265" t="n">
        <f aca="false">AH181-AG181</f>
        <v>0</v>
      </c>
      <c r="AI180" s="265" t="n">
        <f aca="false">AI181-AH181</f>
        <v>0</v>
      </c>
      <c r="AJ180" s="265" t="n">
        <f aca="false">AJ181-AI181</f>
        <v>0</v>
      </c>
      <c r="AK180" s="265" t="n">
        <f aca="false">AK181-AJ181</f>
        <v>0</v>
      </c>
      <c r="AL180" s="265" t="n">
        <f aca="false">AL181-AK181</f>
        <v>0</v>
      </c>
      <c r="AM180" s="265" t="n">
        <f aca="false">AM181-AL181</f>
        <v>0</v>
      </c>
      <c r="AN180" s="265" t="n">
        <f aca="false">AN181-AM181</f>
        <v>0</v>
      </c>
      <c r="AO180" s="265" t="n">
        <f aca="false">AO181-AN181</f>
        <v>0</v>
      </c>
      <c r="AP180" s="265" t="n">
        <f aca="false">AP181-AO181</f>
        <v>0</v>
      </c>
      <c r="AQ180" s="265" t="n">
        <f aca="false">AQ181-AP181</f>
        <v>0</v>
      </c>
      <c r="AR180" s="265" t="n">
        <f aca="false">AR181-AQ181</f>
        <v>0</v>
      </c>
      <c r="AS180" s="265" t="n">
        <f aca="false">AS181-AR181</f>
        <v>0</v>
      </c>
      <c r="AT180" s="265" t="n">
        <f aca="false">AT181-AS181</f>
        <v>0</v>
      </c>
      <c r="AU180" s="265" t="n">
        <f aca="false">AU181-AT181</f>
        <v>0</v>
      </c>
      <c r="AV180" s="265" t="n">
        <f aca="false">AV181-AU181</f>
        <v>0</v>
      </c>
      <c r="AW180" s="265" t="n">
        <f aca="false">AW181-AV181</f>
        <v>0</v>
      </c>
      <c r="AX180" s="265" t="n">
        <f aca="false">AX181-AW181</f>
        <v>0</v>
      </c>
      <c r="AY180" s="265" t="n">
        <f aca="false">AY181-AX181</f>
        <v>0</v>
      </c>
      <c r="AZ180" s="265" t="n">
        <f aca="false">AZ181-AY181</f>
        <v>0</v>
      </c>
      <c r="BA180" s="266" t="n">
        <f aca="false">BA181-AZ181</f>
        <v>0</v>
      </c>
      <c r="BB180" s="264" t="n">
        <f aca="false">BB181-BA181</f>
        <v>0</v>
      </c>
      <c r="BC180" s="263" t="n">
        <f aca="false">SUM(D180:BB180)</f>
        <v>1</v>
      </c>
    </row>
    <row r="181" customFormat="false" ht="12.75" hidden="false" customHeight="false" outlineLevel="0" collapsed="false">
      <c r="A181" s="263"/>
      <c r="B181" s="264" t="s">
        <v>122</v>
      </c>
      <c r="C181" s="260"/>
      <c r="D181" s="265" t="n">
        <v>0.043</v>
      </c>
      <c r="E181" s="265" t="n">
        <v>0.053</v>
      </c>
      <c r="F181" s="265" t="n">
        <v>0.063</v>
      </c>
      <c r="G181" s="265" t="n">
        <v>0.073</v>
      </c>
      <c r="H181" s="265" t="n">
        <v>0.083</v>
      </c>
      <c r="I181" s="265" t="n">
        <v>0.093</v>
      </c>
      <c r="J181" s="265" t="n">
        <v>0.103</v>
      </c>
      <c r="K181" s="265" t="n">
        <v>0.113</v>
      </c>
      <c r="L181" s="265" t="n">
        <v>0.122</v>
      </c>
      <c r="M181" s="265" t="n">
        <v>0.135</v>
      </c>
      <c r="N181" s="265" t="n">
        <v>0.151</v>
      </c>
      <c r="O181" s="265" t="n">
        <v>0.167</v>
      </c>
      <c r="P181" s="265" t="n">
        <v>0.182</v>
      </c>
      <c r="Q181" s="265" t="n">
        <v>0.197</v>
      </c>
      <c r="R181" s="265" t="n">
        <v>0.208</v>
      </c>
      <c r="S181" s="265" t="n">
        <v>0.217</v>
      </c>
      <c r="T181" s="265" t="n">
        <v>0.23</v>
      </c>
      <c r="U181" s="265" t="n">
        <v>0.246</v>
      </c>
      <c r="V181" s="265" t="n">
        <v>0.26</v>
      </c>
      <c r="W181" s="265" t="n">
        <v>0.276</v>
      </c>
      <c r="X181" s="265" t="n">
        <v>0.301</v>
      </c>
      <c r="Y181" s="265" t="n">
        <v>0.328</v>
      </c>
      <c r="Z181" s="265" t="n">
        <v>1</v>
      </c>
      <c r="AA181" s="162" t="n">
        <v>1</v>
      </c>
      <c r="AB181" s="265" t="n">
        <v>1</v>
      </c>
      <c r="AC181" s="265" t="n">
        <v>1</v>
      </c>
      <c r="AD181" s="265" t="n">
        <v>1</v>
      </c>
      <c r="AE181" s="265" t="n">
        <v>1</v>
      </c>
      <c r="AF181" s="265" t="n">
        <v>1</v>
      </c>
      <c r="AG181" s="265" t="n">
        <v>1</v>
      </c>
      <c r="AH181" s="265" t="n">
        <v>1</v>
      </c>
      <c r="AI181" s="265" t="n">
        <v>1</v>
      </c>
      <c r="AJ181" s="265" t="n">
        <v>1</v>
      </c>
      <c r="AK181" s="265" t="n">
        <v>1</v>
      </c>
      <c r="AL181" s="265" t="n">
        <v>1</v>
      </c>
      <c r="AM181" s="265" t="n">
        <v>1</v>
      </c>
      <c r="AN181" s="265" t="n">
        <v>1</v>
      </c>
      <c r="AO181" s="265" t="n">
        <v>1</v>
      </c>
      <c r="AP181" s="265" t="n">
        <v>1</v>
      </c>
      <c r="AQ181" s="265" t="n">
        <v>1</v>
      </c>
      <c r="AR181" s="265" t="n">
        <v>1</v>
      </c>
      <c r="AS181" s="265" t="n">
        <v>1</v>
      </c>
      <c r="AT181" s="265" t="n">
        <v>1</v>
      </c>
      <c r="AU181" s="265" t="n">
        <v>1</v>
      </c>
      <c r="AV181" s="265" t="n">
        <v>1</v>
      </c>
      <c r="AW181" s="265" t="n">
        <v>1</v>
      </c>
      <c r="AX181" s="265" t="n">
        <v>1</v>
      </c>
      <c r="AY181" s="265" t="n">
        <v>1</v>
      </c>
      <c r="AZ181" s="265" t="n">
        <v>1</v>
      </c>
      <c r="BA181" s="266" t="n">
        <v>1</v>
      </c>
      <c r="BB181" s="264" t="n">
        <v>1</v>
      </c>
    </row>
    <row r="182" customFormat="false" ht="12.75" hidden="false" customHeight="false" outlineLevel="0" collapsed="false">
      <c r="A182" s="267"/>
      <c r="B182" s="268"/>
      <c r="C182" s="260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269"/>
      <c r="AA182" s="185"/>
      <c r="AB182" s="269"/>
      <c r="AC182" s="269"/>
      <c r="AD182" s="269"/>
      <c r="AE182" s="269"/>
      <c r="AF182" s="269"/>
      <c r="AG182" s="269"/>
      <c r="AH182" s="269"/>
      <c r="AI182" s="269"/>
      <c r="AJ182" s="269"/>
      <c r="AK182" s="269"/>
      <c r="AL182" s="269"/>
      <c r="AM182" s="269"/>
      <c r="AN182" s="269"/>
      <c r="AO182" s="269"/>
      <c r="AP182" s="269"/>
      <c r="AQ182" s="269"/>
      <c r="AR182" s="269"/>
      <c r="AS182" s="269"/>
      <c r="AT182" s="269"/>
      <c r="AU182" s="269"/>
      <c r="AV182" s="269"/>
      <c r="AW182" s="269"/>
      <c r="AX182" s="269"/>
      <c r="AY182" s="269"/>
      <c r="AZ182" s="269"/>
      <c r="BA182" s="270"/>
      <c r="BB182" s="268"/>
    </row>
    <row r="183" customFormat="false" ht="12.75" hidden="false" customHeight="false" outlineLevel="0" collapsed="false">
      <c r="A183" s="211"/>
      <c r="B183" s="211" t="s">
        <v>123</v>
      </c>
      <c r="C183" s="212" t="n">
        <v>7</v>
      </c>
      <c r="D183" s="215" t="n">
        <f aca="false">+D179*$C183</f>
        <v>0.371</v>
      </c>
      <c r="E183" s="215" t="n">
        <f aca="false">+E179*$C183</f>
        <v>0.441</v>
      </c>
      <c r="F183" s="215" t="n">
        <f aca="false">+F179*$C183</f>
        <v>0.511</v>
      </c>
      <c r="G183" s="215" t="n">
        <f aca="false">+G179*$C183</f>
        <v>0.581</v>
      </c>
      <c r="H183" s="215" t="n">
        <f aca="false">+H179*$C183</f>
        <v>0.651</v>
      </c>
      <c r="I183" s="215" t="n">
        <f aca="false">+I179*$C183</f>
        <v>0.721</v>
      </c>
      <c r="J183" s="215" t="n">
        <f aca="false">+J179*$C183</f>
        <v>0.994</v>
      </c>
      <c r="K183" s="215" t="n">
        <f aca="false">+K179*$C183</f>
        <v>1.267</v>
      </c>
      <c r="L183" s="215" t="n">
        <f aca="false">+L179*$C183</f>
        <v>1.54</v>
      </c>
      <c r="M183" s="215" t="n">
        <f aca="false">+M179*$C183</f>
        <v>1.813</v>
      </c>
      <c r="N183" s="215" t="n">
        <f aca="false">+N179*$C183</f>
        <v>2.086</v>
      </c>
      <c r="O183" s="215" t="n">
        <f aca="false">+O179*$C183</f>
        <v>2.359</v>
      </c>
      <c r="P183" s="215" t="n">
        <f aca="false">+P179*$C183</f>
        <v>2.632</v>
      </c>
      <c r="Q183" s="215" t="n">
        <f aca="false">+Q179*$C183</f>
        <v>2.905</v>
      </c>
      <c r="R183" s="215" t="n">
        <f aca="false">+R179*$C183</f>
        <v>3.178</v>
      </c>
      <c r="S183" s="215" t="n">
        <f aca="false">+S179*$C183</f>
        <v>3.451</v>
      </c>
      <c r="T183" s="215" t="n">
        <f aca="false">+T179*$C183</f>
        <v>3.724</v>
      </c>
      <c r="U183" s="215" t="n">
        <f aca="false">+U179*$C183</f>
        <v>3.997</v>
      </c>
      <c r="V183" s="215" t="n">
        <f aca="false">+V179*$C183</f>
        <v>4.27</v>
      </c>
      <c r="W183" s="215" t="n">
        <f aca="false">+W179*$C183</f>
        <v>4.543</v>
      </c>
      <c r="X183" s="215" t="n">
        <f aca="false">+X179*$C183</f>
        <v>4.816</v>
      </c>
      <c r="Y183" s="215" t="n">
        <f aca="false">+Y179*$C183</f>
        <v>5.95</v>
      </c>
      <c r="Z183" s="215" t="n">
        <f aca="false">+Z179*$C183</f>
        <v>7</v>
      </c>
      <c r="AA183" s="169" t="n">
        <f aca="false">+AA179*$C183</f>
        <v>7</v>
      </c>
      <c r="AB183" s="215" t="n">
        <f aca="false">+AB179*$C183</f>
        <v>7</v>
      </c>
      <c r="AC183" s="215" t="n">
        <f aca="false">+AC179*$C183</f>
        <v>7</v>
      </c>
      <c r="AD183" s="215" t="n">
        <f aca="false">+AD179*$C183</f>
        <v>7</v>
      </c>
      <c r="AE183" s="215" t="n">
        <f aca="false">+AE179*$C183</f>
        <v>7</v>
      </c>
      <c r="AF183" s="215" t="n">
        <f aca="false">+AF179*$C183</f>
        <v>7</v>
      </c>
      <c r="AG183" s="215" t="n">
        <f aca="false">+AG179*$C183</f>
        <v>7</v>
      </c>
      <c r="AH183" s="215" t="n">
        <f aca="false">+AH179*$C183</f>
        <v>7</v>
      </c>
      <c r="AI183" s="215" t="n">
        <f aca="false">+AI179*$C183</f>
        <v>7</v>
      </c>
      <c r="AJ183" s="215" t="n">
        <f aca="false">+AJ179*$C183</f>
        <v>7</v>
      </c>
      <c r="AK183" s="215" t="n">
        <f aca="false">+AK179*$C183</f>
        <v>7</v>
      </c>
      <c r="AL183" s="215" t="n">
        <f aca="false">+AL179*$C183</f>
        <v>7</v>
      </c>
      <c r="AM183" s="215" t="n">
        <f aca="false">+AM179*$C183</f>
        <v>7</v>
      </c>
      <c r="AN183" s="215" t="n">
        <f aca="false">+AN179*$C183</f>
        <v>7</v>
      </c>
      <c r="AO183" s="215" t="n">
        <f aca="false">+AO179*$C183</f>
        <v>7</v>
      </c>
      <c r="AP183" s="215" t="n">
        <f aca="false">+AP179*$C183</f>
        <v>7</v>
      </c>
      <c r="AQ183" s="215" t="n">
        <f aca="false">+AQ179*$C183</f>
        <v>7</v>
      </c>
      <c r="AR183" s="215" t="n">
        <f aca="false">+AR179*$C183</f>
        <v>7</v>
      </c>
      <c r="AS183" s="215" t="n">
        <f aca="false">+AS179*$C183</f>
        <v>7</v>
      </c>
      <c r="AT183" s="215" t="n">
        <f aca="false">+AT179*$C183</f>
        <v>7</v>
      </c>
      <c r="AU183" s="215" t="n">
        <f aca="false">+AU179*$C183</f>
        <v>7</v>
      </c>
      <c r="AV183" s="215" t="n">
        <f aca="false">+AV179*$C183</f>
        <v>7</v>
      </c>
      <c r="AW183" s="215" t="n">
        <f aca="false">+AW179*$C183</f>
        <v>7</v>
      </c>
      <c r="AX183" s="215" t="n">
        <f aca="false">+AX179*$C183</f>
        <v>7</v>
      </c>
      <c r="AY183" s="215" t="n">
        <f aca="false">+AY179*$C183</f>
        <v>7</v>
      </c>
      <c r="AZ183" s="215" t="n">
        <f aca="false">+AZ179*$C183</f>
        <v>7</v>
      </c>
      <c r="BA183" s="216" t="n">
        <f aca="false">+BA179*$C183</f>
        <v>7</v>
      </c>
      <c r="BB183" s="217" t="n">
        <f aca="false">+BB179*$C183</f>
        <v>7</v>
      </c>
      <c r="BC183" s="217"/>
      <c r="BF183" s="217"/>
      <c r="BG183" s="217"/>
      <c r="BH183" s="217"/>
      <c r="BI183" s="217"/>
      <c r="BJ183" s="217"/>
      <c r="BK183" s="217"/>
      <c r="BL183" s="217"/>
      <c r="BM183" s="217"/>
      <c r="BN183" s="217"/>
      <c r="BO183" s="217"/>
      <c r="BP183" s="217"/>
      <c r="BQ183" s="217"/>
      <c r="BR183" s="217"/>
      <c r="BS183" s="217"/>
      <c r="BT183" s="217"/>
      <c r="BU183" s="217"/>
      <c r="BV183" s="217"/>
      <c r="BW183" s="217"/>
      <c r="BX183" s="217"/>
      <c r="BY183" s="217"/>
      <c r="BZ183" s="217"/>
      <c r="CA183" s="217"/>
      <c r="CB183" s="217"/>
      <c r="CC183" s="217"/>
      <c r="CD183" s="217"/>
      <c r="CE183" s="217"/>
      <c r="CF183" s="217"/>
      <c r="CG183" s="217"/>
      <c r="CH183" s="217"/>
      <c r="CI183" s="217"/>
      <c r="CJ183" s="217"/>
      <c r="CK183" s="217"/>
    </row>
    <row r="184" customFormat="false" ht="13.5" hidden="false" customHeight="false" outlineLevel="0" collapsed="false">
      <c r="A184" s="271"/>
      <c r="B184" s="271" t="s">
        <v>124</v>
      </c>
      <c r="C184" s="272" t="str">
        <f aca="false">+'NTP or Sold'!C17</f>
        <v>NTP</v>
      </c>
      <c r="D184" s="273" t="n">
        <f aca="false">+D181*$C183</f>
        <v>0.301</v>
      </c>
      <c r="E184" s="273" t="n">
        <f aca="false">+E181*$C183</f>
        <v>0.371</v>
      </c>
      <c r="F184" s="273" t="n">
        <f aca="false">+F181*$C183</f>
        <v>0.441</v>
      </c>
      <c r="G184" s="273" t="n">
        <f aca="false">+G181*$C183</f>
        <v>0.511</v>
      </c>
      <c r="H184" s="273" t="n">
        <f aca="false">+H181*$C183</f>
        <v>0.581</v>
      </c>
      <c r="I184" s="273" t="n">
        <f aca="false">+I181*$C183</f>
        <v>0.651</v>
      </c>
      <c r="J184" s="273" t="n">
        <f aca="false">+J181*$C183</f>
        <v>0.721</v>
      </c>
      <c r="K184" s="273" t="n">
        <f aca="false">+K181*$C183</f>
        <v>0.791</v>
      </c>
      <c r="L184" s="273" t="n">
        <f aca="false">+L181*$C183</f>
        <v>0.854</v>
      </c>
      <c r="M184" s="273" t="n">
        <f aca="false">+M181*$C183</f>
        <v>0.945</v>
      </c>
      <c r="N184" s="273" t="n">
        <f aca="false">+N181*$C183</f>
        <v>1.057</v>
      </c>
      <c r="O184" s="273" t="n">
        <f aca="false">+O181*$C183</f>
        <v>1.169</v>
      </c>
      <c r="P184" s="273" t="n">
        <f aca="false">+P181*$C183</f>
        <v>1.274</v>
      </c>
      <c r="Q184" s="273" t="n">
        <f aca="false">+Q181*$C183</f>
        <v>1.379</v>
      </c>
      <c r="R184" s="273" t="n">
        <f aca="false">+R181*$C183</f>
        <v>1.456</v>
      </c>
      <c r="S184" s="273" t="n">
        <f aca="false">+S181*$C183</f>
        <v>1.519</v>
      </c>
      <c r="T184" s="273" t="n">
        <f aca="false">+T181*$C183</f>
        <v>1.61</v>
      </c>
      <c r="U184" s="273" t="n">
        <f aca="false">+U181*$C183</f>
        <v>1.722</v>
      </c>
      <c r="V184" s="273" t="n">
        <f aca="false">+V181*$C183</f>
        <v>1.82</v>
      </c>
      <c r="W184" s="273" t="n">
        <f aca="false">+W181*$C183</f>
        <v>1.932</v>
      </c>
      <c r="X184" s="273" t="n">
        <f aca="false">+X181*$C183</f>
        <v>2.107</v>
      </c>
      <c r="Y184" s="273" t="n">
        <f aca="false">+Y181*$C183</f>
        <v>2.296</v>
      </c>
      <c r="Z184" s="273" t="n">
        <f aca="false">+Z181*$C183</f>
        <v>7</v>
      </c>
      <c r="AA184" s="175" t="n">
        <f aca="false">+AA181*$C183</f>
        <v>7</v>
      </c>
      <c r="AB184" s="273" t="n">
        <f aca="false">+AB181*$C183</f>
        <v>7</v>
      </c>
      <c r="AC184" s="273" t="n">
        <f aca="false">+AC181*$C183</f>
        <v>7</v>
      </c>
      <c r="AD184" s="273" t="n">
        <f aca="false">+AD181*$C183</f>
        <v>7</v>
      </c>
      <c r="AE184" s="273" t="n">
        <f aca="false">+AE181*$C183</f>
        <v>7</v>
      </c>
      <c r="AF184" s="273" t="n">
        <f aca="false">+AF181*$C183</f>
        <v>7</v>
      </c>
      <c r="AG184" s="273" t="n">
        <f aca="false">+AG181*$C183</f>
        <v>7</v>
      </c>
      <c r="AH184" s="273" t="n">
        <f aca="false">+AH181*$C183</f>
        <v>7</v>
      </c>
      <c r="AI184" s="273" t="n">
        <f aca="false">+AI181*$C183</f>
        <v>7</v>
      </c>
      <c r="AJ184" s="273" t="n">
        <f aca="false">+AJ181*$C183</f>
        <v>7</v>
      </c>
      <c r="AK184" s="273" t="n">
        <f aca="false">+AK181*$C183</f>
        <v>7</v>
      </c>
      <c r="AL184" s="273" t="n">
        <f aca="false">+AL181*$C183</f>
        <v>7</v>
      </c>
      <c r="AM184" s="273" t="n">
        <f aca="false">+AM181*$C183</f>
        <v>7</v>
      </c>
      <c r="AN184" s="273" t="n">
        <f aca="false">+AN181*$C183</f>
        <v>7</v>
      </c>
      <c r="AO184" s="273" t="n">
        <f aca="false">+AO181*$C183</f>
        <v>7</v>
      </c>
      <c r="AP184" s="273" t="n">
        <f aca="false">+AP181*$C183</f>
        <v>7</v>
      </c>
      <c r="AQ184" s="273" t="n">
        <f aca="false">+AQ181*$C183</f>
        <v>7</v>
      </c>
      <c r="AR184" s="273" t="n">
        <f aca="false">+AR181*$C183</f>
        <v>7</v>
      </c>
      <c r="AS184" s="273" t="n">
        <f aca="false">+AS181*$C183</f>
        <v>7</v>
      </c>
      <c r="AT184" s="273" t="n">
        <f aca="false">+AT181*$C183</f>
        <v>7</v>
      </c>
      <c r="AU184" s="273" t="n">
        <f aca="false">+AU181*$C183</f>
        <v>7</v>
      </c>
      <c r="AV184" s="273" t="n">
        <f aca="false">+AV181*$C183</f>
        <v>7</v>
      </c>
      <c r="AW184" s="273" t="n">
        <f aca="false">+AW181*$C183</f>
        <v>7</v>
      </c>
      <c r="AX184" s="273" t="n">
        <f aca="false">+AX181*$C183</f>
        <v>7</v>
      </c>
      <c r="AY184" s="273" t="n">
        <f aca="false">+AY181*$C183</f>
        <v>7</v>
      </c>
      <c r="AZ184" s="273" t="n">
        <f aca="false">+AZ181*$C183</f>
        <v>7</v>
      </c>
      <c r="BA184" s="274" t="n">
        <f aca="false">+BA181*$C183</f>
        <v>7</v>
      </c>
      <c r="BB184" s="275" t="n">
        <f aca="false">+BB181*$C183</f>
        <v>7</v>
      </c>
      <c r="BC184" s="275"/>
      <c r="BF184" s="275"/>
      <c r="BG184" s="275"/>
      <c r="BH184" s="275"/>
      <c r="BI184" s="275"/>
      <c r="BJ184" s="275"/>
      <c r="BK184" s="275"/>
      <c r="BL184" s="275"/>
      <c r="BM184" s="275"/>
      <c r="BN184" s="275"/>
      <c r="BO184" s="275"/>
      <c r="BP184" s="275"/>
      <c r="BQ184" s="275"/>
      <c r="BR184" s="275"/>
      <c r="BS184" s="275"/>
      <c r="BT184" s="275"/>
      <c r="BU184" s="275"/>
      <c r="BV184" s="275"/>
      <c r="BW184" s="275"/>
      <c r="BX184" s="275"/>
      <c r="BY184" s="275"/>
      <c r="BZ184" s="275"/>
      <c r="CA184" s="275"/>
      <c r="CB184" s="275"/>
      <c r="CC184" s="275"/>
      <c r="CD184" s="275"/>
      <c r="CE184" s="275"/>
      <c r="CF184" s="275"/>
      <c r="CG184" s="275"/>
      <c r="CH184" s="275"/>
      <c r="CI184" s="275"/>
      <c r="CJ184" s="275"/>
      <c r="CK184" s="275"/>
    </row>
    <row r="185" customFormat="false" ht="15" hidden="false" customHeight="true" outlineLevel="0" collapsed="false">
      <c r="A185" s="259"/>
      <c r="B185" s="276" t="str">
        <f aca="false">+'NTP or Sold'!H18</f>
        <v>7FA w/ STG</v>
      </c>
      <c r="C185" s="260" t="str">
        <f aca="false">+'NTP or Sold'!T18</f>
        <v>Gen Power - Dell, Arkansas location;  duct fired (EECC) - 49%</v>
      </c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  <c r="X185" s="277"/>
      <c r="Y185" s="277"/>
      <c r="Z185" s="277"/>
      <c r="AA185" s="277"/>
      <c r="AB185" s="277"/>
      <c r="AC185" s="277"/>
      <c r="AD185" s="277"/>
      <c r="AE185" s="277"/>
      <c r="AF185" s="277"/>
      <c r="AG185" s="277"/>
      <c r="AH185" s="277"/>
      <c r="AI185" s="277"/>
      <c r="AJ185" s="277"/>
      <c r="AK185" s="277"/>
      <c r="AL185" s="277"/>
      <c r="AM185" s="277"/>
      <c r="AN185" s="277"/>
      <c r="AO185" s="277"/>
      <c r="AP185" s="277"/>
      <c r="AQ185" s="277"/>
      <c r="AR185" s="277"/>
      <c r="AS185" s="277"/>
      <c r="AT185" s="277"/>
      <c r="AU185" s="277"/>
      <c r="AV185" s="277"/>
      <c r="AW185" s="277"/>
      <c r="AX185" s="277"/>
      <c r="AY185" s="277"/>
      <c r="AZ185" s="277"/>
      <c r="BA185" s="277"/>
      <c r="BB185" s="277"/>
      <c r="BC185" s="262"/>
    </row>
    <row r="186" customFormat="false" ht="12.75" hidden="false" customHeight="false" outlineLevel="0" collapsed="false">
      <c r="A186" s="263"/>
      <c r="B186" s="264" t="s">
        <v>119</v>
      </c>
      <c r="C186" s="260"/>
      <c r="D186" s="265" t="n">
        <v>0</v>
      </c>
      <c r="E186" s="265" t="n">
        <v>0</v>
      </c>
      <c r="F186" s="265" t="n">
        <v>0</v>
      </c>
      <c r="G186" s="265" t="n">
        <v>0</v>
      </c>
      <c r="H186" s="265" t="n">
        <v>0</v>
      </c>
      <c r="I186" s="265" t="n">
        <v>0</v>
      </c>
      <c r="J186" s="265" t="n">
        <v>0</v>
      </c>
      <c r="K186" s="265" t="n">
        <v>0</v>
      </c>
      <c r="L186" s="265" t="n">
        <v>0</v>
      </c>
      <c r="M186" s="265" t="n">
        <v>0</v>
      </c>
      <c r="N186" s="265" t="n">
        <v>0</v>
      </c>
      <c r="O186" s="265" t="n">
        <v>0</v>
      </c>
      <c r="P186" s="265" t="n">
        <v>0</v>
      </c>
      <c r="Q186" s="265" t="n">
        <v>0</v>
      </c>
      <c r="R186" s="265" t="n">
        <v>0</v>
      </c>
      <c r="S186" s="265" t="n">
        <v>0</v>
      </c>
      <c r="T186" s="265" t="n">
        <v>0</v>
      </c>
      <c r="U186" s="265" t="n">
        <v>0</v>
      </c>
      <c r="V186" s="265" t="n">
        <v>0</v>
      </c>
      <c r="W186" s="265" t="n">
        <v>0.05</v>
      </c>
      <c r="X186" s="265" t="n">
        <v>0.072</v>
      </c>
      <c r="Y186" s="265" t="n">
        <v>0.038</v>
      </c>
      <c r="Z186" s="265" t="n">
        <v>0.199</v>
      </c>
      <c r="AA186" s="265" t="n">
        <v>0.03</v>
      </c>
      <c r="AB186" s="265" t="n">
        <v>0.03</v>
      </c>
      <c r="AC186" s="265" t="n">
        <v>0.03</v>
      </c>
      <c r="AD186" s="265" t="n">
        <v>0.03</v>
      </c>
      <c r="AE186" s="265" t="n">
        <v>0.03</v>
      </c>
      <c r="AF186" s="265" t="n">
        <v>0.03</v>
      </c>
      <c r="AG186" s="265" t="n">
        <v>0.03</v>
      </c>
      <c r="AH186" s="265" t="n">
        <v>0.03</v>
      </c>
      <c r="AI186" s="265" t="n">
        <v>0.031</v>
      </c>
      <c r="AJ186" s="265" t="n">
        <v>0.04</v>
      </c>
      <c r="AK186" s="265" t="n">
        <v>0.04</v>
      </c>
      <c r="AL186" s="265" t="n">
        <v>0.2</v>
      </c>
      <c r="AM186" s="265" t="n">
        <v>0.04</v>
      </c>
      <c r="AN186" s="265" t="n">
        <v>0.05</v>
      </c>
      <c r="AO186" s="265" t="n">
        <v>0</v>
      </c>
      <c r="AP186" s="265" t="n">
        <v>0</v>
      </c>
      <c r="AQ186" s="265" t="n">
        <v>0</v>
      </c>
      <c r="AR186" s="265" t="n">
        <v>0</v>
      </c>
      <c r="AS186" s="265" t="n">
        <v>0</v>
      </c>
      <c r="AT186" s="265" t="n">
        <v>0</v>
      </c>
      <c r="AU186" s="265" t="n">
        <v>0</v>
      </c>
      <c r="AV186" s="265" t="n">
        <v>0</v>
      </c>
      <c r="AW186" s="265" t="n">
        <v>0</v>
      </c>
      <c r="AX186" s="265" t="n">
        <v>0</v>
      </c>
      <c r="AY186" s="265" t="n">
        <v>0</v>
      </c>
      <c r="AZ186" s="265" t="n">
        <v>0</v>
      </c>
      <c r="BA186" s="265" t="n">
        <v>0</v>
      </c>
      <c r="BB186" s="265" t="n">
        <v>0</v>
      </c>
      <c r="BC186" s="266" t="n">
        <f aca="false">SUM(D186:BB186)</f>
        <v>1</v>
      </c>
      <c r="BD186" s="264"/>
    </row>
    <row r="187" customFormat="false" ht="12.75" hidden="false" customHeight="false" outlineLevel="0" collapsed="false">
      <c r="A187" s="263"/>
      <c r="B187" s="264" t="s">
        <v>120</v>
      </c>
      <c r="C187" s="260"/>
      <c r="D187" s="265" t="n">
        <f aca="false">D186</f>
        <v>0</v>
      </c>
      <c r="E187" s="265" t="n">
        <f aca="false">+D187+E186</f>
        <v>0</v>
      </c>
      <c r="F187" s="265" t="n">
        <f aca="false">+E187+F186</f>
        <v>0</v>
      </c>
      <c r="G187" s="265" t="n">
        <f aca="false">+F187+G186</f>
        <v>0</v>
      </c>
      <c r="H187" s="265" t="n">
        <f aca="false">+G187+H186</f>
        <v>0</v>
      </c>
      <c r="I187" s="265" t="n">
        <f aca="false">+H187+I186</f>
        <v>0</v>
      </c>
      <c r="J187" s="265" t="n">
        <f aca="false">+I187+J186</f>
        <v>0</v>
      </c>
      <c r="K187" s="265" t="n">
        <f aca="false">+J187+K186</f>
        <v>0</v>
      </c>
      <c r="L187" s="265" t="n">
        <f aca="false">+K187+L186</f>
        <v>0</v>
      </c>
      <c r="M187" s="265" t="n">
        <f aca="false">+L187+M186</f>
        <v>0</v>
      </c>
      <c r="N187" s="265" t="n">
        <f aca="false">+M187+N186</f>
        <v>0</v>
      </c>
      <c r="O187" s="265" t="n">
        <f aca="false">+N187+O186</f>
        <v>0</v>
      </c>
      <c r="P187" s="265" t="n">
        <f aca="false">+O187+P186</f>
        <v>0</v>
      </c>
      <c r="Q187" s="265" t="n">
        <f aca="false">+P187+Q186</f>
        <v>0</v>
      </c>
      <c r="R187" s="265" t="n">
        <f aca="false">+Q187+R186</f>
        <v>0</v>
      </c>
      <c r="S187" s="265" t="n">
        <f aca="false">+R187+S186</f>
        <v>0</v>
      </c>
      <c r="T187" s="265" t="n">
        <f aca="false">+S187+T186</f>
        <v>0</v>
      </c>
      <c r="U187" s="265" t="n">
        <f aca="false">+T187+U186</f>
        <v>0</v>
      </c>
      <c r="V187" s="265" t="n">
        <f aca="false">+U187+V186</f>
        <v>0</v>
      </c>
      <c r="W187" s="265" t="n">
        <f aca="false">+V187+W186</f>
        <v>0.05</v>
      </c>
      <c r="X187" s="265" t="n">
        <f aca="false">+W187+X186</f>
        <v>0.122</v>
      </c>
      <c r="Y187" s="265" t="n">
        <f aca="false">+X187+Y186</f>
        <v>0.16</v>
      </c>
      <c r="Z187" s="265" t="n">
        <f aca="false">+Y187+Z186</f>
        <v>0.359</v>
      </c>
      <c r="AA187" s="265" t="n">
        <f aca="false">+Z187+AA186</f>
        <v>0.389</v>
      </c>
      <c r="AB187" s="265" t="n">
        <f aca="false">+AA187+AB186</f>
        <v>0.419</v>
      </c>
      <c r="AC187" s="265" t="n">
        <f aca="false">+AB187+AC186</f>
        <v>0.449</v>
      </c>
      <c r="AD187" s="265" t="n">
        <f aca="false">+AC187+AD186</f>
        <v>0.479</v>
      </c>
      <c r="AE187" s="265" t="n">
        <f aca="false">+AD187+AE186</f>
        <v>0.509</v>
      </c>
      <c r="AF187" s="265" t="n">
        <f aca="false">+AE187+AF186</f>
        <v>0.539</v>
      </c>
      <c r="AG187" s="265" t="n">
        <f aca="false">+AF187+AG186</f>
        <v>0.569</v>
      </c>
      <c r="AH187" s="265" t="n">
        <f aca="false">+AG187+AH186</f>
        <v>0.599</v>
      </c>
      <c r="AI187" s="265" t="n">
        <f aca="false">+AH187+AI186</f>
        <v>0.63</v>
      </c>
      <c r="AJ187" s="265" t="n">
        <f aca="false">+AI187+AJ186</f>
        <v>0.67</v>
      </c>
      <c r="AK187" s="265" t="n">
        <f aca="false">+AJ187+AK186</f>
        <v>0.71</v>
      </c>
      <c r="AL187" s="265" t="n">
        <f aca="false">+AK187+AL186</f>
        <v>0.91</v>
      </c>
      <c r="AM187" s="265" t="n">
        <f aca="false">+AL187+AM186</f>
        <v>0.95</v>
      </c>
      <c r="AN187" s="265" t="n">
        <f aca="false">+AM187+AN186</f>
        <v>1</v>
      </c>
      <c r="AO187" s="265" t="n">
        <f aca="false">+AN187+AO186</f>
        <v>1</v>
      </c>
      <c r="AP187" s="265" t="n">
        <f aca="false">+AO187+AP186</f>
        <v>1</v>
      </c>
      <c r="AQ187" s="265" t="n">
        <f aca="false">+AP187+AQ186</f>
        <v>1</v>
      </c>
      <c r="AR187" s="265" t="n">
        <f aca="false">+AQ187+AR186</f>
        <v>1</v>
      </c>
      <c r="AS187" s="265" t="n">
        <f aca="false">+AR187+AS186</f>
        <v>1</v>
      </c>
      <c r="AT187" s="265" t="n">
        <f aca="false">+AS187+AT186</f>
        <v>1</v>
      </c>
      <c r="AU187" s="265" t="n">
        <f aca="false">+AT187+AU186</f>
        <v>1</v>
      </c>
      <c r="AV187" s="265" t="n">
        <f aca="false">+AU187+AV186</f>
        <v>1</v>
      </c>
      <c r="AW187" s="265" t="n">
        <f aca="false">+AV187+AW186</f>
        <v>1</v>
      </c>
      <c r="AX187" s="265" t="n">
        <f aca="false">+AW187+AX186</f>
        <v>1</v>
      </c>
      <c r="AY187" s="265" t="n">
        <f aca="false">+AX187+AY186</f>
        <v>1</v>
      </c>
      <c r="AZ187" s="265" t="n">
        <f aca="false">+AY187+AZ186</f>
        <v>1</v>
      </c>
      <c r="BA187" s="265" t="n">
        <f aca="false">+AZ187+BA186</f>
        <v>1</v>
      </c>
      <c r="BB187" s="265" t="n">
        <f aca="false">+BA187+BB186</f>
        <v>1</v>
      </c>
      <c r="BC187" s="266"/>
      <c r="BD187" s="264"/>
    </row>
    <row r="188" customFormat="false" ht="12.75" hidden="false" customHeight="false" outlineLevel="0" collapsed="false">
      <c r="A188" s="263"/>
      <c r="B188" s="264" t="s">
        <v>121</v>
      </c>
      <c r="C188" s="260"/>
      <c r="D188" s="265" t="n">
        <v>0</v>
      </c>
      <c r="E188" s="265" t="n">
        <v>0</v>
      </c>
      <c r="F188" s="265" t="n">
        <v>0</v>
      </c>
      <c r="G188" s="265" t="n">
        <v>0</v>
      </c>
      <c r="H188" s="265" t="n">
        <v>0</v>
      </c>
      <c r="I188" s="265" t="n">
        <v>0</v>
      </c>
      <c r="J188" s="265" t="n">
        <v>0</v>
      </c>
      <c r="K188" s="265" t="n">
        <v>0</v>
      </c>
      <c r="L188" s="265" t="n">
        <v>0</v>
      </c>
      <c r="M188" s="265" t="n">
        <v>0</v>
      </c>
      <c r="N188" s="265" t="n">
        <v>0</v>
      </c>
      <c r="O188" s="265" t="n">
        <v>0</v>
      </c>
      <c r="P188" s="265" t="n">
        <v>0</v>
      </c>
      <c r="Q188" s="265" t="n">
        <v>0</v>
      </c>
      <c r="R188" s="265" t="n">
        <v>0</v>
      </c>
      <c r="S188" s="265" t="n">
        <v>0</v>
      </c>
      <c r="T188" s="265" t="n">
        <v>0</v>
      </c>
      <c r="U188" s="265" t="n">
        <v>0</v>
      </c>
      <c r="V188" s="265" t="n">
        <v>0</v>
      </c>
      <c r="W188" s="265" t="n">
        <f aca="false">W189-V189</f>
        <v>0.111</v>
      </c>
      <c r="X188" s="265" t="n">
        <f aca="false">X189-W189</f>
        <v>0.037</v>
      </c>
      <c r="Y188" s="265" t="n">
        <f aca="false">Y189-X189</f>
        <v>0.052</v>
      </c>
      <c r="Z188" s="265" t="n">
        <f aca="false">Z189-Y189</f>
        <v>0.1</v>
      </c>
      <c r="AA188" s="265" t="n">
        <f aca="false">AA189-Z189</f>
        <v>0.02</v>
      </c>
      <c r="AB188" s="265" t="n">
        <f aca="false">AB189-AA189</f>
        <v>0.02</v>
      </c>
      <c r="AC188" s="265" t="n">
        <f aca="false">AC189-AB189</f>
        <v>0.02</v>
      </c>
      <c r="AD188" s="265" t="n">
        <f aca="false">AD189-AC189</f>
        <v>0.02</v>
      </c>
      <c r="AE188" s="265" t="n">
        <f aca="false">AE189-AD189</f>
        <v>0.02</v>
      </c>
      <c r="AF188" s="265" t="n">
        <f aca="false">AF189-AE189</f>
        <v>0</v>
      </c>
      <c r="AG188" s="265" t="n">
        <f aca="false">AG189-AF189</f>
        <v>0</v>
      </c>
      <c r="AH188" s="265" t="n">
        <f aca="false">AH189-AG189</f>
        <v>0</v>
      </c>
      <c r="AI188" s="265" t="n">
        <f aca="false">AI189-AH189</f>
        <v>0</v>
      </c>
      <c r="AJ188" s="265" t="n">
        <f aca="false">AJ189-AI189</f>
        <v>0</v>
      </c>
      <c r="AK188" s="265" t="n">
        <f aca="false">AK189-AJ189</f>
        <v>0</v>
      </c>
      <c r="AL188" s="265" t="n">
        <f aca="false">AL189-AK189</f>
        <v>0.6</v>
      </c>
      <c r="AM188" s="265" t="n">
        <f aca="false">AM189-AL189</f>
        <v>0</v>
      </c>
      <c r="AN188" s="265" t="n">
        <f aca="false">AN189-AM189</f>
        <v>0</v>
      </c>
      <c r="AO188" s="265" t="n">
        <f aca="false">AO189-AN189</f>
        <v>0</v>
      </c>
      <c r="AP188" s="265" t="n">
        <f aca="false">AP189-AO189</f>
        <v>0</v>
      </c>
      <c r="AQ188" s="265" t="n">
        <f aca="false">AQ189-AP189</f>
        <v>0</v>
      </c>
      <c r="AR188" s="265" t="n">
        <f aca="false">AR189-AQ189</f>
        <v>0</v>
      </c>
      <c r="AS188" s="265" t="n">
        <f aca="false">AS189-AR189</f>
        <v>0</v>
      </c>
      <c r="AT188" s="265" t="n">
        <f aca="false">AT189-AS189</f>
        <v>0</v>
      </c>
      <c r="AU188" s="265" t="n">
        <f aca="false">AU189-AT189</f>
        <v>0</v>
      </c>
      <c r="AV188" s="265" t="n">
        <f aca="false">AV189-AU189</f>
        <v>0</v>
      </c>
      <c r="AW188" s="265" t="n">
        <f aca="false">AW189-AV189</f>
        <v>0</v>
      </c>
      <c r="AX188" s="265" t="n">
        <f aca="false">AX189-AW189</f>
        <v>0</v>
      </c>
      <c r="AY188" s="265" t="n">
        <f aca="false">AY189-AX189</f>
        <v>0</v>
      </c>
      <c r="AZ188" s="265" t="n">
        <f aca="false">AZ189-AY189</f>
        <v>0</v>
      </c>
      <c r="BA188" s="265" t="n">
        <f aca="false">BA189-AZ189</f>
        <v>0</v>
      </c>
      <c r="BB188" s="265" t="n">
        <f aca="false">BB189-BA189</f>
        <v>0</v>
      </c>
      <c r="BC188" s="266" t="n">
        <f aca="false">SUM(D188:BB188)</f>
        <v>1</v>
      </c>
      <c r="BD188" s="264"/>
    </row>
    <row r="189" customFormat="false" ht="12.75" hidden="false" customHeight="false" outlineLevel="0" collapsed="false">
      <c r="A189" s="263"/>
      <c r="B189" s="264" t="s">
        <v>122</v>
      </c>
      <c r="C189" s="260"/>
      <c r="D189" s="265" t="n">
        <f aca="false">D188</f>
        <v>0</v>
      </c>
      <c r="E189" s="265" t="n">
        <f aca="false">+D189+E188</f>
        <v>0</v>
      </c>
      <c r="F189" s="265" t="n">
        <f aca="false">+E189+F188</f>
        <v>0</v>
      </c>
      <c r="G189" s="265" t="n">
        <f aca="false">+F189+G188</f>
        <v>0</v>
      </c>
      <c r="H189" s="265" t="n">
        <f aca="false">+G189+H188</f>
        <v>0</v>
      </c>
      <c r="I189" s="265" t="n">
        <f aca="false">+H189+I188</f>
        <v>0</v>
      </c>
      <c r="J189" s="265" t="n">
        <f aca="false">+I189+J188</f>
        <v>0</v>
      </c>
      <c r="K189" s="265" t="n">
        <f aca="false">+J189+K188</f>
        <v>0</v>
      </c>
      <c r="L189" s="265" t="n">
        <f aca="false">+K189+L188</f>
        <v>0</v>
      </c>
      <c r="M189" s="265" t="n">
        <f aca="false">+L189+M188</f>
        <v>0</v>
      </c>
      <c r="N189" s="265" t="n">
        <f aca="false">+M189+N188</f>
        <v>0</v>
      </c>
      <c r="O189" s="265" t="n">
        <f aca="false">+N189+O188</f>
        <v>0</v>
      </c>
      <c r="P189" s="265" t="n">
        <f aca="false">+O189+P188</f>
        <v>0</v>
      </c>
      <c r="Q189" s="265" t="n">
        <f aca="false">+P189+Q188</f>
        <v>0</v>
      </c>
      <c r="R189" s="265" t="n">
        <f aca="false">+Q189+R188</f>
        <v>0</v>
      </c>
      <c r="S189" s="265" t="n">
        <f aca="false">+R189+S188</f>
        <v>0</v>
      </c>
      <c r="T189" s="265" t="n">
        <f aca="false">+S189+T188</f>
        <v>0</v>
      </c>
      <c r="U189" s="265" t="n">
        <f aca="false">+T189+U188</f>
        <v>0</v>
      </c>
      <c r="V189" s="265" t="n">
        <f aca="false">+U189+V188</f>
        <v>0</v>
      </c>
      <c r="W189" s="265" t="n">
        <v>0.111</v>
      </c>
      <c r="X189" s="265" t="n">
        <v>0.148</v>
      </c>
      <c r="Y189" s="265" t="n">
        <v>0.2</v>
      </c>
      <c r="Z189" s="265" t="n">
        <v>0.3</v>
      </c>
      <c r="AA189" s="265" t="n">
        <v>0.32</v>
      </c>
      <c r="AB189" s="265" t="n">
        <v>0.34</v>
      </c>
      <c r="AC189" s="265" t="n">
        <v>0.36</v>
      </c>
      <c r="AD189" s="265" t="n">
        <v>0.38</v>
      </c>
      <c r="AE189" s="265" t="n">
        <v>0.4</v>
      </c>
      <c r="AF189" s="265" t="n">
        <v>0.4</v>
      </c>
      <c r="AG189" s="265" t="n">
        <v>0.4</v>
      </c>
      <c r="AH189" s="265" t="n">
        <v>0.4</v>
      </c>
      <c r="AI189" s="265" t="n">
        <v>0.4</v>
      </c>
      <c r="AJ189" s="265" t="n">
        <v>0.4</v>
      </c>
      <c r="AK189" s="265" t="n">
        <v>0.4</v>
      </c>
      <c r="AL189" s="265" t="n">
        <v>1</v>
      </c>
      <c r="AM189" s="265" t="n">
        <v>1</v>
      </c>
      <c r="AN189" s="265" t="n">
        <v>1</v>
      </c>
      <c r="AO189" s="265" t="n">
        <v>1</v>
      </c>
      <c r="AP189" s="265" t="n">
        <v>1</v>
      </c>
      <c r="AQ189" s="265" t="n">
        <v>1</v>
      </c>
      <c r="AR189" s="265" t="n">
        <v>1</v>
      </c>
      <c r="AS189" s="265" t="n">
        <v>1</v>
      </c>
      <c r="AT189" s="265" t="n">
        <v>1</v>
      </c>
      <c r="AU189" s="265" t="n">
        <v>1</v>
      </c>
      <c r="AV189" s="265" t="n">
        <v>1</v>
      </c>
      <c r="AW189" s="265" t="n">
        <v>1</v>
      </c>
      <c r="AX189" s="265" t="n">
        <v>1</v>
      </c>
      <c r="AY189" s="265" t="n">
        <v>1</v>
      </c>
      <c r="AZ189" s="265" t="n">
        <v>1</v>
      </c>
      <c r="BA189" s="265" t="n">
        <v>1</v>
      </c>
      <c r="BB189" s="265" t="n">
        <v>1</v>
      </c>
      <c r="BC189" s="266"/>
      <c r="BD189" s="264"/>
    </row>
    <row r="190" customFormat="false" ht="12.75" hidden="false" customHeight="false" outlineLevel="0" collapsed="false">
      <c r="A190" s="263"/>
      <c r="B190" s="264"/>
      <c r="C190" s="278"/>
      <c r="D190" s="265"/>
      <c r="E190" s="265"/>
      <c r="F190" s="265"/>
      <c r="G190" s="265"/>
      <c r="H190" s="265"/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  <c r="AJ190" s="265"/>
      <c r="AK190" s="265"/>
      <c r="AL190" s="265"/>
      <c r="AM190" s="265"/>
      <c r="AN190" s="265"/>
      <c r="AO190" s="265"/>
      <c r="AP190" s="265"/>
      <c r="AQ190" s="265"/>
      <c r="AR190" s="265"/>
      <c r="AS190" s="265"/>
      <c r="AT190" s="265"/>
      <c r="AU190" s="265"/>
      <c r="AV190" s="265"/>
      <c r="AW190" s="265"/>
      <c r="AX190" s="265"/>
      <c r="AY190" s="265"/>
      <c r="AZ190" s="265"/>
      <c r="BA190" s="265"/>
      <c r="BB190" s="265"/>
      <c r="BC190" s="266"/>
      <c r="BD190" s="264"/>
    </row>
    <row r="191" customFormat="false" ht="12.75" hidden="false" customHeight="false" outlineLevel="0" collapsed="false">
      <c r="A191" s="211"/>
      <c r="B191" s="211" t="s">
        <v>123</v>
      </c>
      <c r="C191" s="212" t="n">
        <v>34.87774</v>
      </c>
      <c r="D191" s="215" t="n">
        <f aca="false">+D187*$C191</f>
        <v>0</v>
      </c>
      <c r="E191" s="215" t="n">
        <f aca="false">+E187*$C191</f>
        <v>0</v>
      </c>
      <c r="F191" s="215" t="n">
        <f aca="false">+F187*$C191</f>
        <v>0</v>
      </c>
      <c r="G191" s="215" t="n">
        <f aca="false">+G187*$C191</f>
        <v>0</v>
      </c>
      <c r="H191" s="215" t="n">
        <f aca="false">+H187*$C191</f>
        <v>0</v>
      </c>
      <c r="I191" s="215" t="n">
        <f aca="false">+I187*$C191</f>
        <v>0</v>
      </c>
      <c r="J191" s="215" t="n">
        <f aca="false">+J187*$C191</f>
        <v>0</v>
      </c>
      <c r="K191" s="215" t="n">
        <f aca="false">+K187*$C191</f>
        <v>0</v>
      </c>
      <c r="L191" s="215" t="n">
        <f aca="false">+L187*$C191</f>
        <v>0</v>
      </c>
      <c r="M191" s="215" t="n">
        <f aca="false">+M187*$C191</f>
        <v>0</v>
      </c>
      <c r="N191" s="215" t="n">
        <f aca="false">+N187*$C191</f>
        <v>0</v>
      </c>
      <c r="O191" s="215" t="n">
        <f aca="false">+O187*$C191</f>
        <v>0</v>
      </c>
      <c r="P191" s="215" t="n">
        <f aca="false">+P187*$C191</f>
        <v>0</v>
      </c>
      <c r="Q191" s="215" t="n">
        <f aca="false">+Q187*$C191</f>
        <v>0</v>
      </c>
      <c r="R191" s="215" t="n">
        <f aca="false">+R187*$C191</f>
        <v>0</v>
      </c>
      <c r="S191" s="215" t="n">
        <f aca="false">+S187*$C191</f>
        <v>0</v>
      </c>
      <c r="T191" s="215" t="n">
        <f aca="false">+T187*$C191</f>
        <v>0</v>
      </c>
      <c r="U191" s="215" t="n">
        <f aca="false">+U187*$C191</f>
        <v>0</v>
      </c>
      <c r="V191" s="215" t="n">
        <f aca="false">+V187*$C191</f>
        <v>0</v>
      </c>
      <c r="W191" s="215" t="n">
        <f aca="false">+W187*$C191</f>
        <v>1.743887</v>
      </c>
      <c r="X191" s="215" t="n">
        <f aca="false">+X187*$C191</f>
        <v>4.25508428</v>
      </c>
      <c r="Y191" s="215" t="n">
        <f aca="false">+Y187*$C191</f>
        <v>5.5804384</v>
      </c>
      <c r="Z191" s="215" t="n">
        <f aca="false">+Z187*$C191</f>
        <v>12.52110866</v>
      </c>
      <c r="AA191" s="215" t="n">
        <f aca="false">+AA187*$C191</f>
        <v>13.56744086</v>
      </c>
      <c r="AB191" s="215" t="n">
        <f aca="false">+AB187*$C191</f>
        <v>14.61377306</v>
      </c>
      <c r="AC191" s="215" t="n">
        <f aca="false">+AC187*$C191</f>
        <v>15.66010526</v>
      </c>
      <c r="AD191" s="215" t="n">
        <f aca="false">+AD187*$C191</f>
        <v>16.70643746</v>
      </c>
      <c r="AE191" s="215" t="n">
        <f aca="false">+AE187*$C191</f>
        <v>17.75276966</v>
      </c>
      <c r="AF191" s="215" t="n">
        <f aca="false">+AF187*$C191</f>
        <v>18.79910186</v>
      </c>
      <c r="AG191" s="215" t="n">
        <f aca="false">+AG187*$C191</f>
        <v>19.84543406</v>
      </c>
      <c r="AH191" s="215" t="n">
        <f aca="false">+AH187*$C191</f>
        <v>20.89176626</v>
      </c>
      <c r="AI191" s="215" t="n">
        <f aca="false">+AI187*$C191</f>
        <v>21.9729762</v>
      </c>
      <c r="AJ191" s="215" t="n">
        <f aca="false">+AJ187*$C191</f>
        <v>23.3680858</v>
      </c>
      <c r="AK191" s="215" t="n">
        <f aca="false">+AK187*$C191</f>
        <v>24.7631954</v>
      </c>
      <c r="AL191" s="215" t="n">
        <f aca="false">+AL187*$C191</f>
        <v>31.7387434</v>
      </c>
      <c r="AM191" s="215" t="n">
        <f aca="false">+AM187*$C191</f>
        <v>33.133853</v>
      </c>
      <c r="AN191" s="215" t="n">
        <f aca="false">+AN187*$C191</f>
        <v>34.87774</v>
      </c>
      <c r="AO191" s="215" t="n">
        <f aca="false">+AO187*$C191</f>
        <v>34.87774</v>
      </c>
      <c r="AP191" s="215" t="n">
        <f aca="false">+AP187*$C191</f>
        <v>34.87774</v>
      </c>
      <c r="AQ191" s="215" t="n">
        <f aca="false">+AQ187*$C191</f>
        <v>34.87774</v>
      </c>
      <c r="AR191" s="215" t="n">
        <f aca="false">+AR187*$C191</f>
        <v>34.87774</v>
      </c>
      <c r="AS191" s="215" t="n">
        <f aca="false">+AS187*$C191</f>
        <v>34.87774</v>
      </c>
      <c r="AT191" s="215" t="n">
        <f aca="false">+AT187*$C191</f>
        <v>34.87774</v>
      </c>
      <c r="AU191" s="215" t="n">
        <f aca="false">+AU187*$C191</f>
        <v>34.87774</v>
      </c>
      <c r="AV191" s="215" t="n">
        <f aca="false">+AV187*$C191</f>
        <v>34.87774</v>
      </c>
      <c r="AW191" s="215" t="n">
        <f aca="false">+AW187*$C191</f>
        <v>34.87774</v>
      </c>
      <c r="AX191" s="215" t="n">
        <f aca="false">+AX187*$C191</f>
        <v>34.87774</v>
      </c>
      <c r="AY191" s="215" t="n">
        <f aca="false">+AY187*$C191</f>
        <v>34.87774</v>
      </c>
      <c r="AZ191" s="215" t="n">
        <f aca="false">+AZ187*$C191</f>
        <v>34.87774</v>
      </c>
      <c r="BA191" s="215" t="n">
        <f aca="false">+BA187*$C191</f>
        <v>34.87774</v>
      </c>
      <c r="BB191" s="215" t="n">
        <f aca="false">+BB187*$C191</f>
        <v>34.87774</v>
      </c>
      <c r="BC191" s="216"/>
      <c r="BD191" s="217"/>
      <c r="BE191" s="217"/>
      <c r="BF191" s="217"/>
      <c r="BG191" s="217"/>
      <c r="BH191" s="217"/>
      <c r="BI191" s="217"/>
      <c r="BJ191" s="217"/>
      <c r="BK191" s="217"/>
      <c r="BL191" s="217"/>
      <c r="BM191" s="217"/>
      <c r="BN191" s="217"/>
      <c r="BO191" s="217"/>
      <c r="BP191" s="217"/>
      <c r="BQ191" s="217"/>
      <c r="BR191" s="217"/>
      <c r="BS191" s="217"/>
      <c r="BT191" s="217"/>
      <c r="BU191" s="217"/>
      <c r="BV191" s="217"/>
      <c r="BW191" s="217"/>
      <c r="BX191" s="217"/>
      <c r="BY191" s="217"/>
      <c r="BZ191" s="217"/>
      <c r="CA191" s="217"/>
      <c r="CB191" s="217"/>
      <c r="CC191" s="217"/>
      <c r="CD191" s="217"/>
      <c r="CE191" s="217"/>
      <c r="CF191" s="217"/>
      <c r="CG191" s="217"/>
      <c r="CH191" s="217"/>
      <c r="CI191" s="217"/>
      <c r="CJ191" s="217"/>
      <c r="CK191" s="217"/>
    </row>
    <row r="192" customFormat="false" ht="13.5" hidden="false" customHeight="false" outlineLevel="0" collapsed="false">
      <c r="A192" s="271"/>
      <c r="B192" s="271" t="s">
        <v>124</v>
      </c>
      <c r="C192" s="272" t="str">
        <f aca="false">+'NTP or Sold'!C18</f>
        <v>Sold</v>
      </c>
      <c r="D192" s="273" t="n">
        <f aca="false">+D189*$C191</f>
        <v>0</v>
      </c>
      <c r="E192" s="273" t="n">
        <f aca="false">+E189*$C191</f>
        <v>0</v>
      </c>
      <c r="F192" s="273" t="n">
        <f aca="false">+F189*$C191</f>
        <v>0</v>
      </c>
      <c r="G192" s="273" t="n">
        <f aca="false">+G189*$C191</f>
        <v>0</v>
      </c>
      <c r="H192" s="273" t="n">
        <f aca="false">+H189*$C191</f>
        <v>0</v>
      </c>
      <c r="I192" s="273" t="n">
        <f aca="false">+I189*$C191</f>
        <v>0</v>
      </c>
      <c r="J192" s="273" t="n">
        <f aca="false">+J189*$C191</f>
        <v>0</v>
      </c>
      <c r="K192" s="273" t="n">
        <f aca="false">+K189*$C191</f>
        <v>0</v>
      </c>
      <c r="L192" s="273" t="n">
        <f aca="false">+L189*$C191</f>
        <v>0</v>
      </c>
      <c r="M192" s="273" t="n">
        <f aca="false">+M189*$C191</f>
        <v>0</v>
      </c>
      <c r="N192" s="273" t="n">
        <f aca="false">+N189*$C191</f>
        <v>0</v>
      </c>
      <c r="O192" s="273" t="n">
        <f aca="false">+O189*$C191</f>
        <v>0</v>
      </c>
      <c r="P192" s="273" t="n">
        <f aca="false">+P189*$C191</f>
        <v>0</v>
      </c>
      <c r="Q192" s="273" t="n">
        <f aca="false">+Q189*$C191</f>
        <v>0</v>
      </c>
      <c r="R192" s="273" t="n">
        <f aca="false">+R189*$C191</f>
        <v>0</v>
      </c>
      <c r="S192" s="273" t="n">
        <f aca="false">+S189*$C191</f>
        <v>0</v>
      </c>
      <c r="T192" s="273" t="n">
        <f aca="false">+T189*$C191</f>
        <v>0</v>
      </c>
      <c r="U192" s="273" t="n">
        <f aca="false">+U189*$C191</f>
        <v>0</v>
      </c>
      <c r="V192" s="273" t="n">
        <f aca="false">+V189*$C191</f>
        <v>0</v>
      </c>
      <c r="W192" s="273" t="n">
        <f aca="false">+W189*$C191</f>
        <v>3.87142914</v>
      </c>
      <c r="X192" s="273" t="n">
        <f aca="false">+X189*$C191</f>
        <v>5.16190552</v>
      </c>
      <c r="Y192" s="273" t="n">
        <f aca="false">+Y189*$C191</f>
        <v>6.975548</v>
      </c>
      <c r="Z192" s="273" t="n">
        <f aca="false">+Z189*$C191</f>
        <v>10.463322</v>
      </c>
      <c r="AA192" s="273" t="n">
        <f aca="false">+AA189*$C191</f>
        <v>11.1608768</v>
      </c>
      <c r="AB192" s="273" t="n">
        <f aca="false">+AB189*$C191</f>
        <v>11.8584316</v>
      </c>
      <c r="AC192" s="273" t="n">
        <f aca="false">+AC189*$C191</f>
        <v>12.5559864</v>
      </c>
      <c r="AD192" s="273" t="n">
        <f aca="false">+AD189*$C191</f>
        <v>13.2535412</v>
      </c>
      <c r="AE192" s="273" t="n">
        <f aca="false">+AE189*$C191</f>
        <v>13.951096</v>
      </c>
      <c r="AF192" s="273" t="n">
        <f aca="false">+AF189*$C191</f>
        <v>13.951096</v>
      </c>
      <c r="AG192" s="273" t="n">
        <f aca="false">+AG189*$C191</f>
        <v>13.951096</v>
      </c>
      <c r="AH192" s="273" t="n">
        <f aca="false">+AH189*$C191</f>
        <v>13.951096</v>
      </c>
      <c r="AI192" s="273" t="n">
        <f aca="false">+AI189*$C191</f>
        <v>13.951096</v>
      </c>
      <c r="AJ192" s="273" t="n">
        <f aca="false">+AJ189*$C191</f>
        <v>13.951096</v>
      </c>
      <c r="AK192" s="273" t="n">
        <f aca="false">+AK189*$C191</f>
        <v>13.951096</v>
      </c>
      <c r="AL192" s="273" t="n">
        <f aca="false">+AL189*$C191</f>
        <v>34.87774</v>
      </c>
      <c r="AM192" s="273" t="n">
        <f aca="false">+AM189*$C191</f>
        <v>34.87774</v>
      </c>
      <c r="AN192" s="273" t="n">
        <f aca="false">+AN189*$C191</f>
        <v>34.87774</v>
      </c>
      <c r="AO192" s="273" t="n">
        <f aca="false">+AO189*$C191</f>
        <v>34.87774</v>
      </c>
      <c r="AP192" s="273" t="n">
        <f aca="false">+AP189*$C191</f>
        <v>34.87774</v>
      </c>
      <c r="AQ192" s="273" t="n">
        <f aca="false">+AQ189*$C191</f>
        <v>34.87774</v>
      </c>
      <c r="AR192" s="273" t="n">
        <f aca="false">+AR189*$C191</f>
        <v>34.87774</v>
      </c>
      <c r="AS192" s="273" t="n">
        <f aca="false">+AS189*$C191</f>
        <v>34.87774</v>
      </c>
      <c r="AT192" s="273" t="n">
        <f aca="false">+AT189*$C191</f>
        <v>34.87774</v>
      </c>
      <c r="AU192" s="273" t="n">
        <f aca="false">+AU189*$C191</f>
        <v>34.87774</v>
      </c>
      <c r="AV192" s="273" t="n">
        <f aca="false">+AV189*$C191</f>
        <v>34.87774</v>
      </c>
      <c r="AW192" s="273" t="n">
        <f aca="false">+AW189*$C191</f>
        <v>34.87774</v>
      </c>
      <c r="AX192" s="273" t="n">
        <f aca="false">+AX189*$C191</f>
        <v>34.87774</v>
      </c>
      <c r="AY192" s="273" t="n">
        <f aca="false">+AY189*$C191</f>
        <v>34.87774</v>
      </c>
      <c r="AZ192" s="273" t="n">
        <f aca="false">+AZ189*$C191</f>
        <v>34.87774</v>
      </c>
      <c r="BA192" s="273" t="n">
        <f aca="false">+BA189*$C191</f>
        <v>34.87774</v>
      </c>
      <c r="BB192" s="273" t="n">
        <f aca="false">+BB189*$C191</f>
        <v>34.87774</v>
      </c>
      <c r="BC192" s="274"/>
      <c r="BD192" s="275"/>
      <c r="BE192" s="275"/>
      <c r="BF192" s="275"/>
      <c r="BG192" s="275"/>
      <c r="BH192" s="275"/>
      <c r="BI192" s="275"/>
      <c r="BJ192" s="275"/>
      <c r="BK192" s="275"/>
      <c r="BL192" s="275"/>
      <c r="BM192" s="275"/>
      <c r="BN192" s="275"/>
      <c r="BO192" s="275"/>
      <c r="BP192" s="275"/>
      <c r="BQ192" s="275"/>
      <c r="BR192" s="275"/>
      <c r="BS192" s="275"/>
      <c r="BT192" s="275"/>
      <c r="BU192" s="275"/>
      <c r="BV192" s="275"/>
      <c r="BW192" s="275"/>
      <c r="BX192" s="275"/>
      <c r="BY192" s="275"/>
      <c r="BZ192" s="275"/>
      <c r="CA192" s="275"/>
      <c r="CB192" s="275"/>
      <c r="CC192" s="275"/>
      <c r="CD192" s="275"/>
      <c r="CE192" s="275"/>
      <c r="CF192" s="275"/>
      <c r="CG192" s="275"/>
      <c r="CH192" s="275"/>
      <c r="CI192" s="275"/>
      <c r="CJ192" s="275"/>
      <c r="CK192" s="275"/>
    </row>
    <row r="193" customFormat="false" ht="15" hidden="false" customHeight="true" outlineLevel="0" collapsed="false">
      <c r="A193" s="259"/>
      <c r="B193" s="276" t="str">
        <f aca="false">+'NTP or Sold'!H19</f>
        <v>7FA w/ STG</v>
      </c>
      <c r="C193" s="260" t="str">
        <f aca="false">+'NTP or Sold'!T19</f>
        <v>Gen Power - Dell, Arkansas location;  duct fired (EECC) - 49%</v>
      </c>
      <c r="D193" s="277"/>
      <c r="E193" s="277"/>
      <c r="F193" s="277"/>
      <c r="G193" s="277"/>
      <c r="H193" s="277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  <c r="AA193" s="277"/>
      <c r="AB193" s="277"/>
      <c r="AC193" s="277"/>
      <c r="AD193" s="277"/>
      <c r="AE193" s="277"/>
      <c r="AF193" s="277"/>
      <c r="AG193" s="277"/>
      <c r="AH193" s="277"/>
      <c r="AI193" s="277"/>
      <c r="AJ193" s="277"/>
      <c r="AK193" s="277"/>
      <c r="AL193" s="277"/>
      <c r="AM193" s="277"/>
      <c r="AN193" s="277"/>
      <c r="AO193" s="277"/>
      <c r="AP193" s="277"/>
      <c r="AQ193" s="277"/>
      <c r="AR193" s="277"/>
      <c r="AS193" s="277"/>
      <c r="AT193" s="277"/>
      <c r="AU193" s="277"/>
      <c r="AV193" s="277"/>
      <c r="AW193" s="277"/>
      <c r="AX193" s="277"/>
      <c r="AY193" s="277"/>
      <c r="AZ193" s="277"/>
      <c r="BA193" s="277"/>
      <c r="BB193" s="277"/>
      <c r="BC193" s="262"/>
    </row>
    <row r="194" customFormat="false" ht="12.75" hidden="false" customHeight="false" outlineLevel="0" collapsed="false">
      <c r="A194" s="263"/>
      <c r="B194" s="264" t="s">
        <v>119</v>
      </c>
      <c r="C194" s="260"/>
      <c r="D194" s="265" t="n">
        <v>0</v>
      </c>
      <c r="E194" s="265" t="n">
        <v>0</v>
      </c>
      <c r="F194" s="265" t="n">
        <v>0</v>
      </c>
      <c r="G194" s="265" t="n">
        <v>0</v>
      </c>
      <c r="H194" s="265" t="n">
        <v>0</v>
      </c>
      <c r="I194" s="265" t="n">
        <v>0</v>
      </c>
      <c r="J194" s="265" t="n">
        <v>0</v>
      </c>
      <c r="K194" s="265" t="n">
        <v>0</v>
      </c>
      <c r="L194" s="265" t="n">
        <v>0</v>
      </c>
      <c r="M194" s="265" t="n">
        <v>0</v>
      </c>
      <c r="N194" s="265" t="n">
        <v>0</v>
      </c>
      <c r="O194" s="265" t="n">
        <v>0</v>
      </c>
      <c r="P194" s="265" t="n">
        <v>0</v>
      </c>
      <c r="Q194" s="265" t="n">
        <v>0</v>
      </c>
      <c r="R194" s="265" t="n">
        <v>0</v>
      </c>
      <c r="S194" s="265" t="n">
        <v>0</v>
      </c>
      <c r="T194" s="265" t="n">
        <v>0</v>
      </c>
      <c r="U194" s="265" t="n">
        <v>0</v>
      </c>
      <c r="V194" s="265" t="n">
        <v>0</v>
      </c>
      <c r="W194" s="265" t="n">
        <v>0.05</v>
      </c>
      <c r="X194" s="265" t="n">
        <v>0.07</v>
      </c>
      <c r="Y194" s="265" t="n">
        <v>0.035</v>
      </c>
      <c r="Z194" s="265" t="n">
        <v>0.19</v>
      </c>
      <c r="AA194" s="265" t="n">
        <v>0.025</v>
      </c>
      <c r="AB194" s="265" t="n">
        <v>0.025</v>
      </c>
      <c r="AC194" s="265" t="n">
        <v>0.03</v>
      </c>
      <c r="AD194" s="265" t="n">
        <v>0.03</v>
      </c>
      <c r="AE194" s="265" t="n">
        <v>0.03</v>
      </c>
      <c r="AF194" s="265" t="n">
        <v>0.03</v>
      </c>
      <c r="AG194" s="265" t="n">
        <v>0.03</v>
      </c>
      <c r="AH194" s="265" t="n">
        <v>0.03</v>
      </c>
      <c r="AI194" s="265" t="n">
        <v>0.03</v>
      </c>
      <c r="AJ194" s="265" t="n">
        <v>0.03</v>
      </c>
      <c r="AK194" s="265" t="n">
        <v>0.035</v>
      </c>
      <c r="AL194" s="265" t="n">
        <v>0.04</v>
      </c>
      <c r="AM194" s="265" t="n">
        <v>0.2</v>
      </c>
      <c r="AN194" s="265" t="n">
        <v>0.04</v>
      </c>
      <c r="AO194" s="265" t="n">
        <v>0.05</v>
      </c>
      <c r="AP194" s="265" t="n">
        <v>0</v>
      </c>
      <c r="AQ194" s="265" t="n">
        <v>0</v>
      </c>
      <c r="AR194" s="265" t="n">
        <v>0</v>
      </c>
      <c r="AS194" s="265" t="n">
        <v>0</v>
      </c>
      <c r="AT194" s="265" t="n">
        <v>0</v>
      </c>
      <c r="AU194" s="265" t="n">
        <v>0</v>
      </c>
      <c r="AV194" s="265" t="n">
        <v>0</v>
      </c>
      <c r="AW194" s="265" t="n">
        <v>0</v>
      </c>
      <c r="AX194" s="265" t="n">
        <v>0</v>
      </c>
      <c r="AY194" s="265" t="n">
        <v>0</v>
      </c>
      <c r="AZ194" s="265" t="n">
        <v>0</v>
      </c>
      <c r="BA194" s="265" t="n">
        <v>0</v>
      </c>
      <c r="BB194" s="265" t="n">
        <v>0</v>
      </c>
      <c r="BC194" s="266" t="n">
        <f aca="false">SUM(D194:BB194)</f>
        <v>1</v>
      </c>
      <c r="BD194" s="264"/>
    </row>
    <row r="195" customFormat="false" ht="12.75" hidden="false" customHeight="false" outlineLevel="0" collapsed="false">
      <c r="A195" s="263"/>
      <c r="B195" s="264" t="s">
        <v>120</v>
      </c>
      <c r="C195" s="260"/>
      <c r="D195" s="265" t="n">
        <f aca="false">D194</f>
        <v>0</v>
      </c>
      <c r="E195" s="265" t="n">
        <f aca="false">+D195+E194</f>
        <v>0</v>
      </c>
      <c r="F195" s="265" t="n">
        <f aca="false">+E195+F194</f>
        <v>0</v>
      </c>
      <c r="G195" s="265" t="n">
        <f aca="false">+F195+G194</f>
        <v>0</v>
      </c>
      <c r="H195" s="265" t="n">
        <f aca="false">+G195+H194</f>
        <v>0</v>
      </c>
      <c r="I195" s="265" t="n">
        <f aca="false">+H195+I194</f>
        <v>0</v>
      </c>
      <c r="J195" s="265" t="n">
        <f aca="false">+I195+J194</f>
        <v>0</v>
      </c>
      <c r="K195" s="265" t="n">
        <f aca="false">+J195+K194</f>
        <v>0</v>
      </c>
      <c r="L195" s="265" t="n">
        <f aca="false">+K195+L194</f>
        <v>0</v>
      </c>
      <c r="M195" s="265" t="n">
        <f aca="false">+L195+M194</f>
        <v>0</v>
      </c>
      <c r="N195" s="265" t="n">
        <f aca="false">+M195+N194</f>
        <v>0</v>
      </c>
      <c r="O195" s="265" t="n">
        <f aca="false">+N195+O194</f>
        <v>0</v>
      </c>
      <c r="P195" s="265" t="n">
        <f aca="false">+O195+P194</f>
        <v>0</v>
      </c>
      <c r="Q195" s="265" t="n">
        <f aca="false">+P195+Q194</f>
        <v>0</v>
      </c>
      <c r="R195" s="265" t="n">
        <f aca="false">+Q195+R194</f>
        <v>0</v>
      </c>
      <c r="S195" s="265" t="n">
        <f aca="false">+R195+S194</f>
        <v>0</v>
      </c>
      <c r="T195" s="265" t="n">
        <f aca="false">+S195+T194</f>
        <v>0</v>
      </c>
      <c r="U195" s="265" t="n">
        <f aca="false">+T195+U194</f>
        <v>0</v>
      </c>
      <c r="V195" s="265" t="n">
        <f aca="false">+U195+V194</f>
        <v>0</v>
      </c>
      <c r="W195" s="265" t="n">
        <f aca="false">+V195+W194</f>
        <v>0.05</v>
      </c>
      <c r="X195" s="265" t="n">
        <f aca="false">+W195+X194</f>
        <v>0.12</v>
      </c>
      <c r="Y195" s="265" t="n">
        <f aca="false">+X195+Y194</f>
        <v>0.155</v>
      </c>
      <c r="Z195" s="265" t="n">
        <f aca="false">+Y195+Z194</f>
        <v>0.345</v>
      </c>
      <c r="AA195" s="265" t="n">
        <f aca="false">+Z195+AA194</f>
        <v>0.37</v>
      </c>
      <c r="AB195" s="265" t="n">
        <f aca="false">+AA195+AB194</f>
        <v>0.395</v>
      </c>
      <c r="AC195" s="265" t="n">
        <f aca="false">+AB195+AC194</f>
        <v>0.425</v>
      </c>
      <c r="AD195" s="265" t="n">
        <f aca="false">+AC195+AD194</f>
        <v>0.455</v>
      </c>
      <c r="AE195" s="265" t="n">
        <f aca="false">+AD195+AE194</f>
        <v>0.485</v>
      </c>
      <c r="AF195" s="265" t="n">
        <f aca="false">+AE195+AF194</f>
        <v>0.515</v>
      </c>
      <c r="AG195" s="265" t="n">
        <f aca="false">+AF195+AG194</f>
        <v>0.545</v>
      </c>
      <c r="AH195" s="265" t="n">
        <f aca="false">+AG195+AH194</f>
        <v>0.575</v>
      </c>
      <c r="AI195" s="265" t="n">
        <f aca="false">+AH195+AI194</f>
        <v>0.605</v>
      </c>
      <c r="AJ195" s="265" t="n">
        <f aca="false">+AI195+AJ194</f>
        <v>0.635</v>
      </c>
      <c r="AK195" s="265" t="n">
        <f aca="false">+AJ195+AK194</f>
        <v>0.67</v>
      </c>
      <c r="AL195" s="265" t="n">
        <f aca="false">+AK195+AL194</f>
        <v>0.71</v>
      </c>
      <c r="AM195" s="265" t="n">
        <f aca="false">+AL195+AM194</f>
        <v>0.91</v>
      </c>
      <c r="AN195" s="265" t="n">
        <f aca="false">+AM195+AN194</f>
        <v>0.95</v>
      </c>
      <c r="AO195" s="265" t="n">
        <f aca="false">+AN195+AO194</f>
        <v>1</v>
      </c>
      <c r="AP195" s="265" t="n">
        <f aca="false">+AO195+AP194</f>
        <v>1</v>
      </c>
      <c r="AQ195" s="265" t="n">
        <f aca="false">+AP195+AQ194</f>
        <v>1</v>
      </c>
      <c r="AR195" s="265" t="n">
        <f aca="false">+AQ195+AR194</f>
        <v>1</v>
      </c>
      <c r="AS195" s="265" t="n">
        <f aca="false">+AR195+AS194</f>
        <v>1</v>
      </c>
      <c r="AT195" s="265" t="n">
        <f aca="false">+AS195+AT194</f>
        <v>1</v>
      </c>
      <c r="AU195" s="265" t="n">
        <f aca="false">+AT195+AU194</f>
        <v>1</v>
      </c>
      <c r="AV195" s="265" t="n">
        <f aca="false">+AU195+AV194</f>
        <v>1</v>
      </c>
      <c r="AW195" s="265" t="n">
        <f aca="false">+AV195+AW194</f>
        <v>1</v>
      </c>
      <c r="AX195" s="265" t="n">
        <f aca="false">+AW195+AX194</f>
        <v>1</v>
      </c>
      <c r="AY195" s="265" t="n">
        <f aca="false">+AX195+AY194</f>
        <v>1</v>
      </c>
      <c r="AZ195" s="265" t="n">
        <f aca="false">+AY195+AZ194</f>
        <v>1</v>
      </c>
      <c r="BA195" s="265" t="n">
        <f aca="false">+AZ195+BA194</f>
        <v>1</v>
      </c>
      <c r="BB195" s="265" t="n">
        <f aca="false">+BA195+BB194</f>
        <v>1</v>
      </c>
      <c r="BC195" s="266"/>
      <c r="BD195" s="264"/>
    </row>
    <row r="196" customFormat="false" ht="12.75" hidden="false" customHeight="false" outlineLevel="0" collapsed="false">
      <c r="A196" s="263"/>
      <c r="B196" s="264" t="s">
        <v>121</v>
      </c>
      <c r="C196" s="260"/>
      <c r="D196" s="265" t="n">
        <v>0</v>
      </c>
      <c r="E196" s="265" t="n">
        <v>0</v>
      </c>
      <c r="F196" s="265" t="n">
        <v>0</v>
      </c>
      <c r="G196" s="265" t="n">
        <v>0</v>
      </c>
      <c r="H196" s="265" t="n">
        <v>0</v>
      </c>
      <c r="I196" s="265" t="n">
        <v>0</v>
      </c>
      <c r="J196" s="265" t="n">
        <v>0</v>
      </c>
      <c r="K196" s="265" t="n">
        <v>0</v>
      </c>
      <c r="L196" s="265" t="n">
        <v>0</v>
      </c>
      <c r="M196" s="265" t="n">
        <v>0</v>
      </c>
      <c r="N196" s="265" t="n">
        <v>0</v>
      </c>
      <c r="O196" s="265" t="n">
        <v>0</v>
      </c>
      <c r="P196" s="265" t="n">
        <v>0</v>
      </c>
      <c r="Q196" s="265" t="n">
        <v>0</v>
      </c>
      <c r="R196" s="265" t="n">
        <v>0</v>
      </c>
      <c r="S196" s="265" t="n">
        <v>0</v>
      </c>
      <c r="T196" s="265" t="n">
        <v>0</v>
      </c>
      <c r="U196" s="265" t="n">
        <v>0</v>
      </c>
      <c r="V196" s="265" t="n">
        <v>0</v>
      </c>
      <c r="W196" s="265" t="n">
        <f aca="false">W197-V197</f>
        <v>0.111</v>
      </c>
      <c r="X196" s="265" t="n">
        <f aca="false">X197-W197</f>
        <v>0.037</v>
      </c>
      <c r="Y196" s="265" t="n">
        <f aca="false">Y197-X197</f>
        <v>0.052</v>
      </c>
      <c r="Z196" s="265" t="n">
        <f aca="false">Z197-Y197</f>
        <v>0.1</v>
      </c>
      <c r="AA196" s="265" t="n">
        <f aca="false">AA197-Z197</f>
        <v>0.02</v>
      </c>
      <c r="AB196" s="265" t="n">
        <f aca="false">AB197-AA197</f>
        <v>0.02</v>
      </c>
      <c r="AC196" s="265" t="n">
        <f aca="false">AC197-AB197</f>
        <v>0.02</v>
      </c>
      <c r="AD196" s="265" t="n">
        <f aca="false">AD197-AC197</f>
        <v>0.04</v>
      </c>
      <c r="AE196" s="265" t="n">
        <f aca="false">AE197-AD197</f>
        <v>0</v>
      </c>
      <c r="AF196" s="265" t="n">
        <f aca="false">AF197-AE197</f>
        <v>0</v>
      </c>
      <c r="AG196" s="265" t="n">
        <f aca="false">AG197-AF197</f>
        <v>0</v>
      </c>
      <c r="AH196" s="265" t="n">
        <f aca="false">AH197-AG197</f>
        <v>0</v>
      </c>
      <c r="AI196" s="265" t="n">
        <f aca="false">AI197-AH197</f>
        <v>0</v>
      </c>
      <c r="AJ196" s="265" t="n">
        <f aca="false">AJ197-AI197</f>
        <v>0</v>
      </c>
      <c r="AK196" s="265" t="n">
        <f aca="false">AK197-AJ197</f>
        <v>0</v>
      </c>
      <c r="AL196" s="265" t="n">
        <f aca="false">AL197-AK197</f>
        <v>0</v>
      </c>
      <c r="AM196" s="265" t="n">
        <f aca="false">AM197-AL197</f>
        <v>0.6</v>
      </c>
      <c r="AN196" s="265" t="n">
        <f aca="false">AN197-AM197</f>
        <v>0</v>
      </c>
      <c r="AO196" s="265" t="n">
        <f aca="false">AO197-AN197</f>
        <v>0</v>
      </c>
      <c r="AP196" s="265" t="n">
        <f aca="false">AP197-AO197</f>
        <v>0</v>
      </c>
      <c r="AQ196" s="265" t="n">
        <f aca="false">AQ197-AP197</f>
        <v>0</v>
      </c>
      <c r="AR196" s="265" t="n">
        <f aca="false">AR197-AQ197</f>
        <v>0</v>
      </c>
      <c r="AS196" s="265" t="n">
        <f aca="false">AS197-AR197</f>
        <v>0</v>
      </c>
      <c r="AT196" s="265" t="n">
        <f aca="false">AT197-AS197</f>
        <v>0</v>
      </c>
      <c r="AU196" s="265" t="n">
        <f aca="false">AU197-AT197</f>
        <v>0</v>
      </c>
      <c r="AV196" s="265" t="n">
        <f aca="false">AV197-AU197</f>
        <v>0</v>
      </c>
      <c r="AW196" s="265" t="n">
        <f aca="false">AW197-AV197</f>
        <v>0</v>
      </c>
      <c r="AX196" s="265" t="n">
        <f aca="false">AX197-AW197</f>
        <v>0</v>
      </c>
      <c r="AY196" s="265" t="n">
        <f aca="false">AY197-AX197</f>
        <v>0</v>
      </c>
      <c r="AZ196" s="265" t="n">
        <f aca="false">AZ197-AY197</f>
        <v>0</v>
      </c>
      <c r="BA196" s="265" t="n">
        <f aca="false">BA197-AZ197</f>
        <v>0</v>
      </c>
      <c r="BB196" s="265" t="n">
        <f aca="false">BB197-BA197</f>
        <v>0</v>
      </c>
      <c r="BC196" s="266" t="n">
        <f aca="false">SUM(D196:BB196)</f>
        <v>1</v>
      </c>
      <c r="BD196" s="264"/>
    </row>
    <row r="197" customFormat="false" ht="12.75" hidden="false" customHeight="false" outlineLevel="0" collapsed="false">
      <c r="A197" s="263"/>
      <c r="B197" s="264" t="s">
        <v>122</v>
      </c>
      <c r="C197" s="260"/>
      <c r="D197" s="265" t="n">
        <f aca="false">D196</f>
        <v>0</v>
      </c>
      <c r="E197" s="265" t="n">
        <f aca="false">+D197+E196</f>
        <v>0</v>
      </c>
      <c r="F197" s="265" t="n">
        <f aca="false">+E197+F196</f>
        <v>0</v>
      </c>
      <c r="G197" s="265" t="n">
        <f aca="false">+F197+G196</f>
        <v>0</v>
      </c>
      <c r="H197" s="265" t="n">
        <f aca="false">+G197+H196</f>
        <v>0</v>
      </c>
      <c r="I197" s="265" t="n">
        <f aca="false">+H197+I196</f>
        <v>0</v>
      </c>
      <c r="J197" s="265" t="n">
        <f aca="false">+I197+J196</f>
        <v>0</v>
      </c>
      <c r="K197" s="265" t="n">
        <f aca="false">+J197+K196</f>
        <v>0</v>
      </c>
      <c r="L197" s="265" t="n">
        <f aca="false">+K197+L196</f>
        <v>0</v>
      </c>
      <c r="M197" s="265" t="n">
        <f aca="false">+L197+M196</f>
        <v>0</v>
      </c>
      <c r="N197" s="265" t="n">
        <f aca="false">+M197+N196</f>
        <v>0</v>
      </c>
      <c r="O197" s="265" t="n">
        <f aca="false">+N197+O196</f>
        <v>0</v>
      </c>
      <c r="P197" s="265" t="n">
        <f aca="false">+O197+P196</f>
        <v>0</v>
      </c>
      <c r="Q197" s="265" t="n">
        <f aca="false">+P197+Q196</f>
        <v>0</v>
      </c>
      <c r="R197" s="265" t="n">
        <f aca="false">+Q197+R196</f>
        <v>0</v>
      </c>
      <c r="S197" s="265" t="n">
        <f aca="false">+R197+S196</f>
        <v>0</v>
      </c>
      <c r="T197" s="265" t="n">
        <f aca="false">+S197+T196</f>
        <v>0</v>
      </c>
      <c r="U197" s="265" t="n">
        <f aca="false">+T197+U196</f>
        <v>0</v>
      </c>
      <c r="V197" s="265" t="n">
        <f aca="false">+U197+V196</f>
        <v>0</v>
      </c>
      <c r="W197" s="265" t="n">
        <v>0.111</v>
      </c>
      <c r="X197" s="265" t="n">
        <v>0.148</v>
      </c>
      <c r="Y197" s="265" t="n">
        <v>0.2</v>
      </c>
      <c r="Z197" s="265" t="n">
        <v>0.3</v>
      </c>
      <c r="AA197" s="265" t="n">
        <v>0.32</v>
      </c>
      <c r="AB197" s="265" t="n">
        <v>0.34</v>
      </c>
      <c r="AC197" s="265" t="n">
        <v>0.36</v>
      </c>
      <c r="AD197" s="265" t="n">
        <v>0.4</v>
      </c>
      <c r="AE197" s="265" t="n">
        <v>0.4</v>
      </c>
      <c r="AF197" s="265" t="n">
        <v>0.4</v>
      </c>
      <c r="AG197" s="265" t="n">
        <v>0.4</v>
      </c>
      <c r="AH197" s="265" t="n">
        <v>0.4</v>
      </c>
      <c r="AI197" s="265" t="n">
        <v>0.4</v>
      </c>
      <c r="AJ197" s="265" t="n">
        <v>0.4</v>
      </c>
      <c r="AK197" s="265" t="n">
        <v>0.4</v>
      </c>
      <c r="AL197" s="265" t="n">
        <v>0.4</v>
      </c>
      <c r="AM197" s="265" t="n">
        <v>1</v>
      </c>
      <c r="AN197" s="265" t="n">
        <v>1</v>
      </c>
      <c r="AO197" s="265" t="n">
        <v>1</v>
      </c>
      <c r="AP197" s="265" t="n">
        <v>1</v>
      </c>
      <c r="AQ197" s="265" t="n">
        <v>1</v>
      </c>
      <c r="AR197" s="265" t="n">
        <v>1</v>
      </c>
      <c r="AS197" s="265" t="n">
        <v>1</v>
      </c>
      <c r="AT197" s="265" t="n">
        <v>1</v>
      </c>
      <c r="AU197" s="265" t="n">
        <v>1</v>
      </c>
      <c r="AV197" s="265" t="n">
        <v>1</v>
      </c>
      <c r="AW197" s="265" t="n">
        <v>1</v>
      </c>
      <c r="AX197" s="265" t="n">
        <v>1</v>
      </c>
      <c r="AY197" s="265" t="n">
        <v>1</v>
      </c>
      <c r="AZ197" s="265" t="n">
        <v>1</v>
      </c>
      <c r="BA197" s="265" t="n">
        <v>1</v>
      </c>
      <c r="BB197" s="265" t="n">
        <v>1</v>
      </c>
      <c r="BC197" s="266"/>
      <c r="BD197" s="264"/>
    </row>
    <row r="198" customFormat="false" ht="12.75" hidden="false" customHeight="false" outlineLevel="0" collapsed="false">
      <c r="A198" s="263"/>
      <c r="B198" s="264"/>
      <c r="C198" s="278"/>
      <c r="D198" s="265"/>
      <c r="E198" s="265"/>
      <c r="F198" s="265"/>
      <c r="G198" s="265"/>
      <c r="H198" s="265"/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  <c r="AJ198" s="265"/>
      <c r="AK198" s="265"/>
      <c r="AL198" s="265"/>
      <c r="AM198" s="265"/>
      <c r="AN198" s="265"/>
      <c r="AO198" s="265"/>
      <c r="AP198" s="265"/>
      <c r="AQ198" s="265"/>
      <c r="AR198" s="265"/>
      <c r="AS198" s="265"/>
      <c r="AT198" s="265"/>
      <c r="AU198" s="265"/>
      <c r="AV198" s="265"/>
      <c r="AW198" s="265"/>
      <c r="AX198" s="265"/>
      <c r="AY198" s="265"/>
      <c r="AZ198" s="265"/>
      <c r="BA198" s="265"/>
      <c r="BB198" s="265"/>
      <c r="BC198" s="266"/>
      <c r="BD198" s="264"/>
    </row>
    <row r="199" customFormat="false" ht="12.75" hidden="false" customHeight="false" outlineLevel="0" collapsed="false">
      <c r="A199" s="211"/>
      <c r="B199" s="211" t="s">
        <v>123</v>
      </c>
      <c r="C199" s="212" t="n">
        <v>34.87774</v>
      </c>
      <c r="D199" s="215" t="n">
        <f aca="false">+D195*$C199</f>
        <v>0</v>
      </c>
      <c r="E199" s="215" t="n">
        <f aca="false">+E195*$C199</f>
        <v>0</v>
      </c>
      <c r="F199" s="215" t="n">
        <f aca="false">+F195*$C199</f>
        <v>0</v>
      </c>
      <c r="G199" s="215" t="n">
        <f aca="false">+G195*$C199</f>
        <v>0</v>
      </c>
      <c r="H199" s="215" t="n">
        <f aca="false">+H195*$C199</f>
        <v>0</v>
      </c>
      <c r="I199" s="215" t="n">
        <f aca="false">+I195*$C199</f>
        <v>0</v>
      </c>
      <c r="J199" s="215" t="n">
        <f aca="false">+J195*$C199</f>
        <v>0</v>
      </c>
      <c r="K199" s="215" t="n">
        <f aca="false">+K195*$C199</f>
        <v>0</v>
      </c>
      <c r="L199" s="215" t="n">
        <f aca="false">+L195*$C199</f>
        <v>0</v>
      </c>
      <c r="M199" s="215" t="n">
        <f aca="false">+M195*$C199</f>
        <v>0</v>
      </c>
      <c r="N199" s="215" t="n">
        <f aca="false">+N195*$C199</f>
        <v>0</v>
      </c>
      <c r="O199" s="215" t="n">
        <f aca="false">+O195*$C199</f>
        <v>0</v>
      </c>
      <c r="P199" s="215" t="n">
        <f aca="false">+P195*$C199</f>
        <v>0</v>
      </c>
      <c r="Q199" s="215" t="n">
        <f aca="false">+Q195*$C199</f>
        <v>0</v>
      </c>
      <c r="R199" s="215" t="n">
        <f aca="false">+R195*$C199</f>
        <v>0</v>
      </c>
      <c r="S199" s="215" t="n">
        <f aca="false">+S195*$C199</f>
        <v>0</v>
      </c>
      <c r="T199" s="215" t="n">
        <f aca="false">+T195*$C199</f>
        <v>0</v>
      </c>
      <c r="U199" s="215" t="n">
        <f aca="false">+U195*$C199</f>
        <v>0</v>
      </c>
      <c r="V199" s="215" t="n">
        <f aca="false">+V195*$C199</f>
        <v>0</v>
      </c>
      <c r="W199" s="215" t="n">
        <f aca="false">+W195*$C199</f>
        <v>1.743887</v>
      </c>
      <c r="X199" s="215" t="n">
        <f aca="false">+X195*$C199</f>
        <v>4.1853288</v>
      </c>
      <c r="Y199" s="215" t="n">
        <f aca="false">+Y195*$C199</f>
        <v>5.4060497</v>
      </c>
      <c r="Z199" s="215" t="n">
        <f aca="false">+Z195*$C199</f>
        <v>12.0328203</v>
      </c>
      <c r="AA199" s="215" t="n">
        <f aca="false">+AA195*$C199</f>
        <v>12.9047638</v>
      </c>
      <c r="AB199" s="215" t="n">
        <f aca="false">+AB195*$C199</f>
        <v>13.7767073</v>
      </c>
      <c r="AC199" s="215" t="n">
        <f aca="false">+AC195*$C199</f>
        <v>14.8230395</v>
      </c>
      <c r="AD199" s="215" t="n">
        <f aca="false">+AD195*$C199</f>
        <v>15.8693717</v>
      </c>
      <c r="AE199" s="215" t="n">
        <f aca="false">+AE195*$C199</f>
        <v>16.9157039</v>
      </c>
      <c r="AF199" s="215" t="n">
        <f aca="false">+AF195*$C199</f>
        <v>17.9620361</v>
      </c>
      <c r="AG199" s="215" t="n">
        <f aca="false">+AG195*$C199</f>
        <v>19.0083683</v>
      </c>
      <c r="AH199" s="215" t="n">
        <f aca="false">+AH195*$C199</f>
        <v>20.0547005</v>
      </c>
      <c r="AI199" s="215" t="n">
        <f aca="false">+AI195*$C199</f>
        <v>21.1010327</v>
      </c>
      <c r="AJ199" s="215" t="n">
        <f aca="false">+AJ195*$C199</f>
        <v>22.1473649</v>
      </c>
      <c r="AK199" s="215" t="n">
        <f aca="false">+AK195*$C199</f>
        <v>23.3680858</v>
      </c>
      <c r="AL199" s="215" t="n">
        <f aca="false">+AL195*$C199</f>
        <v>24.7631954</v>
      </c>
      <c r="AM199" s="215" t="n">
        <f aca="false">+AM195*$C199</f>
        <v>31.7387434</v>
      </c>
      <c r="AN199" s="215" t="n">
        <f aca="false">+AN195*$C199</f>
        <v>33.133853</v>
      </c>
      <c r="AO199" s="215" t="n">
        <f aca="false">+AO195*$C199</f>
        <v>34.87774</v>
      </c>
      <c r="AP199" s="215" t="n">
        <f aca="false">+AP195*$C199</f>
        <v>34.87774</v>
      </c>
      <c r="AQ199" s="215" t="n">
        <f aca="false">+AQ195*$C199</f>
        <v>34.87774</v>
      </c>
      <c r="AR199" s="215" t="n">
        <f aca="false">+AR195*$C199</f>
        <v>34.87774</v>
      </c>
      <c r="AS199" s="215" t="n">
        <f aca="false">+AS195*$C199</f>
        <v>34.87774</v>
      </c>
      <c r="AT199" s="215" t="n">
        <f aca="false">+AT195*$C199</f>
        <v>34.87774</v>
      </c>
      <c r="AU199" s="215" t="n">
        <f aca="false">+AU195*$C199</f>
        <v>34.87774</v>
      </c>
      <c r="AV199" s="215" t="n">
        <f aca="false">+AV195*$C199</f>
        <v>34.87774</v>
      </c>
      <c r="AW199" s="215" t="n">
        <f aca="false">+AW195*$C199</f>
        <v>34.87774</v>
      </c>
      <c r="AX199" s="215" t="n">
        <f aca="false">+AX195*$C199</f>
        <v>34.87774</v>
      </c>
      <c r="AY199" s="215" t="n">
        <f aca="false">+AY195*$C199</f>
        <v>34.87774</v>
      </c>
      <c r="AZ199" s="215" t="n">
        <f aca="false">+AZ195*$C199</f>
        <v>34.87774</v>
      </c>
      <c r="BA199" s="215" t="n">
        <f aca="false">+BA195*$C199</f>
        <v>34.87774</v>
      </c>
      <c r="BB199" s="215" t="n">
        <f aca="false">+BB195*$C199</f>
        <v>34.87774</v>
      </c>
      <c r="BC199" s="216"/>
      <c r="BD199" s="217"/>
      <c r="BE199" s="217"/>
      <c r="BF199" s="217"/>
      <c r="BG199" s="217"/>
      <c r="BH199" s="217"/>
      <c r="BI199" s="217"/>
      <c r="BJ199" s="217"/>
      <c r="BK199" s="217"/>
      <c r="BL199" s="217"/>
      <c r="BM199" s="217"/>
      <c r="BN199" s="217"/>
      <c r="BO199" s="217"/>
      <c r="BP199" s="217"/>
      <c r="BQ199" s="217"/>
      <c r="BR199" s="217"/>
      <c r="BS199" s="217"/>
      <c r="BT199" s="217"/>
      <c r="BU199" s="217"/>
      <c r="BV199" s="217"/>
      <c r="BW199" s="217"/>
      <c r="BX199" s="217"/>
      <c r="BY199" s="217"/>
      <c r="BZ199" s="217"/>
      <c r="CA199" s="217"/>
      <c r="CB199" s="217"/>
      <c r="CC199" s="217"/>
      <c r="CD199" s="217"/>
      <c r="CE199" s="217"/>
      <c r="CF199" s="217"/>
      <c r="CG199" s="217"/>
      <c r="CH199" s="217"/>
      <c r="CI199" s="217"/>
      <c r="CJ199" s="217"/>
      <c r="CK199" s="217"/>
    </row>
    <row r="200" customFormat="false" ht="13.5" hidden="false" customHeight="false" outlineLevel="0" collapsed="false">
      <c r="A200" s="271"/>
      <c r="B200" s="271" t="s">
        <v>124</v>
      </c>
      <c r="C200" s="272" t="str">
        <f aca="false">+'NTP or Sold'!C19</f>
        <v>Sold</v>
      </c>
      <c r="D200" s="273" t="n">
        <f aca="false">+D197*$C199</f>
        <v>0</v>
      </c>
      <c r="E200" s="273" t="n">
        <f aca="false">+E197*$C199</f>
        <v>0</v>
      </c>
      <c r="F200" s="273" t="n">
        <f aca="false">+F197*$C199</f>
        <v>0</v>
      </c>
      <c r="G200" s="273" t="n">
        <f aca="false">+G197*$C199</f>
        <v>0</v>
      </c>
      <c r="H200" s="273" t="n">
        <f aca="false">+H197*$C199</f>
        <v>0</v>
      </c>
      <c r="I200" s="273" t="n">
        <f aca="false">+I197*$C199</f>
        <v>0</v>
      </c>
      <c r="J200" s="273" t="n">
        <f aca="false">+J197*$C199</f>
        <v>0</v>
      </c>
      <c r="K200" s="273" t="n">
        <f aca="false">+K197*$C199</f>
        <v>0</v>
      </c>
      <c r="L200" s="273" t="n">
        <f aca="false">+L197*$C199</f>
        <v>0</v>
      </c>
      <c r="M200" s="273" t="n">
        <f aca="false">+M197*$C199</f>
        <v>0</v>
      </c>
      <c r="N200" s="273" t="n">
        <f aca="false">+N197*$C199</f>
        <v>0</v>
      </c>
      <c r="O200" s="273" t="n">
        <f aca="false">+O197*$C199</f>
        <v>0</v>
      </c>
      <c r="P200" s="273" t="n">
        <f aca="false">+P197*$C199</f>
        <v>0</v>
      </c>
      <c r="Q200" s="273" t="n">
        <f aca="false">+Q197*$C199</f>
        <v>0</v>
      </c>
      <c r="R200" s="273" t="n">
        <f aca="false">+R197*$C199</f>
        <v>0</v>
      </c>
      <c r="S200" s="273" t="n">
        <f aca="false">+S197*$C199</f>
        <v>0</v>
      </c>
      <c r="T200" s="273" t="n">
        <f aca="false">+T197*$C199</f>
        <v>0</v>
      </c>
      <c r="U200" s="273" t="n">
        <f aca="false">+U197*$C199</f>
        <v>0</v>
      </c>
      <c r="V200" s="273" t="n">
        <f aca="false">+V197*$C199</f>
        <v>0</v>
      </c>
      <c r="W200" s="273" t="n">
        <f aca="false">+W197*$C199</f>
        <v>3.87142914</v>
      </c>
      <c r="X200" s="273" t="n">
        <f aca="false">+X197*$C199</f>
        <v>5.16190552</v>
      </c>
      <c r="Y200" s="273" t="n">
        <f aca="false">+Y197*$C199</f>
        <v>6.975548</v>
      </c>
      <c r="Z200" s="273" t="n">
        <f aca="false">+Z197*$C199</f>
        <v>10.463322</v>
      </c>
      <c r="AA200" s="273" t="n">
        <f aca="false">+AA197*$C199</f>
        <v>11.1608768</v>
      </c>
      <c r="AB200" s="273" t="n">
        <f aca="false">+AB197*$C199</f>
        <v>11.8584316</v>
      </c>
      <c r="AC200" s="273" t="n">
        <f aca="false">+AC197*$C199</f>
        <v>12.5559864</v>
      </c>
      <c r="AD200" s="273" t="n">
        <f aca="false">+AD197*$C199</f>
        <v>13.951096</v>
      </c>
      <c r="AE200" s="273" t="n">
        <f aca="false">+AE197*$C199</f>
        <v>13.951096</v>
      </c>
      <c r="AF200" s="273" t="n">
        <f aca="false">+AF197*$C199</f>
        <v>13.951096</v>
      </c>
      <c r="AG200" s="273" t="n">
        <f aca="false">+AG197*$C199</f>
        <v>13.951096</v>
      </c>
      <c r="AH200" s="273" t="n">
        <f aca="false">+AH197*$C199</f>
        <v>13.951096</v>
      </c>
      <c r="AI200" s="273" t="n">
        <f aca="false">+AI197*$C199</f>
        <v>13.951096</v>
      </c>
      <c r="AJ200" s="273" t="n">
        <f aca="false">+AJ197*$C199</f>
        <v>13.951096</v>
      </c>
      <c r="AK200" s="273" t="n">
        <f aca="false">+AK197*$C199</f>
        <v>13.951096</v>
      </c>
      <c r="AL200" s="273" t="n">
        <f aca="false">+AL197*$C199</f>
        <v>13.951096</v>
      </c>
      <c r="AM200" s="273" t="n">
        <f aca="false">+AM197*$C199</f>
        <v>34.87774</v>
      </c>
      <c r="AN200" s="273" t="n">
        <f aca="false">+AN197*$C199</f>
        <v>34.87774</v>
      </c>
      <c r="AO200" s="273" t="n">
        <f aca="false">+AO197*$C199</f>
        <v>34.87774</v>
      </c>
      <c r="AP200" s="273" t="n">
        <f aca="false">+AP197*$C199</f>
        <v>34.87774</v>
      </c>
      <c r="AQ200" s="273" t="n">
        <f aca="false">+AQ197*$C199</f>
        <v>34.87774</v>
      </c>
      <c r="AR200" s="273" t="n">
        <f aca="false">+AR197*$C199</f>
        <v>34.87774</v>
      </c>
      <c r="AS200" s="273" t="n">
        <f aca="false">+AS197*$C199</f>
        <v>34.87774</v>
      </c>
      <c r="AT200" s="273" t="n">
        <f aca="false">+AT197*$C199</f>
        <v>34.87774</v>
      </c>
      <c r="AU200" s="273" t="n">
        <f aca="false">+AU197*$C199</f>
        <v>34.87774</v>
      </c>
      <c r="AV200" s="273" t="n">
        <f aca="false">+AV197*$C199</f>
        <v>34.87774</v>
      </c>
      <c r="AW200" s="273" t="n">
        <f aca="false">+AW197*$C199</f>
        <v>34.87774</v>
      </c>
      <c r="AX200" s="273" t="n">
        <f aca="false">+AX197*$C199</f>
        <v>34.87774</v>
      </c>
      <c r="AY200" s="273" t="n">
        <f aca="false">+AY197*$C199</f>
        <v>34.87774</v>
      </c>
      <c r="AZ200" s="273" t="n">
        <f aca="false">+AZ197*$C199</f>
        <v>34.87774</v>
      </c>
      <c r="BA200" s="273" t="n">
        <f aca="false">+BA197*$C199</f>
        <v>34.87774</v>
      </c>
      <c r="BB200" s="273" t="n">
        <f aca="false">+BB197*$C199</f>
        <v>34.87774</v>
      </c>
      <c r="BC200" s="274"/>
      <c r="BD200" s="275"/>
      <c r="BE200" s="275"/>
      <c r="BF200" s="275"/>
      <c r="BG200" s="275"/>
      <c r="BH200" s="275"/>
      <c r="BI200" s="275"/>
      <c r="BJ200" s="275"/>
      <c r="BK200" s="275"/>
      <c r="BL200" s="275"/>
      <c r="BM200" s="275"/>
      <c r="BN200" s="275"/>
      <c r="BO200" s="275"/>
      <c r="BP200" s="275"/>
      <c r="BQ200" s="275"/>
      <c r="BR200" s="275"/>
      <c r="BS200" s="275"/>
      <c r="BT200" s="275"/>
      <c r="BU200" s="275"/>
      <c r="BV200" s="275"/>
      <c r="BW200" s="275"/>
      <c r="BX200" s="275"/>
      <c r="BY200" s="275"/>
      <c r="BZ200" s="275"/>
      <c r="CA200" s="275"/>
      <c r="CB200" s="275"/>
      <c r="CC200" s="275"/>
      <c r="CD200" s="275"/>
      <c r="CE200" s="275"/>
      <c r="CF200" s="275"/>
      <c r="CG200" s="275"/>
      <c r="CH200" s="275"/>
      <c r="CI200" s="275"/>
      <c r="CJ200" s="275"/>
      <c r="CK200" s="275"/>
    </row>
    <row r="201" customFormat="false" ht="15" hidden="false" customHeight="true" outlineLevel="0" collapsed="false">
      <c r="A201" s="259"/>
      <c r="B201" s="276" t="s">
        <v>214</v>
      </c>
      <c r="C201" s="260" t="str">
        <f aca="false">+C193</f>
        <v>Gen Power - Dell, Arkansas location;  duct fired (EECC) - 49%</v>
      </c>
      <c r="D201" s="277"/>
      <c r="E201" s="277"/>
      <c r="F201" s="277"/>
      <c r="G201" s="277"/>
      <c r="H201" s="277"/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  <c r="X201" s="277"/>
      <c r="Y201" s="277"/>
      <c r="Z201" s="277"/>
      <c r="AA201" s="277"/>
      <c r="AB201" s="277"/>
      <c r="AC201" s="277"/>
      <c r="AD201" s="277"/>
      <c r="AE201" s="277"/>
      <c r="AF201" s="277"/>
      <c r="AG201" s="277"/>
      <c r="AH201" s="277"/>
      <c r="AI201" s="277"/>
      <c r="AJ201" s="277"/>
      <c r="AK201" s="277"/>
      <c r="AL201" s="277"/>
      <c r="AM201" s="277"/>
      <c r="AN201" s="277"/>
      <c r="AO201" s="277"/>
      <c r="AP201" s="277"/>
      <c r="AQ201" s="277"/>
      <c r="AR201" s="277"/>
      <c r="AS201" s="277"/>
      <c r="AT201" s="277"/>
      <c r="AU201" s="277"/>
      <c r="AV201" s="277"/>
      <c r="AW201" s="277"/>
      <c r="AX201" s="277"/>
      <c r="AY201" s="277"/>
      <c r="AZ201" s="277"/>
      <c r="BA201" s="277"/>
      <c r="BB201" s="277"/>
      <c r="BC201" s="262"/>
    </row>
    <row r="202" customFormat="false" ht="12.75" hidden="false" customHeight="false" outlineLevel="0" collapsed="false">
      <c r="A202" s="263"/>
      <c r="B202" s="264" t="s">
        <v>119</v>
      </c>
      <c r="C202" s="260"/>
      <c r="D202" s="265" t="n">
        <v>0</v>
      </c>
      <c r="E202" s="265" t="n">
        <v>0</v>
      </c>
      <c r="F202" s="265" t="n">
        <v>0</v>
      </c>
      <c r="G202" s="265" t="n">
        <v>0</v>
      </c>
      <c r="H202" s="265" t="n">
        <v>0</v>
      </c>
      <c r="I202" s="265" t="n">
        <v>0</v>
      </c>
      <c r="J202" s="265" t="n">
        <v>0</v>
      </c>
      <c r="K202" s="265" t="n">
        <v>0</v>
      </c>
      <c r="L202" s="265" t="n">
        <v>0</v>
      </c>
      <c r="M202" s="265" t="n">
        <v>0</v>
      </c>
      <c r="N202" s="265" t="n">
        <v>0</v>
      </c>
      <c r="O202" s="265" t="n">
        <v>0</v>
      </c>
      <c r="P202" s="265" t="n">
        <v>0</v>
      </c>
      <c r="Q202" s="265" t="n">
        <v>0</v>
      </c>
      <c r="R202" s="265" t="n">
        <v>0</v>
      </c>
      <c r="S202" s="265" t="n">
        <v>0</v>
      </c>
      <c r="T202" s="265" t="n">
        <v>0</v>
      </c>
      <c r="U202" s="265" t="n">
        <v>0</v>
      </c>
      <c r="V202" s="265" t="n">
        <v>0</v>
      </c>
      <c r="W202" s="265" t="n">
        <v>0.05</v>
      </c>
      <c r="X202" s="265" t="n">
        <v>0.0668</v>
      </c>
      <c r="Y202" s="265" t="n">
        <v>0.0334</v>
      </c>
      <c r="Z202" s="265" t="n">
        <v>0.1832</v>
      </c>
      <c r="AA202" s="265" t="n">
        <v>0.0256</v>
      </c>
      <c r="AB202" s="265" t="n">
        <v>0.03</v>
      </c>
      <c r="AC202" s="265" t="n">
        <v>0.03</v>
      </c>
      <c r="AD202" s="265" t="n">
        <v>0.03</v>
      </c>
      <c r="AE202" s="265" t="n">
        <v>0.03</v>
      </c>
      <c r="AF202" s="265" t="n">
        <v>0.03</v>
      </c>
      <c r="AG202" s="265" t="n">
        <v>0.03</v>
      </c>
      <c r="AH202" s="265" t="n">
        <v>0.03</v>
      </c>
      <c r="AI202" s="265" t="n">
        <v>0.03</v>
      </c>
      <c r="AJ202" s="265" t="n">
        <v>0.031</v>
      </c>
      <c r="AK202" s="265" t="n">
        <v>0.035</v>
      </c>
      <c r="AL202" s="265" t="n">
        <v>0.035</v>
      </c>
      <c r="AM202" s="265" t="n">
        <v>0.25</v>
      </c>
      <c r="AN202" s="265" t="n">
        <v>0.05</v>
      </c>
      <c r="AO202" s="265" t="n">
        <v>0</v>
      </c>
      <c r="AP202" s="265" t="n">
        <v>0</v>
      </c>
      <c r="AQ202" s="265" t="n">
        <v>0</v>
      </c>
      <c r="AR202" s="265" t="n">
        <v>0</v>
      </c>
      <c r="AS202" s="265" t="n">
        <v>0</v>
      </c>
      <c r="AT202" s="265" t="n">
        <v>0</v>
      </c>
      <c r="AU202" s="265" t="n">
        <v>0</v>
      </c>
      <c r="AV202" s="265" t="n">
        <v>0</v>
      </c>
      <c r="AW202" s="265" t="n">
        <v>0</v>
      </c>
      <c r="AX202" s="265" t="n">
        <v>0</v>
      </c>
      <c r="AY202" s="265" t="n">
        <v>0</v>
      </c>
      <c r="AZ202" s="265" t="n">
        <v>0</v>
      </c>
      <c r="BA202" s="265" t="n">
        <v>0</v>
      </c>
      <c r="BB202" s="265" t="n">
        <v>0</v>
      </c>
      <c r="BC202" s="266" t="n">
        <f aca="false">SUM(D202:BB202)</f>
        <v>1</v>
      </c>
      <c r="BD202" s="264"/>
    </row>
    <row r="203" customFormat="false" ht="12.75" hidden="false" customHeight="false" outlineLevel="0" collapsed="false">
      <c r="A203" s="263"/>
      <c r="B203" s="264" t="s">
        <v>120</v>
      </c>
      <c r="C203" s="260"/>
      <c r="D203" s="265" t="n">
        <f aca="false">D202</f>
        <v>0</v>
      </c>
      <c r="E203" s="265" t="n">
        <f aca="false">+D203+E202</f>
        <v>0</v>
      </c>
      <c r="F203" s="265" t="n">
        <f aca="false">+E203+F202</f>
        <v>0</v>
      </c>
      <c r="G203" s="265" t="n">
        <f aca="false">+F203+G202</f>
        <v>0</v>
      </c>
      <c r="H203" s="265" t="n">
        <f aca="false">+G203+H202</f>
        <v>0</v>
      </c>
      <c r="I203" s="265" t="n">
        <f aca="false">+H203+I202</f>
        <v>0</v>
      </c>
      <c r="J203" s="265" t="n">
        <f aca="false">+I203+J202</f>
        <v>0</v>
      </c>
      <c r="K203" s="265" t="n">
        <f aca="false">+J203+K202</f>
        <v>0</v>
      </c>
      <c r="L203" s="265" t="n">
        <f aca="false">+K203+L202</f>
        <v>0</v>
      </c>
      <c r="M203" s="265" t="n">
        <f aca="false">+L203+M202</f>
        <v>0</v>
      </c>
      <c r="N203" s="265" t="n">
        <f aca="false">+M203+N202</f>
        <v>0</v>
      </c>
      <c r="O203" s="265" t="n">
        <f aca="false">+N203+O202</f>
        <v>0</v>
      </c>
      <c r="P203" s="265" t="n">
        <f aca="false">+O203+P202</f>
        <v>0</v>
      </c>
      <c r="Q203" s="265" t="n">
        <f aca="false">+P203+Q202</f>
        <v>0</v>
      </c>
      <c r="R203" s="265" t="n">
        <f aca="false">+Q203+R202</f>
        <v>0</v>
      </c>
      <c r="S203" s="265" t="n">
        <f aca="false">+R203+S202</f>
        <v>0</v>
      </c>
      <c r="T203" s="265" t="n">
        <f aca="false">+S203+T202</f>
        <v>0</v>
      </c>
      <c r="U203" s="265" t="n">
        <f aca="false">+T203+U202</f>
        <v>0</v>
      </c>
      <c r="V203" s="265" t="n">
        <f aca="false">+U203+V202</f>
        <v>0</v>
      </c>
      <c r="W203" s="265" t="n">
        <f aca="false">+V203+W202</f>
        <v>0.05</v>
      </c>
      <c r="X203" s="265" t="n">
        <f aca="false">+W203+X202</f>
        <v>0.1168</v>
      </c>
      <c r="Y203" s="265" t="n">
        <f aca="false">+X203+Y202</f>
        <v>0.1502</v>
      </c>
      <c r="Z203" s="265" t="n">
        <f aca="false">+Y203+Z202</f>
        <v>0.3334</v>
      </c>
      <c r="AA203" s="265" t="n">
        <f aca="false">+Z203+AA202</f>
        <v>0.359</v>
      </c>
      <c r="AB203" s="265" t="n">
        <f aca="false">+AA203+AB202</f>
        <v>0.389</v>
      </c>
      <c r="AC203" s="265" t="n">
        <f aca="false">+AB203+AC202</f>
        <v>0.419</v>
      </c>
      <c r="AD203" s="265" t="n">
        <f aca="false">+AC203+AD202</f>
        <v>0.449</v>
      </c>
      <c r="AE203" s="265" t="n">
        <f aca="false">+AD203+AE202</f>
        <v>0.479</v>
      </c>
      <c r="AF203" s="265" t="n">
        <f aca="false">+AE203+AF202</f>
        <v>0.509</v>
      </c>
      <c r="AG203" s="265" t="n">
        <f aca="false">+AF203+AG202</f>
        <v>0.539</v>
      </c>
      <c r="AH203" s="265" t="n">
        <f aca="false">+AG203+AH202</f>
        <v>0.569</v>
      </c>
      <c r="AI203" s="265" t="n">
        <f aca="false">+AH203+AI202</f>
        <v>0.599</v>
      </c>
      <c r="AJ203" s="265" t="n">
        <f aca="false">+AI203+AJ202</f>
        <v>0.63</v>
      </c>
      <c r="AK203" s="265" t="n">
        <f aca="false">+AJ203+AK202</f>
        <v>0.665</v>
      </c>
      <c r="AL203" s="265" t="n">
        <f aca="false">+AK203+AL202</f>
        <v>0.7</v>
      </c>
      <c r="AM203" s="265" t="n">
        <f aca="false">+AL203+AM202</f>
        <v>0.95</v>
      </c>
      <c r="AN203" s="265" t="n">
        <f aca="false">+AM203+AN202</f>
        <v>1</v>
      </c>
      <c r="AO203" s="265" t="n">
        <f aca="false">+AN203+AO202</f>
        <v>1</v>
      </c>
      <c r="AP203" s="265" t="n">
        <f aca="false">+AO203+AP202</f>
        <v>1</v>
      </c>
      <c r="AQ203" s="265" t="n">
        <f aca="false">+AP203+AQ202</f>
        <v>1</v>
      </c>
      <c r="AR203" s="265" t="n">
        <f aca="false">+AQ203+AR202</f>
        <v>1</v>
      </c>
      <c r="AS203" s="265" t="n">
        <f aca="false">+AR203+AS202</f>
        <v>1</v>
      </c>
      <c r="AT203" s="265" t="n">
        <f aca="false">+AS203+AT202</f>
        <v>1</v>
      </c>
      <c r="AU203" s="265" t="n">
        <f aca="false">+AT203+AU202</f>
        <v>1</v>
      </c>
      <c r="AV203" s="265" t="n">
        <f aca="false">+AU203+AV202</f>
        <v>1</v>
      </c>
      <c r="AW203" s="265" t="n">
        <f aca="false">+AV203+AW202</f>
        <v>1</v>
      </c>
      <c r="AX203" s="265" t="n">
        <f aca="false">+AW203+AX202</f>
        <v>1</v>
      </c>
      <c r="AY203" s="265" t="n">
        <f aca="false">+AX203+AY202</f>
        <v>1</v>
      </c>
      <c r="AZ203" s="265" t="n">
        <f aca="false">+AY203+AZ202</f>
        <v>1</v>
      </c>
      <c r="BA203" s="265" t="n">
        <f aca="false">+AZ203+BA202</f>
        <v>1</v>
      </c>
      <c r="BB203" s="265" t="n">
        <f aca="false">+BA203+BB202</f>
        <v>1</v>
      </c>
      <c r="BC203" s="266"/>
      <c r="BD203" s="264"/>
    </row>
    <row r="204" customFormat="false" ht="12.75" hidden="false" customHeight="false" outlineLevel="0" collapsed="false">
      <c r="A204" s="263"/>
      <c r="B204" s="264" t="s">
        <v>121</v>
      </c>
      <c r="C204" s="260"/>
      <c r="D204" s="265" t="n">
        <v>0</v>
      </c>
      <c r="E204" s="265" t="n">
        <v>0</v>
      </c>
      <c r="F204" s="265" t="n">
        <v>0</v>
      </c>
      <c r="G204" s="265" t="n">
        <v>0</v>
      </c>
      <c r="H204" s="265" t="n">
        <v>0</v>
      </c>
      <c r="I204" s="265" t="n">
        <v>0</v>
      </c>
      <c r="J204" s="265" t="n">
        <v>0</v>
      </c>
      <c r="K204" s="265" t="n">
        <v>0</v>
      </c>
      <c r="L204" s="265" t="n">
        <v>0</v>
      </c>
      <c r="M204" s="265" t="n">
        <v>0</v>
      </c>
      <c r="N204" s="265" t="n">
        <v>0</v>
      </c>
      <c r="O204" s="265" t="n">
        <v>0</v>
      </c>
      <c r="P204" s="265" t="n">
        <v>0</v>
      </c>
      <c r="Q204" s="265" t="n">
        <v>0</v>
      </c>
      <c r="R204" s="265" t="n">
        <v>0</v>
      </c>
      <c r="S204" s="265" t="n">
        <v>0</v>
      </c>
      <c r="T204" s="265" t="n">
        <v>0</v>
      </c>
      <c r="U204" s="265" t="n">
        <v>0</v>
      </c>
      <c r="V204" s="265" t="n">
        <v>0</v>
      </c>
      <c r="W204" s="265" t="n">
        <f aca="false">W205-V205</f>
        <v>0.05</v>
      </c>
      <c r="X204" s="265" t="n">
        <f aca="false">X205-W205</f>
        <v>0</v>
      </c>
      <c r="Y204" s="265" t="n">
        <f aca="false">Y205-X205</f>
        <v>0</v>
      </c>
      <c r="Z204" s="265" t="n">
        <f aca="false">Z205-Y205</f>
        <v>0.145</v>
      </c>
      <c r="AA204" s="265" t="n">
        <f aca="false">AA205-Z205</f>
        <v>0.095</v>
      </c>
      <c r="AB204" s="265" t="n">
        <f aca="false">AB205-AA205</f>
        <v>0.07</v>
      </c>
      <c r="AC204" s="265" t="n">
        <f aca="false">AC205-AB205</f>
        <v>0.04</v>
      </c>
      <c r="AD204" s="265" t="n">
        <f aca="false">AD205-AC205</f>
        <v>0.11</v>
      </c>
      <c r="AE204" s="265" t="n">
        <f aca="false">AE205-AD205</f>
        <v>0.08</v>
      </c>
      <c r="AF204" s="265" t="n">
        <f aca="false">AF205-AE205</f>
        <v>0.11</v>
      </c>
      <c r="AG204" s="265" t="n">
        <f aca="false">AG205-AF205</f>
        <v>0.1</v>
      </c>
      <c r="AH204" s="265" t="n">
        <f aca="false">AH205-AG205</f>
        <v>0.0299999999999999</v>
      </c>
      <c r="AI204" s="265" t="n">
        <f aca="false">AI205-AH205</f>
        <v>0.04</v>
      </c>
      <c r="AJ204" s="265" t="n">
        <f aca="false">AJ205-AI205</f>
        <v>0.0600000000000001</v>
      </c>
      <c r="AK204" s="265" t="n">
        <f aca="false">AK205-AJ205</f>
        <v>0.0199999999999999</v>
      </c>
      <c r="AL204" s="265" t="n">
        <f aca="false">AL205-AK205</f>
        <v>0.03</v>
      </c>
      <c r="AM204" s="265" t="n">
        <f aca="false">AM205-AL205</f>
        <v>0.02</v>
      </c>
      <c r="AN204" s="265" t="n">
        <f aca="false">AN205-AM205</f>
        <v>0</v>
      </c>
      <c r="AO204" s="265" t="n">
        <f aca="false">AO205-AN205</f>
        <v>0</v>
      </c>
      <c r="AP204" s="265" t="n">
        <f aca="false">AP205-AO205</f>
        <v>0</v>
      </c>
      <c r="AQ204" s="265" t="n">
        <f aca="false">AQ205-AP205</f>
        <v>0</v>
      </c>
      <c r="AR204" s="265" t="n">
        <f aca="false">AR205-AQ205</f>
        <v>0</v>
      </c>
      <c r="AS204" s="265" t="n">
        <f aca="false">AS205-AR205</f>
        <v>0</v>
      </c>
      <c r="AT204" s="265" t="n">
        <f aca="false">AT205-AS205</f>
        <v>0</v>
      </c>
      <c r="AU204" s="265" t="n">
        <f aca="false">AU205-AT205</f>
        <v>0</v>
      </c>
      <c r="AV204" s="265" t="n">
        <f aca="false">AV205-AU205</f>
        <v>0</v>
      </c>
      <c r="AW204" s="265" t="n">
        <f aca="false">AW205-AV205</f>
        <v>0</v>
      </c>
      <c r="AX204" s="265" t="n">
        <f aca="false">AX205-AW205</f>
        <v>0</v>
      </c>
      <c r="AY204" s="265" t="n">
        <f aca="false">AY205-AX205</f>
        <v>0</v>
      </c>
      <c r="AZ204" s="265" t="n">
        <f aca="false">AZ205-AY205</f>
        <v>0</v>
      </c>
      <c r="BA204" s="265" t="n">
        <f aca="false">BA205-AZ205</f>
        <v>0</v>
      </c>
      <c r="BB204" s="265" t="n">
        <f aca="false">BB205-BA205</f>
        <v>0</v>
      </c>
      <c r="BC204" s="266" t="n">
        <f aca="false">SUM(D204:BB204)</f>
        <v>1</v>
      </c>
      <c r="BD204" s="264"/>
    </row>
    <row r="205" customFormat="false" ht="12.75" hidden="false" customHeight="false" outlineLevel="0" collapsed="false">
      <c r="A205" s="263"/>
      <c r="B205" s="264" t="s">
        <v>122</v>
      </c>
      <c r="C205" s="260"/>
      <c r="D205" s="265" t="n">
        <f aca="false">D204</f>
        <v>0</v>
      </c>
      <c r="E205" s="265" t="n">
        <f aca="false">+D205+E204</f>
        <v>0</v>
      </c>
      <c r="F205" s="265" t="n">
        <f aca="false">+E205+F204</f>
        <v>0</v>
      </c>
      <c r="G205" s="265" t="n">
        <f aca="false">+F205+G204</f>
        <v>0</v>
      </c>
      <c r="H205" s="265" t="n">
        <f aca="false">+G205+H204</f>
        <v>0</v>
      </c>
      <c r="I205" s="265" t="n">
        <f aca="false">+H205+I204</f>
        <v>0</v>
      </c>
      <c r="J205" s="265" t="n">
        <f aca="false">+I205+J204</f>
        <v>0</v>
      </c>
      <c r="K205" s="265" t="n">
        <f aca="false">+J205+K204</f>
        <v>0</v>
      </c>
      <c r="L205" s="265" t="n">
        <f aca="false">+K205+L204</f>
        <v>0</v>
      </c>
      <c r="M205" s="265" t="n">
        <f aca="false">+L205+M204</f>
        <v>0</v>
      </c>
      <c r="N205" s="265" t="n">
        <f aca="false">+M205+N204</f>
        <v>0</v>
      </c>
      <c r="O205" s="265" t="n">
        <f aca="false">+N205+O204</f>
        <v>0</v>
      </c>
      <c r="P205" s="265" t="n">
        <f aca="false">+O205+P204</f>
        <v>0</v>
      </c>
      <c r="Q205" s="265" t="n">
        <f aca="false">+P205+Q204</f>
        <v>0</v>
      </c>
      <c r="R205" s="265" t="n">
        <f aca="false">+Q205+R204</f>
        <v>0</v>
      </c>
      <c r="S205" s="265" t="n">
        <f aca="false">+R205+S204</f>
        <v>0</v>
      </c>
      <c r="T205" s="265" t="n">
        <f aca="false">+S205+T204</f>
        <v>0</v>
      </c>
      <c r="U205" s="265" t="n">
        <f aca="false">+T205+U204</f>
        <v>0</v>
      </c>
      <c r="V205" s="265" t="n">
        <f aca="false">+U205+V204</f>
        <v>0</v>
      </c>
      <c r="W205" s="265" t="n">
        <v>0.05</v>
      </c>
      <c r="X205" s="265" t="n">
        <v>0.05</v>
      </c>
      <c r="Y205" s="265" t="n">
        <v>0.05</v>
      </c>
      <c r="Z205" s="265" t="n">
        <v>0.195</v>
      </c>
      <c r="AA205" s="265" t="n">
        <v>0.29</v>
      </c>
      <c r="AB205" s="265" t="n">
        <v>0.36</v>
      </c>
      <c r="AC205" s="265" t="n">
        <v>0.4</v>
      </c>
      <c r="AD205" s="265" t="n">
        <v>0.51</v>
      </c>
      <c r="AE205" s="265" t="n">
        <v>0.59</v>
      </c>
      <c r="AF205" s="265" t="n">
        <v>0.7</v>
      </c>
      <c r="AG205" s="265" t="n">
        <v>0.8</v>
      </c>
      <c r="AH205" s="265" t="n">
        <v>0.83</v>
      </c>
      <c r="AI205" s="265" t="n">
        <v>0.87</v>
      </c>
      <c r="AJ205" s="265" t="n">
        <v>0.93</v>
      </c>
      <c r="AK205" s="265" t="n">
        <v>0.95</v>
      </c>
      <c r="AL205" s="265" t="n">
        <v>0.98</v>
      </c>
      <c r="AM205" s="265" t="n">
        <v>1</v>
      </c>
      <c r="AN205" s="265" t="n">
        <v>1</v>
      </c>
      <c r="AO205" s="265" t="n">
        <v>1</v>
      </c>
      <c r="AP205" s="265" t="n">
        <v>1</v>
      </c>
      <c r="AQ205" s="265" t="n">
        <v>1</v>
      </c>
      <c r="AR205" s="265" t="n">
        <v>1</v>
      </c>
      <c r="AS205" s="265" t="n">
        <v>1</v>
      </c>
      <c r="AT205" s="265" t="n">
        <v>1</v>
      </c>
      <c r="AU205" s="265" t="n">
        <v>1</v>
      </c>
      <c r="AV205" s="265" t="n">
        <v>1</v>
      </c>
      <c r="AW205" s="265" t="n">
        <v>1</v>
      </c>
      <c r="AX205" s="265" t="n">
        <v>1</v>
      </c>
      <c r="AY205" s="265" t="n">
        <v>1</v>
      </c>
      <c r="AZ205" s="265" t="n">
        <v>1</v>
      </c>
      <c r="BA205" s="265" t="n">
        <v>1</v>
      </c>
      <c r="BB205" s="265" t="n">
        <v>1</v>
      </c>
      <c r="BC205" s="266"/>
      <c r="BD205" s="264"/>
    </row>
    <row r="206" customFormat="false" ht="12.75" hidden="false" customHeight="false" outlineLevel="0" collapsed="false">
      <c r="A206" s="263"/>
      <c r="B206" s="264"/>
      <c r="C206" s="278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  <c r="AJ206" s="265"/>
      <c r="AK206" s="265"/>
      <c r="AL206" s="265"/>
      <c r="AM206" s="265"/>
      <c r="AN206" s="265"/>
      <c r="AO206" s="265"/>
      <c r="AP206" s="265"/>
      <c r="AQ206" s="265"/>
      <c r="AR206" s="265"/>
      <c r="AS206" s="265"/>
      <c r="AT206" s="265"/>
      <c r="AU206" s="265"/>
      <c r="AV206" s="265"/>
      <c r="AW206" s="265"/>
      <c r="AX206" s="265"/>
      <c r="AY206" s="265"/>
      <c r="AZ206" s="265"/>
      <c r="BA206" s="265"/>
      <c r="BB206" s="265"/>
      <c r="BC206" s="266"/>
      <c r="BD206" s="264"/>
    </row>
    <row r="207" customFormat="false" ht="12.75" hidden="false" customHeight="false" outlineLevel="0" collapsed="false">
      <c r="A207" s="211"/>
      <c r="B207" s="211" t="s">
        <v>123</v>
      </c>
      <c r="C207" s="212" t="n">
        <v>21.59752</v>
      </c>
      <c r="D207" s="215" t="n">
        <f aca="false">+D203*$C207</f>
        <v>0</v>
      </c>
      <c r="E207" s="215" t="n">
        <f aca="false">+E203*$C207</f>
        <v>0</v>
      </c>
      <c r="F207" s="215" t="n">
        <f aca="false">+F203*$C207</f>
        <v>0</v>
      </c>
      <c r="G207" s="215" t="n">
        <f aca="false">+G203*$C207</f>
        <v>0</v>
      </c>
      <c r="H207" s="215" t="n">
        <f aca="false">+H203*$C207</f>
        <v>0</v>
      </c>
      <c r="I207" s="215" t="n">
        <f aca="false">+I203*$C207</f>
        <v>0</v>
      </c>
      <c r="J207" s="215" t="n">
        <f aca="false">+J203*$C207</f>
        <v>0</v>
      </c>
      <c r="K207" s="215" t="n">
        <f aca="false">+K203*$C207</f>
        <v>0</v>
      </c>
      <c r="L207" s="215" t="n">
        <f aca="false">+L203*$C207</f>
        <v>0</v>
      </c>
      <c r="M207" s="215" t="n">
        <f aca="false">+M203*$C207</f>
        <v>0</v>
      </c>
      <c r="N207" s="215" t="n">
        <f aca="false">+N203*$C207</f>
        <v>0</v>
      </c>
      <c r="O207" s="215" t="n">
        <f aca="false">+O203*$C207</f>
        <v>0</v>
      </c>
      <c r="P207" s="215" t="n">
        <f aca="false">+P203*$C207</f>
        <v>0</v>
      </c>
      <c r="Q207" s="215" t="n">
        <f aca="false">+Q203*$C207</f>
        <v>0</v>
      </c>
      <c r="R207" s="215" t="n">
        <f aca="false">+R203*$C207</f>
        <v>0</v>
      </c>
      <c r="S207" s="215" t="n">
        <f aca="false">+S203*$C207</f>
        <v>0</v>
      </c>
      <c r="T207" s="215" t="n">
        <f aca="false">+T203*$C207</f>
        <v>0</v>
      </c>
      <c r="U207" s="215" t="n">
        <f aca="false">+U203*$C207</f>
        <v>0</v>
      </c>
      <c r="V207" s="215" t="n">
        <f aca="false">+V203*$C207</f>
        <v>0</v>
      </c>
      <c r="W207" s="215" t="n">
        <f aca="false">+W203*$C207</f>
        <v>1.079876</v>
      </c>
      <c r="X207" s="215" t="n">
        <f aca="false">+X203*$C207</f>
        <v>2.522590336</v>
      </c>
      <c r="Y207" s="215" t="n">
        <f aca="false">+Y203*$C207</f>
        <v>3.243947504</v>
      </c>
      <c r="Z207" s="215" t="n">
        <f aca="false">+Z203*$C207</f>
        <v>7.200613168</v>
      </c>
      <c r="AA207" s="215" t="n">
        <f aca="false">+AA203*$C207</f>
        <v>7.75350968</v>
      </c>
      <c r="AB207" s="215" t="n">
        <f aca="false">+AB203*$C207</f>
        <v>8.40143528</v>
      </c>
      <c r="AC207" s="215" t="n">
        <f aca="false">+AC203*$C207</f>
        <v>9.04936088</v>
      </c>
      <c r="AD207" s="215" t="n">
        <f aca="false">+AD203*$C207</f>
        <v>9.69728648</v>
      </c>
      <c r="AE207" s="215" t="n">
        <f aca="false">+AE203*$C207</f>
        <v>10.34521208</v>
      </c>
      <c r="AF207" s="215" t="n">
        <f aca="false">+AF203*$C207</f>
        <v>10.99313768</v>
      </c>
      <c r="AG207" s="215" t="n">
        <f aca="false">+AG203*$C207</f>
        <v>11.64106328</v>
      </c>
      <c r="AH207" s="215" t="n">
        <f aca="false">+AH203*$C207</f>
        <v>12.28898888</v>
      </c>
      <c r="AI207" s="215" t="n">
        <f aca="false">+AI203*$C207</f>
        <v>12.93691448</v>
      </c>
      <c r="AJ207" s="215" t="n">
        <f aca="false">+AJ203*$C207</f>
        <v>13.6064376</v>
      </c>
      <c r="AK207" s="215" t="n">
        <f aca="false">+AK203*$C207</f>
        <v>14.3623508</v>
      </c>
      <c r="AL207" s="215" t="n">
        <f aca="false">+AL203*$C207</f>
        <v>15.118264</v>
      </c>
      <c r="AM207" s="215" t="n">
        <f aca="false">+AM203*$C207</f>
        <v>20.517644</v>
      </c>
      <c r="AN207" s="215" t="n">
        <f aca="false">+AN203*$C207</f>
        <v>21.59752</v>
      </c>
      <c r="AO207" s="215" t="n">
        <f aca="false">+AO203*$C207</f>
        <v>21.59752</v>
      </c>
      <c r="AP207" s="215" t="n">
        <f aca="false">+AP203*$C207</f>
        <v>21.59752</v>
      </c>
      <c r="AQ207" s="215" t="n">
        <f aca="false">+AQ203*$C207</f>
        <v>21.59752</v>
      </c>
      <c r="AR207" s="215" t="n">
        <f aca="false">+AR203*$C207</f>
        <v>21.59752</v>
      </c>
      <c r="AS207" s="215" t="n">
        <f aca="false">+AS203*$C207</f>
        <v>21.59752</v>
      </c>
      <c r="AT207" s="215" t="n">
        <f aca="false">+AT203*$C207</f>
        <v>21.59752</v>
      </c>
      <c r="AU207" s="215" t="n">
        <f aca="false">+AU203*$C207</f>
        <v>21.59752</v>
      </c>
      <c r="AV207" s="215" t="n">
        <f aca="false">+AV203*$C207</f>
        <v>21.59752</v>
      </c>
      <c r="AW207" s="215" t="n">
        <f aca="false">+AW203*$C207</f>
        <v>21.59752</v>
      </c>
      <c r="AX207" s="215" t="n">
        <f aca="false">+AX203*$C207</f>
        <v>21.59752</v>
      </c>
      <c r="AY207" s="215" t="n">
        <f aca="false">+AY203*$C207</f>
        <v>21.59752</v>
      </c>
      <c r="AZ207" s="215" t="n">
        <f aca="false">+AZ203*$C207</f>
        <v>21.59752</v>
      </c>
      <c r="BA207" s="215" t="n">
        <f aca="false">+BA203*$C207</f>
        <v>21.59752</v>
      </c>
      <c r="BB207" s="215" t="n">
        <f aca="false">+BB203*$C207</f>
        <v>21.59752</v>
      </c>
      <c r="BC207" s="216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7"/>
      <c r="BN207" s="217"/>
      <c r="BO207" s="217"/>
      <c r="BP207" s="217"/>
      <c r="BQ207" s="217"/>
      <c r="BR207" s="217"/>
      <c r="BS207" s="217"/>
      <c r="BT207" s="217"/>
      <c r="BU207" s="217"/>
      <c r="BV207" s="217"/>
      <c r="BW207" s="217"/>
      <c r="BX207" s="217"/>
      <c r="BY207" s="217"/>
      <c r="BZ207" s="217"/>
      <c r="CA207" s="217"/>
      <c r="CB207" s="217"/>
      <c r="CC207" s="217"/>
      <c r="CD207" s="217"/>
      <c r="CE207" s="217"/>
      <c r="CF207" s="217"/>
      <c r="CG207" s="217"/>
      <c r="CH207" s="217"/>
      <c r="CI207" s="217"/>
      <c r="CJ207" s="217"/>
      <c r="CK207" s="217"/>
    </row>
    <row r="208" customFormat="false" ht="13.5" hidden="false" customHeight="false" outlineLevel="0" collapsed="false">
      <c r="A208" s="271"/>
      <c r="B208" s="271" t="s">
        <v>124</v>
      </c>
      <c r="C208" s="272" t="str">
        <f aca="false">+C200</f>
        <v>Sold</v>
      </c>
      <c r="D208" s="273" t="n">
        <f aca="false">+D205*$C207</f>
        <v>0</v>
      </c>
      <c r="E208" s="273" t="n">
        <f aca="false">+E205*$C207</f>
        <v>0</v>
      </c>
      <c r="F208" s="273" t="n">
        <f aca="false">+F205*$C207</f>
        <v>0</v>
      </c>
      <c r="G208" s="273" t="n">
        <f aca="false">+G205*$C207</f>
        <v>0</v>
      </c>
      <c r="H208" s="273" t="n">
        <f aca="false">+H205*$C207</f>
        <v>0</v>
      </c>
      <c r="I208" s="273" t="n">
        <f aca="false">+I205*$C207</f>
        <v>0</v>
      </c>
      <c r="J208" s="273" t="n">
        <f aca="false">+J205*$C207</f>
        <v>0</v>
      </c>
      <c r="K208" s="273" t="n">
        <f aca="false">+K205*$C207</f>
        <v>0</v>
      </c>
      <c r="L208" s="273" t="n">
        <f aca="false">+L205*$C207</f>
        <v>0</v>
      </c>
      <c r="M208" s="273" t="n">
        <f aca="false">+M205*$C207</f>
        <v>0</v>
      </c>
      <c r="N208" s="273" t="n">
        <f aca="false">+N205*$C207</f>
        <v>0</v>
      </c>
      <c r="O208" s="273" t="n">
        <f aca="false">+O205*$C207</f>
        <v>0</v>
      </c>
      <c r="P208" s="273" t="n">
        <f aca="false">+P205*$C207</f>
        <v>0</v>
      </c>
      <c r="Q208" s="273" t="n">
        <f aca="false">+Q205*$C207</f>
        <v>0</v>
      </c>
      <c r="R208" s="273" t="n">
        <f aca="false">+R205*$C207</f>
        <v>0</v>
      </c>
      <c r="S208" s="273" t="n">
        <f aca="false">+S205*$C207</f>
        <v>0</v>
      </c>
      <c r="T208" s="273" t="n">
        <f aca="false">+T205*$C207</f>
        <v>0</v>
      </c>
      <c r="U208" s="273" t="n">
        <f aca="false">+U205*$C207</f>
        <v>0</v>
      </c>
      <c r="V208" s="273" t="n">
        <f aca="false">+V205*$C207</f>
        <v>0</v>
      </c>
      <c r="W208" s="273" t="n">
        <f aca="false">+W205*$C207</f>
        <v>1.079876</v>
      </c>
      <c r="X208" s="273" t="n">
        <f aca="false">+X205*$C207</f>
        <v>1.079876</v>
      </c>
      <c r="Y208" s="273" t="n">
        <f aca="false">+Y205*$C207</f>
        <v>1.079876</v>
      </c>
      <c r="Z208" s="273" t="n">
        <f aca="false">+Z205*$C207</f>
        <v>4.2115164</v>
      </c>
      <c r="AA208" s="273" t="n">
        <f aca="false">+AA205*$C207</f>
        <v>6.2632808</v>
      </c>
      <c r="AB208" s="273" t="n">
        <f aca="false">+AB205*$C207</f>
        <v>7.7751072</v>
      </c>
      <c r="AC208" s="273" t="n">
        <f aca="false">+AC205*$C207</f>
        <v>8.639008</v>
      </c>
      <c r="AD208" s="273" t="n">
        <f aca="false">+AD205*$C207</f>
        <v>11.0147352</v>
      </c>
      <c r="AE208" s="273" t="n">
        <f aca="false">+AE205*$C207</f>
        <v>12.7425368</v>
      </c>
      <c r="AF208" s="273" t="n">
        <f aca="false">+AF205*$C207</f>
        <v>15.118264</v>
      </c>
      <c r="AG208" s="273" t="n">
        <f aca="false">+AG205*$C207</f>
        <v>17.278016</v>
      </c>
      <c r="AH208" s="273" t="n">
        <f aca="false">+AH205*$C207</f>
        <v>17.9259416</v>
      </c>
      <c r="AI208" s="273" t="n">
        <f aca="false">+AI205*$C207</f>
        <v>18.7898424</v>
      </c>
      <c r="AJ208" s="273" t="n">
        <f aca="false">+AJ205*$C207</f>
        <v>20.0856936</v>
      </c>
      <c r="AK208" s="273" t="n">
        <f aca="false">+AK205*$C207</f>
        <v>20.517644</v>
      </c>
      <c r="AL208" s="273" t="n">
        <f aca="false">+AL205*$C207</f>
        <v>21.1655696</v>
      </c>
      <c r="AM208" s="273" t="n">
        <f aca="false">+AM205*$C207</f>
        <v>21.59752</v>
      </c>
      <c r="AN208" s="273" t="n">
        <f aca="false">+AN205*$C207</f>
        <v>21.59752</v>
      </c>
      <c r="AO208" s="273" t="n">
        <f aca="false">+AO205*$C207</f>
        <v>21.59752</v>
      </c>
      <c r="AP208" s="273" t="n">
        <f aca="false">+AP205*$C207</f>
        <v>21.59752</v>
      </c>
      <c r="AQ208" s="273" t="n">
        <f aca="false">+AQ205*$C207</f>
        <v>21.59752</v>
      </c>
      <c r="AR208" s="273" t="n">
        <f aca="false">+AR205*$C207</f>
        <v>21.59752</v>
      </c>
      <c r="AS208" s="273" t="n">
        <f aca="false">+AS205*$C207</f>
        <v>21.59752</v>
      </c>
      <c r="AT208" s="273" t="n">
        <f aca="false">+AT205*$C207</f>
        <v>21.59752</v>
      </c>
      <c r="AU208" s="273" t="n">
        <f aca="false">+AU205*$C207</f>
        <v>21.59752</v>
      </c>
      <c r="AV208" s="273" t="n">
        <f aca="false">+AV205*$C207</f>
        <v>21.59752</v>
      </c>
      <c r="AW208" s="273" t="n">
        <f aca="false">+AW205*$C207</f>
        <v>21.59752</v>
      </c>
      <c r="AX208" s="273" t="n">
        <f aca="false">+AX205*$C207</f>
        <v>21.59752</v>
      </c>
      <c r="AY208" s="273" t="n">
        <f aca="false">+AY205*$C207</f>
        <v>21.59752</v>
      </c>
      <c r="AZ208" s="273" t="n">
        <f aca="false">+AZ205*$C207</f>
        <v>21.59752</v>
      </c>
      <c r="BA208" s="273" t="n">
        <f aca="false">+BA205*$C207</f>
        <v>21.59752</v>
      </c>
      <c r="BB208" s="273" t="n">
        <f aca="false">+BB205*$C207</f>
        <v>21.59752</v>
      </c>
      <c r="BC208" s="274"/>
      <c r="BD208" s="275"/>
      <c r="BE208" s="275"/>
      <c r="BF208" s="275"/>
      <c r="BG208" s="275"/>
      <c r="BH208" s="275"/>
      <c r="BI208" s="275"/>
      <c r="BJ208" s="275"/>
      <c r="BK208" s="275"/>
      <c r="BL208" s="275"/>
      <c r="BM208" s="275"/>
      <c r="BN208" s="275"/>
      <c r="BO208" s="275"/>
      <c r="BP208" s="275"/>
      <c r="BQ208" s="275"/>
      <c r="BR208" s="275"/>
      <c r="BS208" s="275"/>
      <c r="BT208" s="275"/>
      <c r="BU208" s="275"/>
      <c r="BV208" s="275"/>
      <c r="BW208" s="275"/>
      <c r="BX208" s="275"/>
      <c r="BY208" s="275"/>
      <c r="BZ208" s="275"/>
      <c r="CA208" s="275"/>
      <c r="CB208" s="275"/>
      <c r="CC208" s="275"/>
      <c r="CD208" s="275"/>
      <c r="CE208" s="275"/>
      <c r="CF208" s="275"/>
      <c r="CG208" s="275"/>
      <c r="CH208" s="275"/>
      <c r="CI208" s="275"/>
      <c r="CJ208" s="275"/>
      <c r="CK208" s="275"/>
    </row>
    <row r="209" customFormat="false" ht="15" hidden="false" customHeight="true" outlineLevel="0" collapsed="false">
      <c r="A209" s="259"/>
      <c r="B209" s="276" t="str">
        <f aca="false">+'NTP or Sold'!H20</f>
        <v>7FA w/ STG</v>
      </c>
      <c r="C209" s="260" t="str">
        <f aca="false">+'NTP or Sold'!T20</f>
        <v>Gen Power - McAdams, Mississippi location; duct fired (EECC) - 49%</v>
      </c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  <c r="X209" s="277"/>
      <c r="Y209" s="277"/>
      <c r="Z209" s="277"/>
      <c r="AA209" s="277"/>
      <c r="AB209" s="277"/>
      <c r="AC209" s="277"/>
      <c r="AD209" s="277"/>
      <c r="AE209" s="277"/>
      <c r="AF209" s="277"/>
      <c r="AG209" s="277"/>
      <c r="AH209" s="277"/>
      <c r="AI209" s="277"/>
      <c r="AJ209" s="277"/>
      <c r="AK209" s="277"/>
      <c r="AL209" s="277"/>
      <c r="AM209" s="277"/>
      <c r="AN209" s="277"/>
      <c r="AO209" s="277"/>
      <c r="AP209" s="277"/>
      <c r="AQ209" s="277"/>
      <c r="AR209" s="277"/>
      <c r="AS209" s="277"/>
      <c r="AT209" s="277"/>
      <c r="AU209" s="277"/>
      <c r="AV209" s="277"/>
      <c r="AW209" s="277"/>
      <c r="AX209" s="277"/>
      <c r="AY209" s="277"/>
      <c r="AZ209" s="277"/>
      <c r="BA209" s="277"/>
      <c r="BB209" s="277"/>
      <c r="BC209" s="262"/>
    </row>
    <row r="210" customFormat="false" ht="12.75" hidden="false" customHeight="false" outlineLevel="0" collapsed="false">
      <c r="A210" s="263"/>
      <c r="B210" s="264" t="s">
        <v>119</v>
      </c>
      <c r="C210" s="260"/>
      <c r="D210" s="265" t="n">
        <v>0</v>
      </c>
      <c r="E210" s="265" t="n">
        <v>0</v>
      </c>
      <c r="F210" s="265" t="n">
        <v>0</v>
      </c>
      <c r="G210" s="265" t="n">
        <v>0</v>
      </c>
      <c r="H210" s="265" t="n">
        <v>0</v>
      </c>
      <c r="I210" s="265" t="n">
        <v>0</v>
      </c>
      <c r="J210" s="265" t="n">
        <v>0</v>
      </c>
      <c r="K210" s="265" t="n">
        <v>0</v>
      </c>
      <c r="L210" s="265" t="n">
        <v>0</v>
      </c>
      <c r="M210" s="265" t="n">
        <v>0</v>
      </c>
      <c r="N210" s="265" t="n">
        <v>0</v>
      </c>
      <c r="O210" s="265" t="n">
        <v>0</v>
      </c>
      <c r="P210" s="265" t="n">
        <v>0</v>
      </c>
      <c r="Q210" s="265" t="n">
        <v>0</v>
      </c>
      <c r="R210" s="265" t="n">
        <v>0</v>
      </c>
      <c r="S210" s="265" t="n">
        <v>0</v>
      </c>
      <c r="T210" s="265" t="n">
        <v>0</v>
      </c>
      <c r="U210" s="265" t="n">
        <v>0</v>
      </c>
      <c r="V210" s="265" t="n">
        <v>0</v>
      </c>
      <c r="W210" s="265" t="n">
        <v>0.05</v>
      </c>
      <c r="X210" s="265" t="n">
        <v>0.072</v>
      </c>
      <c r="Y210" s="265" t="n">
        <v>0.038</v>
      </c>
      <c r="Z210" s="265" t="n">
        <v>0.199</v>
      </c>
      <c r="AA210" s="265" t="n">
        <v>0.038</v>
      </c>
      <c r="AB210" s="265" t="n">
        <v>0.038</v>
      </c>
      <c r="AC210" s="265" t="n">
        <v>0.039</v>
      </c>
      <c r="AD210" s="265" t="n">
        <v>0.039</v>
      </c>
      <c r="AE210" s="265" t="n">
        <v>0.039</v>
      </c>
      <c r="AF210" s="265" t="n">
        <v>0.039</v>
      </c>
      <c r="AG210" s="265" t="n">
        <v>0.039</v>
      </c>
      <c r="AH210" s="265" t="n">
        <v>0.04</v>
      </c>
      <c r="AI210" s="265" t="n">
        <v>0.04</v>
      </c>
      <c r="AJ210" s="265" t="n">
        <v>0.04</v>
      </c>
      <c r="AK210" s="265" t="n">
        <v>0.2</v>
      </c>
      <c r="AL210" s="265" t="n">
        <v>0.05</v>
      </c>
      <c r="AM210" s="265" t="n">
        <v>0</v>
      </c>
      <c r="AN210" s="265" t="n">
        <v>0</v>
      </c>
      <c r="AO210" s="265" t="n">
        <v>0</v>
      </c>
      <c r="AP210" s="265" t="n">
        <v>0</v>
      </c>
      <c r="AQ210" s="265" t="n">
        <v>0</v>
      </c>
      <c r="AR210" s="265" t="n">
        <v>0</v>
      </c>
      <c r="AS210" s="265" t="n">
        <v>0</v>
      </c>
      <c r="AT210" s="265" t="n">
        <v>0</v>
      </c>
      <c r="AU210" s="265" t="n">
        <v>0</v>
      </c>
      <c r="AV210" s="265" t="n">
        <v>0</v>
      </c>
      <c r="AW210" s="265" t="n">
        <v>0</v>
      </c>
      <c r="AX210" s="265" t="n">
        <v>0</v>
      </c>
      <c r="AY210" s="265" t="n">
        <v>0</v>
      </c>
      <c r="AZ210" s="265" t="n">
        <v>0</v>
      </c>
      <c r="BA210" s="265" t="n">
        <v>0</v>
      </c>
      <c r="BB210" s="265" t="n">
        <v>0</v>
      </c>
      <c r="BC210" s="266" t="n">
        <f aca="false">SUM(D210:BB210)</f>
        <v>1</v>
      </c>
      <c r="BD210" s="264"/>
    </row>
    <row r="211" customFormat="false" ht="12.75" hidden="false" customHeight="false" outlineLevel="0" collapsed="false">
      <c r="A211" s="263"/>
      <c r="B211" s="264" t="s">
        <v>120</v>
      </c>
      <c r="C211" s="260"/>
      <c r="D211" s="265" t="n">
        <f aca="false">D210</f>
        <v>0</v>
      </c>
      <c r="E211" s="265" t="n">
        <f aca="false">+D211+E210</f>
        <v>0</v>
      </c>
      <c r="F211" s="265" t="n">
        <f aca="false">+E211+F210</f>
        <v>0</v>
      </c>
      <c r="G211" s="265" t="n">
        <f aca="false">+F211+G210</f>
        <v>0</v>
      </c>
      <c r="H211" s="265" t="n">
        <f aca="false">+G211+H210</f>
        <v>0</v>
      </c>
      <c r="I211" s="265" t="n">
        <f aca="false">+H211+I210</f>
        <v>0</v>
      </c>
      <c r="J211" s="265" t="n">
        <f aca="false">+I211+J210</f>
        <v>0</v>
      </c>
      <c r="K211" s="265" t="n">
        <f aca="false">+J211+K210</f>
        <v>0</v>
      </c>
      <c r="L211" s="265" t="n">
        <f aca="false">+K211+L210</f>
        <v>0</v>
      </c>
      <c r="M211" s="265" t="n">
        <f aca="false">+L211+M210</f>
        <v>0</v>
      </c>
      <c r="N211" s="265" t="n">
        <f aca="false">+M211+N210</f>
        <v>0</v>
      </c>
      <c r="O211" s="265" t="n">
        <f aca="false">+N211+O210</f>
        <v>0</v>
      </c>
      <c r="P211" s="265" t="n">
        <f aca="false">+O211+P210</f>
        <v>0</v>
      </c>
      <c r="Q211" s="265" t="n">
        <f aca="false">+P211+Q210</f>
        <v>0</v>
      </c>
      <c r="R211" s="265" t="n">
        <f aca="false">+Q211+R210</f>
        <v>0</v>
      </c>
      <c r="S211" s="265" t="n">
        <f aca="false">+R211+S210</f>
        <v>0</v>
      </c>
      <c r="T211" s="265" t="n">
        <f aca="false">+S211+T210</f>
        <v>0</v>
      </c>
      <c r="U211" s="265" t="n">
        <f aca="false">+T211+U210</f>
        <v>0</v>
      </c>
      <c r="V211" s="265" t="n">
        <f aca="false">+U211+V210</f>
        <v>0</v>
      </c>
      <c r="W211" s="265" t="n">
        <f aca="false">+V211+W210</f>
        <v>0.05</v>
      </c>
      <c r="X211" s="265" t="n">
        <f aca="false">+W211+X210</f>
        <v>0.122</v>
      </c>
      <c r="Y211" s="265" t="n">
        <f aca="false">+X211+Y210</f>
        <v>0.16</v>
      </c>
      <c r="Z211" s="265" t="n">
        <f aca="false">+Y211+Z210</f>
        <v>0.359</v>
      </c>
      <c r="AA211" s="265" t="n">
        <f aca="false">+Z211+AA210</f>
        <v>0.397</v>
      </c>
      <c r="AB211" s="265" t="n">
        <f aca="false">+AA211+AB210</f>
        <v>0.435</v>
      </c>
      <c r="AC211" s="265" t="n">
        <f aca="false">+AB211+AC210</f>
        <v>0.474</v>
      </c>
      <c r="AD211" s="265" t="n">
        <f aca="false">+AC211+AD210</f>
        <v>0.513</v>
      </c>
      <c r="AE211" s="265" t="n">
        <f aca="false">+AD211+AE210</f>
        <v>0.552</v>
      </c>
      <c r="AF211" s="265" t="n">
        <f aca="false">+AE211+AF210</f>
        <v>0.591</v>
      </c>
      <c r="AG211" s="265" t="n">
        <f aca="false">+AF211+AG210</f>
        <v>0.63</v>
      </c>
      <c r="AH211" s="265" t="n">
        <f aca="false">+AG211+AH210</f>
        <v>0.67</v>
      </c>
      <c r="AI211" s="265" t="n">
        <f aca="false">+AH211+AI210</f>
        <v>0.71</v>
      </c>
      <c r="AJ211" s="265" t="n">
        <f aca="false">+AI211+AJ210</f>
        <v>0.75</v>
      </c>
      <c r="AK211" s="265" t="n">
        <f aca="false">+AJ211+AK210</f>
        <v>0.95</v>
      </c>
      <c r="AL211" s="265" t="n">
        <f aca="false">+AK211+AL210</f>
        <v>1</v>
      </c>
      <c r="AM211" s="265" t="n">
        <f aca="false">+AL211+AM210</f>
        <v>1</v>
      </c>
      <c r="AN211" s="265" t="n">
        <f aca="false">+AM211+AN210</f>
        <v>1</v>
      </c>
      <c r="AO211" s="265" t="n">
        <f aca="false">+AN211+AO210</f>
        <v>1</v>
      </c>
      <c r="AP211" s="265" t="n">
        <f aca="false">+AO211+AP210</f>
        <v>1</v>
      </c>
      <c r="AQ211" s="265" t="n">
        <f aca="false">+AP211+AQ210</f>
        <v>1</v>
      </c>
      <c r="AR211" s="265" t="n">
        <f aca="false">+AQ211+AR210</f>
        <v>1</v>
      </c>
      <c r="AS211" s="265" t="n">
        <f aca="false">+AR211+AS210</f>
        <v>1</v>
      </c>
      <c r="AT211" s="265" t="n">
        <f aca="false">+AS211+AT210</f>
        <v>1</v>
      </c>
      <c r="AU211" s="265" t="n">
        <f aca="false">+AT211+AU210</f>
        <v>1</v>
      </c>
      <c r="AV211" s="265" t="n">
        <f aca="false">+AU211+AV210</f>
        <v>1</v>
      </c>
      <c r="AW211" s="265" t="n">
        <f aca="false">+AV211+AW210</f>
        <v>1</v>
      </c>
      <c r="AX211" s="265" t="n">
        <f aca="false">+AW211+AX210</f>
        <v>1</v>
      </c>
      <c r="AY211" s="265" t="n">
        <f aca="false">+AX211+AY210</f>
        <v>1</v>
      </c>
      <c r="AZ211" s="265" t="n">
        <f aca="false">+AY211+AZ210</f>
        <v>1</v>
      </c>
      <c r="BA211" s="265" t="n">
        <f aca="false">+AZ211+BA210</f>
        <v>1</v>
      </c>
      <c r="BB211" s="265" t="n">
        <f aca="false">+BA211+BB210</f>
        <v>1</v>
      </c>
      <c r="BC211" s="266"/>
      <c r="BD211" s="264"/>
    </row>
    <row r="212" customFormat="false" ht="12.75" hidden="false" customHeight="false" outlineLevel="0" collapsed="false">
      <c r="A212" s="263"/>
      <c r="B212" s="264" t="s">
        <v>121</v>
      </c>
      <c r="C212" s="260"/>
      <c r="D212" s="265" t="n">
        <v>0</v>
      </c>
      <c r="E212" s="265" t="n">
        <v>0</v>
      </c>
      <c r="F212" s="265" t="n">
        <v>0</v>
      </c>
      <c r="G212" s="265" t="n">
        <v>0</v>
      </c>
      <c r="H212" s="265" t="n">
        <v>0</v>
      </c>
      <c r="I212" s="265" t="n">
        <v>0</v>
      </c>
      <c r="J212" s="265" t="n">
        <v>0</v>
      </c>
      <c r="K212" s="265" t="n">
        <v>0</v>
      </c>
      <c r="L212" s="265" t="n">
        <v>0</v>
      </c>
      <c r="M212" s="265" t="n">
        <v>0</v>
      </c>
      <c r="N212" s="265" t="n">
        <v>0</v>
      </c>
      <c r="O212" s="265" t="n">
        <v>0</v>
      </c>
      <c r="P212" s="265" t="n">
        <v>0</v>
      </c>
      <c r="Q212" s="265" t="n">
        <v>0</v>
      </c>
      <c r="R212" s="265" t="n">
        <v>0</v>
      </c>
      <c r="S212" s="265" t="n">
        <v>0</v>
      </c>
      <c r="T212" s="265" t="n">
        <v>0</v>
      </c>
      <c r="U212" s="265" t="n">
        <v>0</v>
      </c>
      <c r="V212" s="265" t="n">
        <v>0</v>
      </c>
      <c r="W212" s="265" t="n">
        <f aca="false">W213-V213</f>
        <v>0.111</v>
      </c>
      <c r="X212" s="265" t="n">
        <f aca="false">X213-W213</f>
        <v>0.037</v>
      </c>
      <c r="Y212" s="265" t="n">
        <f aca="false">Y213-X213</f>
        <v>0.052</v>
      </c>
      <c r="Z212" s="265" t="n">
        <f aca="false">Z213-Y213</f>
        <v>0.1</v>
      </c>
      <c r="AA212" s="265" t="n">
        <f aca="false">AA213-Z213</f>
        <v>0.02</v>
      </c>
      <c r="AB212" s="265" t="n">
        <f aca="false">AB213-AA213</f>
        <v>0.02</v>
      </c>
      <c r="AC212" s="265" t="n">
        <f aca="false">AC213-AB213</f>
        <v>0.02</v>
      </c>
      <c r="AD212" s="265" t="n">
        <f aca="false">AD213-AC213</f>
        <v>0.02</v>
      </c>
      <c r="AE212" s="265" t="n">
        <f aca="false">AE213-AD213</f>
        <v>0.02</v>
      </c>
      <c r="AF212" s="265" t="n">
        <f aca="false">AF213-AE213</f>
        <v>0</v>
      </c>
      <c r="AG212" s="265" t="n">
        <f aca="false">AG213-AF213</f>
        <v>0</v>
      </c>
      <c r="AH212" s="265" t="n">
        <f aca="false">AH213-AG213</f>
        <v>0</v>
      </c>
      <c r="AI212" s="265" t="n">
        <f aca="false">AI213-AH213</f>
        <v>0</v>
      </c>
      <c r="AJ212" s="265" t="n">
        <f aca="false">AJ213-AI213</f>
        <v>0</v>
      </c>
      <c r="AK212" s="265" t="n">
        <f aca="false">AK213-AJ213</f>
        <v>0.6</v>
      </c>
      <c r="AL212" s="265" t="n">
        <f aca="false">AL213-AK213</f>
        <v>0</v>
      </c>
      <c r="AM212" s="265" t="n">
        <f aca="false">AM213-AL213</f>
        <v>0</v>
      </c>
      <c r="AN212" s="265" t="n">
        <f aca="false">AN213-AM213</f>
        <v>0</v>
      </c>
      <c r="AO212" s="265" t="n">
        <f aca="false">AO213-AN213</f>
        <v>0</v>
      </c>
      <c r="AP212" s="265" t="n">
        <f aca="false">AP213-AO213</f>
        <v>0</v>
      </c>
      <c r="AQ212" s="265" t="n">
        <f aca="false">AQ213-AP213</f>
        <v>0</v>
      </c>
      <c r="AR212" s="265" t="n">
        <f aca="false">AR213-AQ213</f>
        <v>0</v>
      </c>
      <c r="AS212" s="265" t="n">
        <f aca="false">AS213-AR213</f>
        <v>0</v>
      </c>
      <c r="AT212" s="265" t="n">
        <f aca="false">AT213-AS213</f>
        <v>0</v>
      </c>
      <c r="AU212" s="265" t="n">
        <f aca="false">AU213-AT213</f>
        <v>0</v>
      </c>
      <c r="AV212" s="265" t="n">
        <f aca="false">AV213-AU213</f>
        <v>0</v>
      </c>
      <c r="AW212" s="265" t="n">
        <f aca="false">AW213-AV213</f>
        <v>0</v>
      </c>
      <c r="AX212" s="265" t="n">
        <f aca="false">AX213-AW213</f>
        <v>0</v>
      </c>
      <c r="AY212" s="265" t="n">
        <f aca="false">AY213-AX213</f>
        <v>0</v>
      </c>
      <c r="AZ212" s="265" t="n">
        <f aca="false">AZ213-AY213</f>
        <v>0</v>
      </c>
      <c r="BA212" s="265" t="n">
        <f aca="false">BA213-AZ213</f>
        <v>0</v>
      </c>
      <c r="BB212" s="265" t="n">
        <f aca="false">BB213-BA213</f>
        <v>0</v>
      </c>
      <c r="BC212" s="266" t="n">
        <f aca="false">SUM(D212:BB212)</f>
        <v>1</v>
      </c>
      <c r="BD212" s="264"/>
    </row>
    <row r="213" customFormat="false" ht="12.75" hidden="false" customHeight="false" outlineLevel="0" collapsed="false">
      <c r="A213" s="263"/>
      <c r="B213" s="264" t="s">
        <v>122</v>
      </c>
      <c r="C213" s="260"/>
      <c r="D213" s="265" t="n">
        <f aca="false">D212</f>
        <v>0</v>
      </c>
      <c r="E213" s="265" t="n">
        <f aca="false">+D213+E212</f>
        <v>0</v>
      </c>
      <c r="F213" s="265" t="n">
        <f aca="false">+E213+F212</f>
        <v>0</v>
      </c>
      <c r="G213" s="265" t="n">
        <f aca="false">+F213+G212</f>
        <v>0</v>
      </c>
      <c r="H213" s="265" t="n">
        <f aca="false">+G213+H212</f>
        <v>0</v>
      </c>
      <c r="I213" s="265" t="n">
        <f aca="false">+H213+I212</f>
        <v>0</v>
      </c>
      <c r="J213" s="265" t="n">
        <f aca="false">+I213+J212</f>
        <v>0</v>
      </c>
      <c r="K213" s="265" t="n">
        <f aca="false">+J213+K212</f>
        <v>0</v>
      </c>
      <c r="L213" s="265" t="n">
        <f aca="false">+K213+L212</f>
        <v>0</v>
      </c>
      <c r="M213" s="265" t="n">
        <f aca="false">+L213+M212</f>
        <v>0</v>
      </c>
      <c r="N213" s="265" t="n">
        <f aca="false">+M213+N212</f>
        <v>0</v>
      </c>
      <c r="O213" s="265" t="n">
        <f aca="false">+N213+O212</f>
        <v>0</v>
      </c>
      <c r="P213" s="265" t="n">
        <f aca="false">+O213+P212</f>
        <v>0</v>
      </c>
      <c r="Q213" s="265" t="n">
        <f aca="false">+P213+Q212</f>
        <v>0</v>
      </c>
      <c r="R213" s="265" t="n">
        <f aca="false">+Q213+R212</f>
        <v>0</v>
      </c>
      <c r="S213" s="265" t="n">
        <f aca="false">+R213+S212</f>
        <v>0</v>
      </c>
      <c r="T213" s="265" t="n">
        <f aca="false">+S213+T212</f>
        <v>0</v>
      </c>
      <c r="U213" s="265" t="n">
        <f aca="false">+T213+U212</f>
        <v>0</v>
      </c>
      <c r="V213" s="265" t="n">
        <f aca="false">+U213+V212</f>
        <v>0</v>
      </c>
      <c r="W213" s="265" t="n">
        <v>0.111</v>
      </c>
      <c r="X213" s="265" t="n">
        <v>0.148</v>
      </c>
      <c r="Y213" s="265" t="n">
        <v>0.2</v>
      </c>
      <c r="Z213" s="265" t="n">
        <v>0.3</v>
      </c>
      <c r="AA213" s="265" t="n">
        <v>0.32</v>
      </c>
      <c r="AB213" s="265" t="n">
        <v>0.34</v>
      </c>
      <c r="AC213" s="265" t="n">
        <v>0.36</v>
      </c>
      <c r="AD213" s="265" t="n">
        <v>0.38</v>
      </c>
      <c r="AE213" s="265" t="n">
        <v>0.4</v>
      </c>
      <c r="AF213" s="265" t="n">
        <v>0.4</v>
      </c>
      <c r="AG213" s="265" t="n">
        <v>0.4</v>
      </c>
      <c r="AH213" s="265" t="n">
        <v>0.4</v>
      </c>
      <c r="AI213" s="265" t="n">
        <v>0.4</v>
      </c>
      <c r="AJ213" s="265" t="n">
        <v>0.4</v>
      </c>
      <c r="AK213" s="265" t="n">
        <v>1</v>
      </c>
      <c r="AL213" s="265" t="n">
        <v>1</v>
      </c>
      <c r="AM213" s="265" t="n">
        <v>1</v>
      </c>
      <c r="AN213" s="265" t="n">
        <v>1</v>
      </c>
      <c r="AO213" s="265" t="n">
        <v>1</v>
      </c>
      <c r="AP213" s="265" t="n">
        <v>1</v>
      </c>
      <c r="AQ213" s="265" t="n">
        <v>1</v>
      </c>
      <c r="AR213" s="265" t="n">
        <v>1</v>
      </c>
      <c r="AS213" s="265" t="n">
        <v>1</v>
      </c>
      <c r="AT213" s="265" t="n">
        <v>1</v>
      </c>
      <c r="AU213" s="265" t="n">
        <v>1</v>
      </c>
      <c r="AV213" s="265" t="n">
        <v>1</v>
      </c>
      <c r="AW213" s="265" t="n">
        <v>1</v>
      </c>
      <c r="AX213" s="265" t="n">
        <v>1</v>
      </c>
      <c r="AY213" s="265" t="n">
        <v>1</v>
      </c>
      <c r="AZ213" s="265" t="n">
        <v>1</v>
      </c>
      <c r="BA213" s="265" t="n">
        <v>1</v>
      </c>
      <c r="BB213" s="265" t="n">
        <v>1</v>
      </c>
      <c r="BC213" s="266"/>
      <c r="BD213" s="264"/>
    </row>
    <row r="214" customFormat="false" ht="12.75" hidden="false" customHeight="false" outlineLevel="0" collapsed="false">
      <c r="A214" s="263"/>
      <c r="B214" s="264"/>
      <c r="C214" s="278"/>
      <c r="D214" s="265"/>
      <c r="E214" s="265"/>
      <c r="F214" s="265"/>
      <c r="G214" s="265"/>
      <c r="H214" s="265"/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  <c r="AJ214" s="265"/>
      <c r="AK214" s="265"/>
      <c r="AL214" s="265"/>
      <c r="AM214" s="265"/>
      <c r="AN214" s="265"/>
      <c r="AO214" s="265"/>
      <c r="AP214" s="265"/>
      <c r="AQ214" s="265"/>
      <c r="AR214" s="265"/>
      <c r="AS214" s="265"/>
      <c r="AT214" s="265"/>
      <c r="AU214" s="265"/>
      <c r="AV214" s="265"/>
      <c r="AW214" s="265"/>
      <c r="AX214" s="265"/>
      <c r="AY214" s="265"/>
      <c r="AZ214" s="265"/>
      <c r="BA214" s="265"/>
      <c r="BB214" s="265"/>
      <c r="BC214" s="266"/>
      <c r="BD214" s="264"/>
    </row>
    <row r="215" customFormat="false" ht="12.75" hidden="false" customHeight="false" outlineLevel="0" collapsed="false">
      <c r="A215" s="211"/>
      <c r="B215" s="211" t="s">
        <v>123</v>
      </c>
      <c r="C215" s="212" t="n">
        <v>34.62774</v>
      </c>
      <c r="D215" s="215" t="n">
        <f aca="false">+D211*$C215</f>
        <v>0</v>
      </c>
      <c r="E215" s="215" t="n">
        <f aca="false">+E211*$C215</f>
        <v>0</v>
      </c>
      <c r="F215" s="215" t="n">
        <f aca="false">+F211*$C215</f>
        <v>0</v>
      </c>
      <c r="G215" s="215" t="n">
        <f aca="false">+G211*$C215</f>
        <v>0</v>
      </c>
      <c r="H215" s="215" t="n">
        <f aca="false">+H211*$C215</f>
        <v>0</v>
      </c>
      <c r="I215" s="215" t="n">
        <f aca="false">+I211*$C215</f>
        <v>0</v>
      </c>
      <c r="J215" s="215" t="n">
        <f aca="false">+J211*$C215</f>
        <v>0</v>
      </c>
      <c r="K215" s="215" t="n">
        <f aca="false">+K211*$C215</f>
        <v>0</v>
      </c>
      <c r="L215" s="215" t="n">
        <f aca="false">+L211*$C215</f>
        <v>0</v>
      </c>
      <c r="M215" s="215" t="n">
        <f aca="false">+M211*$C215</f>
        <v>0</v>
      </c>
      <c r="N215" s="215" t="n">
        <f aca="false">+N211*$C215</f>
        <v>0</v>
      </c>
      <c r="O215" s="215" t="n">
        <f aca="false">+O211*$C215</f>
        <v>0</v>
      </c>
      <c r="P215" s="215" t="n">
        <f aca="false">+P211*$C215</f>
        <v>0</v>
      </c>
      <c r="Q215" s="215" t="n">
        <f aca="false">+Q211*$C215</f>
        <v>0</v>
      </c>
      <c r="R215" s="215" t="n">
        <f aca="false">+R211*$C215</f>
        <v>0</v>
      </c>
      <c r="S215" s="215" t="n">
        <f aca="false">+S211*$C215</f>
        <v>0</v>
      </c>
      <c r="T215" s="215" t="n">
        <f aca="false">+T211*$C215</f>
        <v>0</v>
      </c>
      <c r="U215" s="215" t="n">
        <f aca="false">+U211*$C215</f>
        <v>0</v>
      </c>
      <c r="V215" s="215" t="n">
        <f aca="false">+V211*$C215</f>
        <v>0</v>
      </c>
      <c r="W215" s="215" t="n">
        <f aca="false">+W211*$C215</f>
        <v>1.731387</v>
      </c>
      <c r="X215" s="215" t="n">
        <f aca="false">+X211*$C215</f>
        <v>4.22458428</v>
      </c>
      <c r="Y215" s="215" t="n">
        <f aca="false">+Y211*$C215</f>
        <v>5.5404384</v>
      </c>
      <c r="Z215" s="215" t="n">
        <f aca="false">+Z211*$C215</f>
        <v>12.43135866</v>
      </c>
      <c r="AA215" s="215" t="n">
        <f aca="false">+AA211*$C215</f>
        <v>13.74721278</v>
      </c>
      <c r="AB215" s="215" t="n">
        <f aca="false">+AB211*$C215</f>
        <v>15.0630669</v>
      </c>
      <c r="AC215" s="215" t="n">
        <f aca="false">+AC211*$C215</f>
        <v>16.41354876</v>
      </c>
      <c r="AD215" s="215" t="n">
        <f aca="false">+AD211*$C215</f>
        <v>17.76403062</v>
      </c>
      <c r="AE215" s="215" t="n">
        <f aca="false">+AE211*$C215</f>
        <v>19.11451248</v>
      </c>
      <c r="AF215" s="215" t="n">
        <f aca="false">+AF211*$C215</f>
        <v>20.46499434</v>
      </c>
      <c r="AG215" s="215" t="n">
        <f aca="false">+AG211*$C215</f>
        <v>21.8154762</v>
      </c>
      <c r="AH215" s="215" t="n">
        <f aca="false">+AH211*$C215</f>
        <v>23.2005858</v>
      </c>
      <c r="AI215" s="215" t="n">
        <f aca="false">+AI211*$C215</f>
        <v>24.5856954</v>
      </c>
      <c r="AJ215" s="215" t="n">
        <f aca="false">+AJ211*$C215</f>
        <v>25.970805</v>
      </c>
      <c r="AK215" s="215" t="n">
        <f aca="false">+AK211*$C215</f>
        <v>32.896353</v>
      </c>
      <c r="AL215" s="215" t="n">
        <f aca="false">+AL211*$C215</f>
        <v>34.62774</v>
      </c>
      <c r="AM215" s="215" t="n">
        <f aca="false">+AM211*$C215</f>
        <v>34.62774</v>
      </c>
      <c r="AN215" s="215" t="n">
        <f aca="false">+AN211*$C215</f>
        <v>34.62774</v>
      </c>
      <c r="AO215" s="215" t="n">
        <f aca="false">+AO211*$C215</f>
        <v>34.62774</v>
      </c>
      <c r="AP215" s="215" t="n">
        <f aca="false">+AP211*$C215</f>
        <v>34.62774</v>
      </c>
      <c r="AQ215" s="215" t="n">
        <f aca="false">+AQ211*$C215</f>
        <v>34.62774</v>
      </c>
      <c r="AR215" s="215" t="n">
        <f aca="false">+AR211*$C215</f>
        <v>34.62774</v>
      </c>
      <c r="AS215" s="215" t="n">
        <f aca="false">+AS211*$C215</f>
        <v>34.62774</v>
      </c>
      <c r="AT215" s="215" t="n">
        <f aca="false">+AT211*$C215</f>
        <v>34.62774</v>
      </c>
      <c r="AU215" s="215" t="n">
        <f aca="false">+AU211*$C215</f>
        <v>34.62774</v>
      </c>
      <c r="AV215" s="215" t="n">
        <f aca="false">+AV211*$C215</f>
        <v>34.62774</v>
      </c>
      <c r="AW215" s="215" t="n">
        <f aca="false">+AW211*$C215</f>
        <v>34.62774</v>
      </c>
      <c r="AX215" s="215" t="n">
        <f aca="false">+AX211*$C215</f>
        <v>34.62774</v>
      </c>
      <c r="AY215" s="215" t="n">
        <f aca="false">+AY211*$C215</f>
        <v>34.62774</v>
      </c>
      <c r="AZ215" s="215" t="n">
        <f aca="false">+AZ211*$C215</f>
        <v>34.62774</v>
      </c>
      <c r="BA215" s="215" t="n">
        <f aca="false">+BA211*$C215</f>
        <v>34.62774</v>
      </c>
      <c r="BB215" s="215" t="n">
        <f aca="false">+BB211*$C215</f>
        <v>34.62774</v>
      </c>
      <c r="BC215" s="216"/>
      <c r="BD215" s="217"/>
      <c r="BE215" s="217"/>
      <c r="BF215" s="217"/>
      <c r="BG215" s="217"/>
      <c r="BH215" s="217"/>
      <c r="BI215" s="217"/>
      <c r="BJ215" s="217"/>
      <c r="BK215" s="217"/>
      <c r="BL215" s="217"/>
      <c r="BM215" s="217"/>
      <c r="BN215" s="217"/>
      <c r="BO215" s="217"/>
      <c r="BP215" s="217"/>
      <c r="BQ215" s="217"/>
      <c r="BR215" s="217"/>
      <c r="BS215" s="217"/>
      <c r="BT215" s="217"/>
      <c r="BU215" s="217"/>
      <c r="BV215" s="217"/>
      <c r="BW215" s="217"/>
      <c r="BX215" s="217"/>
      <c r="BY215" s="217"/>
      <c r="BZ215" s="217"/>
      <c r="CA215" s="217"/>
      <c r="CB215" s="217"/>
      <c r="CC215" s="217"/>
      <c r="CD215" s="217"/>
      <c r="CE215" s="217"/>
      <c r="CF215" s="217"/>
      <c r="CG215" s="217"/>
      <c r="CH215" s="217"/>
      <c r="CI215" s="217"/>
      <c r="CJ215" s="217"/>
      <c r="CK215" s="217"/>
    </row>
    <row r="216" customFormat="false" ht="13.5" hidden="false" customHeight="false" outlineLevel="0" collapsed="false">
      <c r="A216" s="271"/>
      <c r="B216" s="271" t="s">
        <v>124</v>
      </c>
      <c r="C216" s="272" t="str">
        <f aca="false">+'NTP or Sold'!C20</f>
        <v>Sold</v>
      </c>
      <c r="D216" s="273" t="n">
        <f aca="false">+D213*$C215</f>
        <v>0</v>
      </c>
      <c r="E216" s="273" t="n">
        <f aca="false">+E213*$C215</f>
        <v>0</v>
      </c>
      <c r="F216" s="273" t="n">
        <f aca="false">+F213*$C215</f>
        <v>0</v>
      </c>
      <c r="G216" s="273" t="n">
        <f aca="false">+G213*$C215</f>
        <v>0</v>
      </c>
      <c r="H216" s="273" t="n">
        <f aca="false">+H213*$C215</f>
        <v>0</v>
      </c>
      <c r="I216" s="273" t="n">
        <f aca="false">+I213*$C215</f>
        <v>0</v>
      </c>
      <c r="J216" s="273" t="n">
        <f aca="false">+J213*$C215</f>
        <v>0</v>
      </c>
      <c r="K216" s="273" t="n">
        <f aca="false">+K213*$C215</f>
        <v>0</v>
      </c>
      <c r="L216" s="273" t="n">
        <f aca="false">+L213*$C215</f>
        <v>0</v>
      </c>
      <c r="M216" s="273" t="n">
        <f aca="false">+M213*$C215</f>
        <v>0</v>
      </c>
      <c r="N216" s="273" t="n">
        <f aca="false">+N213*$C215</f>
        <v>0</v>
      </c>
      <c r="O216" s="273" t="n">
        <f aca="false">+O213*$C215</f>
        <v>0</v>
      </c>
      <c r="P216" s="273" t="n">
        <f aca="false">+P213*$C215</f>
        <v>0</v>
      </c>
      <c r="Q216" s="273" t="n">
        <f aca="false">+Q213*$C215</f>
        <v>0</v>
      </c>
      <c r="R216" s="273" t="n">
        <f aca="false">+R213*$C215</f>
        <v>0</v>
      </c>
      <c r="S216" s="273" t="n">
        <f aca="false">+S213*$C215</f>
        <v>0</v>
      </c>
      <c r="T216" s="273" t="n">
        <f aca="false">+T213*$C215</f>
        <v>0</v>
      </c>
      <c r="U216" s="273" t="n">
        <f aca="false">+U213*$C215</f>
        <v>0</v>
      </c>
      <c r="V216" s="273" t="n">
        <f aca="false">+V213*$C215</f>
        <v>0</v>
      </c>
      <c r="W216" s="273" t="n">
        <f aca="false">+W213*$C215</f>
        <v>3.84367914</v>
      </c>
      <c r="X216" s="273" t="n">
        <f aca="false">+X213*$C215</f>
        <v>5.12490552</v>
      </c>
      <c r="Y216" s="273" t="n">
        <f aca="false">+Y213*$C215</f>
        <v>6.925548</v>
      </c>
      <c r="Z216" s="273" t="n">
        <f aca="false">+Z213*$C215</f>
        <v>10.388322</v>
      </c>
      <c r="AA216" s="273" t="n">
        <f aca="false">+AA213*$C215</f>
        <v>11.0808768</v>
      </c>
      <c r="AB216" s="273" t="n">
        <f aca="false">+AB213*$C215</f>
        <v>11.7734316</v>
      </c>
      <c r="AC216" s="273" t="n">
        <f aca="false">+AC213*$C215</f>
        <v>12.4659864</v>
      </c>
      <c r="AD216" s="273" t="n">
        <f aca="false">+AD213*$C215</f>
        <v>13.1585412</v>
      </c>
      <c r="AE216" s="273" t="n">
        <f aca="false">+AE213*$C215</f>
        <v>13.851096</v>
      </c>
      <c r="AF216" s="273" t="n">
        <f aca="false">+AF213*$C215</f>
        <v>13.851096</v>
      </c>
      <c r="AG216" s="273" t="n">
        <f aca="false">+AG213*$C215</f>
        <v>13.851096</v>
      </c>
      <c r="AH216" s="273" t="n">
        <f aca="false">+AH213*$C215</f>
        <v>13.851096</v>
      </c>
      <c r="AI216" s="273" t="n">
        <f aca="false">+AI213*$C215</f>
        <v>13.851096</v>
      </c>
      <c r="AJ216" s="273" t="n">
        <f aca="false">+AJ213*$C215</f>
        <v>13.851096</v>
      </c>
      <c r="AK216" s="273" t="n">
        <f aca="false">+AK213*$C215</f>
        <v>34.62774</v>
      </c>
      <c r="AL216" s="273" t="n">
        <f aca="false">+AL213*$C215</f>
        <v>34.62774</v>
      </c>
      <c r="AM216" s="273" t="n">
        <f aca="false">+AM213*$C215</f>
        <v>34.62774</v>
      </c>
      <c r="AN216" s="273" t="n">
        <f aca="false">+AN213*$C215</f>
        <v>34.62774</v>
      </c>
      <c r="AO216" s="273" t="n">
        <f aca="false">+AO213*$C215</f>
        <v>34.62774</v>
      </c>
      <c r="AP216" s="273" t="n">
        <f aca="false">+AP213*$C215</f>
        <v>34.62774</v>
      </c>
      <c r="AQ216" s="273" t="n">
        <f aca="false">+AQ213*$C215</f>
        <v>34.62774</v>
      </c>
      <c r="AR216" s="273" t="n">
        <f aca="false">+AR213*$C215</f>
        <v>34.62774</v>
      </c>
      <c r="AS216" s="273" t="n">
        <f aca="false">+AS213*$C215</f>
        <v>34.62774</v>
      </c>
      <c r="AT216" s="273" t="n">
        <f aca="false">+AT213*$C215</f>
        <v>34.62774</v>
      </c>
      <c r="AU216" s="273" t="n">
        <f aca="false">+AU213*$C215</f>
        <v>34.62774</v>
      </c>
      <c r="AV216" s="273" t="n">
        <f aca="false">+AV213*$C215</f>
        <v>34.62774</v>
      </c>
      <c r="AW216" s="273" t="n">
        <f aca="false">+AW213*$C215</f>
        <v>34.62774</v>
      </c>
      <c r="AX216" s="273" t="n">
        <f aca="false">+AX213*$C215</f>
        <v>34.62774</v>
      </c>
      <c r="AY216" s="273" t="n">
        <f aca="false">+AY213*$C215</f>
        <v>34.62774</v>
      </c>
      <c r="AZ216" s="273" t="n">
        <f aca="false">+AZ213*$C215</f>
        <v>34.62774</v>
      </c>
      <c r="BA216" s="273" t="n">
        <f aca="false">+BA213*$C215</f>
        <v>34.62774</v>
      </c>
      <c r="BB216" s="273" t="n">
        <f aca="false">+BB213*$C215</f>
        <v>34.62774</v>
      </c>
      <c r="BC216" s="274"/>
      <c r="BD216" s="275"/>
      <c r="BE216" s="275"/>
      <c r="BF216" s="275"/>
      <c r="BG216" s="275"/>
      <c r="BH216" s="275"/>
      <c r="BI216" s="275"/>
      <c r="BJ216" s="275"/>
      <c r="BK216" s="275"/>
      <c r="BL216" s="275"/>
      <c r="BM216" s="275"/>
      <c r="BN216" s="275"/>
      <c r="BO216" s="275"/>
      <c r="BP216" s="275"/>
      <c r="BQ216" s="275"/>
      <c r="BR216" s="275"/>
      <c r="BS216" s="275"/>
      <c r="BT216" s="275"/>
      <c r="BU216" s="275"/>
      <c r="BV216" s="275"/>
      <c r="BW216" s="275"/>
      <c r="BX216" s="275"/>
      <c r="BY216" s="275"/>
      <c r="BZ216" s="275"/>
      <c r="CA216" s="275"/>
      <c r="CB216" s="275"/>
      <c r="CC216" s="275"/>
      <c r="CD216" s="275"/>
      <c r="CE216" s="275"/>
      <c r="CF216" s="275"/>
      <c r="CG216" s="275"/>
      <c r="CH216" s="275"/>
      <c r="CI216" s="275"/>
      <c r="CJ216" s="275"/>
      <c r="CK216" s="275"/>
    </row>
    <row r="217" customFormat="false" ht="15" hidden="false" customHeight="true" outlineLevel="0" collapsed="false">
      <c r="A217" s="259"/>
      <c r="B217" s="276" t="str">
        <f aca="false">+'NTP or Sold'!H21</f>
        <v>7FA w/ STG</v>
      </c>
      <c r="C217" s="260" t="str">
        <f aca="false">+'NTP or Sold'!T21</f>
        <v>Gen Power - McAdams, Mississippi location; duct fired (EECC) - 49%</v>
      </c>
      <c r="D217" s="277"/>
      <c r="E217" s="277"/>
      <c r="F217" s="277"/>
      <c r="G217" s="277"/>
      <c r="H217" s="277"/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77"/>
      <c r="AA217" s="277"/>
      <c r="AB217" s="277"/>
      <c r="AC217" s="277"/>
      <c r="AD217" s="277"/>
      <c r="AE217" s="277"/>
      <c r="AF217" s="277"/>
      <c r="AG217" s="277"/>
      <c r="AH217" s="277"/>
      <c r="AI217" s="277"/>
      <c r="AJ217" s="277"/>
      <c r="AK217" s="277"/>
      <c r="AL217" s="277"/>
      <c r="AM217" s="277"/>
      <c r="AN217" s="277"/>
      <c r="AO217" s="277"/>
      <c r="AP217" s="277"/>
      <c r="AQ217" s="277"/>
      <c r="AR217" s="277"/>
      <c r="AS217" s="277"/>
      <c r="AT217" s="277"/>
      <c r="AU217" s="277"/>
      <c r="AV217" s="277"/>
      <c r="AW217" s="277"/>
      <c r="AX217" s="277"/>
      <c r="AY217" s="277"/>
      <c r="AZ217" s="277"/>
      <c r="BA217" s="277"/>
      <c r="BB217" s="277"/>
      <c r="BC217" s="262"/>
    </row>
    <row r="218" customFormat="false" ht="12.75" hidden="false" customHeight="false" outlineLevel="0" collapsed="false">
      <c r="A218" s="263"/>
      <c r="B218" s="264" t="s">
        <v>119</v>
      </c>
      <c r="C218" s="260"/>
      <c r="D218" s="265" t="n">
        <v>0</v>
      </c>
      <c r="E218" s="265" t="n">
        <v>0</v>
      </c>
      <c r="F218" s="265" t="n">
        <v>0</v>
      </c>
      <c r="G218" s="265" t="n">
        <v>0</v>
      </c>
      <c r="H218" s="265" t="n">
        <v>0</v>
      </c>
      <c r="I218" s="265" t="n">
        <v>0</v>
      </c>
      <c r="J218" s="265" t="n">
        <v>0</v>
      </c>
      <c r="K218" s="265" t="n">
        <v>0</v>
      </c>
      <c r="L218" s="265" t="n">
        <v>0</v>
      </c>
      <c r="M218" s="265" t="n">
        <v>0</v>
      </c>
      <c r="N218" s="265" t="n">
        <v>0</v>
      </c>
      <c r="O218" s="265" t="n">
        <v>0</v>
      </c>
      <c r="P218" s="265" t="n">
        <v>0</v>
      </c>
      <c r="Q218" s="265" t="n">
        <v>0</v>
      </c>
      <c r="R218" s="265" t="n">
        <v>0</v>
      </c>
      <c r="S218" s="265" t="n">
        <v>0</v>
      </c>
      <c r="T218" s="265" t="n">
        <v>0</v>
      </c>
      <c r="U218" s="265" t="n">
        <v>0</v>
      </c>
      <c r="V218" s="265" t="n">
        <v>0</v>
      </c>
      <c r="W218" s="265" t="n">
        <v>0.05</v>
      </c>
      <c r="X218" s="265" t="n">
        <v>0.07</v>
      </c>
      <c r="Y218" s="265" t="n">
        <v>0.035</v>
      </c>
      <c r="Z218" s="265" t="n">
        <v>0.19</v>
      </c>
      <c r="AA218" s="265" t="n">
        <v>0.035</v>
      </c>
      <c r="AB218" s="265" t="n">
        <v>0.035</v>
      </c>
      <c r="AC218" s="265" t="n">
        <v>0.035</v>
      </c>
      <c r="AD218" s="265" t="n">
        <v>0.036</v>
      </c>
      <c r="AE218" s="265" t="n">
        <v>0.036</v>
      </c>
      <c r="AF218" s="265" t="n">
        <v>0.037</v>
      </c>
      <c r="AG218" s="265" t="n">
        <v>0.037</v>
      </c>
      <c r="AH218" s="265" t="n">
        <v>0.037</v>
      </c>
      <c r="AI218" s="265" t="n">
        <v>0.037</v>
      </c>
      <c r="AJ218" s="265" t="n">
        <v>0.04</v>
      </c>
      <c r="AK218" s="265" t="n">
        <v>0.04</v>
      </c>
      <c r="AL218" s="265" t="n">
        <v>0.2</v>
      </c>
      <c r="AM218" s="265" t="n">
        <v>0.05</v>
      </c>
      <c r="AN218" s="265" t="n">
        <v>0</v>
      </c>
      <c r="AO218" s="265" t="n">
        <v>0</v>
      </c>
      <c r="AP218" s="265" t="n">
        <v>0</v>
      </c>
      <c r="AQ218" s="265" t="n">
        <v>0</v>
      </c>
      <c r="AR218" s="265" t="n">
        <v>0</v>
      </c>
      <c r="AS218" s="265" t="n">
        <v>0</v>
      </c>
      <c r="AT218" s="265" t="n">
        <v>0</v>
      </c>
      <c r="AU218" s="265" t="n">
        <v>0</v>
      </c>
      <c r="AV218" s="265" t="n">
        <v>0</v>
      </c>
      <c r="AW218" s="265" t="n">
        <v>0</v>
      </c>
      <c r="AX218" s="265" t="n">
        <v>0</v>
      </c>
      <c r="AY218" s="265" t="n">
        <v>0</v>
      </c>
      <c r="AZ218" s="265" t="n">
        <v>0</v>
      </c>
      <c r="BA218" s="265" t="n">
        <v>0</v>
      </c>
      <c r="BB218" s="265" t="n">
        <v>0</v>
      </c>
      <c r="BC218" s="266" t="n">
        <f aca="false">SUM(D218:BB218)</f>
        <v>1</v>
      </c>
      <c r="BD218" s="264"/>
    </row>
    <row r="219" customFormat="false" ht="12.75" hidden="false" customHeight="false" outlineLevel="0" collapsed="false">
      <c r="A219" s="263"/>
      <c r="B219" s="264" t="s">
        <v>120</v>
      </c>
      <c r="C219" s="260"/>
      <c r="D219" s="265" t="n">
        <f aca="false">D218</f>
        <v>0</v>
      </c>
      <c r="E219" s="265" t="n">
        <f aca="false">+D219+E218</f>
        <v>0</v>
      </c>
      <c r="F219" s="265" t="n">
        <f aca="false">+E219+F218</f>
        <v>0</v>
      </c>
      <c r="G219" s="265" t="n">
        <f aca="false">+F219+G218</f>
        <v>0</v>
      </c>
      <c r="H219" s="265" t="n">
        <f aca="false">+G219+H218</f>
        <v>0</v>
      </c>
      <c r="I219" s="265" t="n">
        <f aca="false">+H219+I218</f>
        <v>0</v>
      </c>
      <c r="J219" s="265" t="n">
        <f aca="false">+I219+J218</f>
        <v>0</v>
      </c>
      <c r="K219" s="265" t="n">
        <f aca="false">+J219+K218</f>
        <v>0</v>
      </c>
      <c r="L219" s="265" t="n">
        <f aca="false">+K219+L218</f>
        <v>0</v>
      </c>
      <c r="M219" s="265" t="n">
        <f aca="false">+L219+M218</f>
        <v>0</v>
      </c>
      <c r="N219" s="265" t="n">
        <f aca="false">+M219+N218</f>
        <v>0</v>
      </c>
      <c r="O219" s="265" t="n">
        <f aca="false">+N219+O218</f>
        <v>0</v>
      </c>
      <c r="P219" s="265" t="n">
        <f aca="false">+O219+P218</f>
        <v>0</v>
      </c>
      <c r="Q219" s="265" t="n">
        <f aca="false">+P219+Q218</f>
        <v>0</v>
      </c>
      <c r="R219" s="265" t="n">
        <f aca="false">+Q219+R218</f>
        <v>0</v>
      </c>
      <c r="S219" s="265" t="n">
        <f aca="false">+R219+S218</f>
        <v>0</v>
      </c>
      <c r="T219" s="265" t="n">
        <f aca="false">+S219+T218</f>
        <v>0</v>
      </c>
      <c r="U219" s="265" t="n">
        <f aca="false">+T219+U218</f>
        <v>0</v>
      </c>
      <c r="V219" s="265" t="n">
        <f aca="false">+U219+V218</f>
        <v>0</v>
      </c>
      <c r="W219" s="265" t="n">
        <f aca="false">+V219+W218</f>
        <v>0.05</v>
      </c>
      <c r="X219" s="265" t="n">
        <f aca="false">+W219+X218</f>
        <v>0.12</v>
      </c>
      <c r="Y219" s="265" t="n">
        <f aca="false">+X219+Y218</f>
        <v>0.155</v>
      </c>
      <c r="Z219" s="265" t="n">
        <f aca="false">+Y219+Z218</f>
        <v>0.345</v>
      </c>
      <c r="AA219" s="265" t="n">
        <f aca="false">+Z219+AA218</f>
        <v>0.38</v>
      </c>
      <c r="AB219" s="265" t="n">
        <f aca="false">+AA219+AB218</f>
        <v>0.415</v>
      </c>
      <c r="AC219" s="265" t="n">
        <f aca="false">+AB219+AC218</f>
        <v>0.45</v>
      </c>
      <c r="AD219" s="265" t="n">
        <f aca="false">+AC219+AD218</f>
        <v>0.486</v>
      </c>
      <c r="AE219" s="265" t="n">
        <f aca="false">+AD219+AE218</f>
        <v>0.522</v>
      </c>
      <c r="AF219" s="265" t="n">
        <f aca="false">+AE219+AF218</f>
        <v>0.559</v>
      </c>
      <c r="AG219" s="265" t="n">
        <f aca="false">+AF219+AG218</f>
        <v>0.596</v>
      </c>
      <c r="AH219" s="265" t="n">
        <f aca="false">+AG219+AH218</f>
        <v>0.633</v>
      </c>
      <c r="AI219" s="265" t="n">
        <f aca="false">+AH219+AI218</f>
        <v>0.67</v>
      </c>
      <c r="AJ219" s="265" t="n">
        <f aca="false">+AI219+AJ218</f>
        <v>0.71</v>
      </c>
      <c r="AK219" s="265" t="n">
        <f aca="false">+AJ219+AK218</f>
        <v>0.75</v>
      </c>
      <c r="AL219" s="265" t="n">
        <f aca="false">+AK219+AL218</f>
        <v>0.95</v>
      </c>
      <c r="AM219" s="265" t="n">
        <f aca="false">+AL219+AM218</f>
        <v>1</v>
      </c>
      <c r="AN219" s="265" t="n">
        <f aca="false">+AM219+AN218</f>
        <v>1</v>
      </c>
      <c r="AO219" s="265" t="n">
        <f aca="false">+AN219+AO218</f>
        <v>1</v>
      </c>
      <c r="AP219" s="265" t="n">
        <f aca="false">+AO219+AP218</f>
        <v>1</v>
      </c>
      <c r="AQ219" s="265" t="n">
        <f aca="false">+AP219+AQ218</f>
        <v>1</v>
      </c>
      <c r="AR219" s="265" t="n">
        <f aca="false">+AQ219+AR218</f>
        <v>1</v>
      </c>
      <c r="AS219" s="265" t="n">
        <f aca="false">+AR219+AS218</f>
        <v>1</v>
      </c>
      <c r="AT219" s="265" t="n">
        <f aca="false">+AS219+AT218</f>
        <v>1</v>
      </c>
      <c r="AU219" s="265" t="n">
        <f aca="false">+AT219+AU218</f>
        <v>1</v>
      </c>
      <c r="AV219" s="265" t="n">
        <f aca="false">+AU219+AV218</f>
        <v>1</v>
      </c>
      <c r="AW219" s="265" t="n">
        <f aca="false">+AV219+AW218</f>
        <v>1</v>
      </c>
      <c r="AX219" s="265" t="n">
        <f aca="false">+AW219+AX218</f>
        <v>1</v>
      </c>
      <c r="AY219" s="265" t="n">
        <f aca="false">+AX219+AY218</f>
        <v>1</v>
      </c>
      <c r="AZ219" s="265" t="n">
        <f aca="false">+AY219+AZ218</f>
        <v>1</v>
      </c>
      <c r="BA219" s="265" t="n">
        <f aca="false">+AZ219+BA218</f>
        <v>1</v>
      </c>
      <c r="BB219" s="265" t="n">
        <f aca="false">+BA219+BB218</f>
        <v>1</v>
      </c>
      <c r="BC219" s="266"/>
      <c r="BD219" s="264"/>
    </row>
    <row r="220" customFormat="false" ht="12.75" hidden="false" customHeight="false" outlineLevel="0" collapsed="false">
      <c r="A220" s="263"/>
      <c r="B220" s="264" t="s">
        <v>121</v>
      </c>
      <c r="C220" s="260"/>
      <c r="D220" s="265" t="n">
        <v>0</v>
      </c>
      <c r="E220" s="265" t="n">
        <v>0</v>
      </c>
      <c r="F220" s="265" t="n">
        <v>0</v>
      </c>
      <c r="G220" s="265" t="n">
        <v>0</v>
      </c>
      <c r="H220" s="265" t="n">
        <v>0</v>
      </c>
      <c r="I220" s="265" t="n">
        <v>0</v>
      </c>
      <c r="J220" s="265" t="n">
        <v>0</v>
      </c>
      <c r="K220" s="265" t="n">
        <v>0</v>
      </c>
      <c r="L220" s="265" t="n">
        <v>0</v>
      </c>
      <c r="M220" s="265" t="n">
        <v>0</v>
      </c>
      <c r="N220" s="265" t="n">
        <v>0</v>
      </c>
      <c r="O220" s="265" t="n">
        <v>0</v>
      </c>
      <c r="P220" s="265" t="n">
        <v>0</v>
      </c>
      <c r="Q220" s="265" t="n">
        <v>0</v>
      </c>
      <c r="R220" s="265" t="n">
        <v>0</v>
      </c>
      <c r="S220" s="265" t="n">
        <v>0</v>
      </c>
      <c r="T220" s="265" t="n">
        <v>0</v>
      </c>
      <c r="U220" s="265" t="n">
        <v>0</v>
      </c>
      <c r="V220" s="265" t="n">
        <v>0</v>
      </c>
      <c r="W220" s="265" t="n">
        <f aca="false">W221-V221</f>
        <v>0.111</v>
      </c>
      <c r="X220" s="265" t="n">
        <f aca="false">X221-W221</f>
        <v>0.037</v>
      </c>
      <c r="Y220" s="265" t="n">
        <f aca="false">Y221-X221</f>
        <v>0.052</v>
      </c>
      <c r="Z220" s="265" t="n">
        <f aca="false">Z221-Y221</f>
        <v>0.1</v>
      </c>
      <c r="AA220" s="265" t="n">
        <f aca="false">AA221-Z221</f>
        <v>0.02</v>
      </c>
      <c r="AB220" s="265" t="n">
        <f aca="false">AB221-AA221</f>
        <v>0.02</v>
      </c>
      <c r="AC220" s="265" t="n">
        <f aca="false">AC221-AB221</f>
        <v>0.02</v>
      </c>
      <c r="AD220" s="265" t="n">
        <f aca="false">AD221-AC221</f>
        <v>0.04</v>
      </c>
      <c r="AE220" s="265" t="n">
        <f aca="false">AE221-AD221</f>
        <v>0</v>
      </c>
      <c r="AF220" s="265" t="n">
        <f aca="false">AF221-AE221</f>
        <v>0</v>
      </c>
      <c r="AG220" s="265" t="n">
        <f aca="false">AG221-AF221</f>
        <v>0</v>
      </c>
      <c r="AH220" s="265" t="n">
        <f aca="false">AH221-AG221</f>
        <v>0</v>
      </c>
      <c r="AI220" s="265" t="n">
        <f aca="false">AI221-AH221</f>
        <v>0</v>
      </c>
      <c r="AJ220" s="265" t="n">
        <f aca="false">AJ221-AI221</f>
        <v>0</v>
      </c>
      <c r="AK220" s="265" t="n">
        <f aca="false">AK221-AJ221</f>
        <v>0</v>
      </c>
      <c r="AL220" s="265" t="n">
        <f aca="false">AL221-AK221</f>
        <v>0.6</v>
      </c>
      <c r="AM220" s="265" t="n">
        <f aca="false">AM221-AL221</f>
        <v>0</v>
      </c>
      <c r="AN220" s="265" t="n">
        <f aca="false">AN221-AM221</f>
        <v>0</v>
      </c>
      <c r="AO220" s="265" t="n">
        <f aca="false">AO221-AN221</f>
        <v>0</v>
      </c>
      <c r="AP220" s="265" t="n">
        <f aca="false">AP221-AO221</f>
        <v>0</v>
      </c>
      <c r="AQ220" s="265" t="n">
        <f aca="false">AQ221-AP221</f>
        <v>0</v>
      </c>
      <c r="AR220" s="265" t="n">
        <f aca="false">AR221-AQ221</f>
        <v>0</v>
      </c>
      <c r="AS220" s="265" t="n">
        <f aca="false">AS221-AR221</f>
        <v>0</v>
      </c>
      <c r="AT220" s="265" t="n">
        <f aca="false">AT221-AS221</f>
        <v>0</v>
      </c>
      <c r="AU220" s="265" t="n">
        <f aca="false">AU221-AT221</f>
        <v>0</v>
      </c>
      <c r="AV220" s="265" t="n">
        <f aca="false">AV221-AU221</f>
        <v>0</v>
      </c>
      <c r="AW220" s="265" t="n">
        <f aca="false">AW221-AV221</f>
        <v>0</v>
      </c>
      <c r="AX220" s="265" t="n">
        <f aca="false">AX221-AW221</f>
        <v>0</v>
      </c>
      <c r="AY220" s="265" t="n">
        <f aca="false">AY221-AX221</f>
        <v>0</v>
      </c>
      <c r="AZ220" s="265" t="n">
        <f aca="false">AZ221-AY221</f>
        <v>0</v>
      </c>
      <c r="BA220" s="265" t="n">
        <f aca="false">BA221-AZ221</f>
        <v>0</v>
      </c>
      <c r="BB220" s="265" t="n">
        <f aca="false">BB221-BA221</f>
        <v>0</v>
      </c>
      <c r="BC220" s="266" t="n">
        <f aca="false">SUM(D220:BB220)</f>
        <v>1</v>
      </c>
      <c r="BD220" s="264"/>
    </row>
    <row r="221" customFormat="false" ht="12.75" hidden="false" customHeight="false" outlineLevel="0" collapsed="false">
      <c r="A221" s="263"/>
      <c r="B221" s="264" t="s">
        <v>122</v>
      </c>
      <c r="C221" s="260"/>
      <c r="D221" s="265" t="n">
        <f aca="false">D220</f>
        <v>0</v>
      </c>
      <c r="E221" s="265" t="n">
        <f aca="false">+D221+E220</f>
        <v>0</v>
      </c>
      <c r="F221" s="265" t="n">
        <f aca="false">+E221+F220</f>
        <v>0</v>
      </c>
      <c r="G221" s="265" t="n">
        <f aca="false">+F221+G220</f>
        <v>0</v>
      </c>
      <c r="H221" s="265" t="n">
        <f aca="false">+G221+H220</f>
        <v>0</v>
      </c>
      <c r="I221" s="265" t="n">
        <f aca="false">+H221+I220</f>
        <v>0</v>
      </c>
      <c r="J221" s="265" t="n">
        <f aca="false">+I221+J220</f>
        <v>0</v>
      </c>
      <c r="K221" s="265" t="n">
        <f aca="false">+J221+K220</f>
        <v>0</v>
      </c>
      <c r="L221" s="265" t="n">
        <f aca="false">+K221+L220</f>
        <v>0</v>
      </c>
      <c r="M221" s="265" t="n">
        <f aca="false">+L221+M220</f>
        <v>0</v>
      </c>
      <c r="N221" s="265" t="n">
        <f aca="false">+M221+N220</f>
        <v>0</v>
      </c>
      <c r="O221" s="265" t="n">
        <f aca="false">+N221+O220</f>
        <v>0</v>
      </c>
      <c r="P221" s="265" t="n">
        <f aca="false">+O221+P220</f>
        <v>0</v>
      </c>
      <c r="Q221" s="265" t="n">
        <f aca="false">+P221+Q220</f>
        <v>0</v>
      </c>
      <c r="R221" s="265" t="n">
        <f aca="false">+Q221+R220</f>
        <v>0</v>
      </c>
      <c r="S221" s="265" t="n">
        <f aca="false">+R221+S220</f>
        <v>0</v>
      </c>
      <c r="T221" s="265" t="n">
        <f aca="false">+S221+T220</f>
        <v>0</v>
      </c>
      <c r="U221" s="265" t="n">
        <f aca="false">+T221+U220</f>
        <v>0</v>
      </c>
      <c r="V221" s="265" t="n">
        <f aca="false">+U221+V220</f>
        <v>0</v>
      </c>
      <c r="W221" s="265" t="n">
        <v>0.111</v>
      </c>
      <c r="X221" s="265" t="n">
        <v>0.148</v>
      </c>
      <c r="Y221" s="265" t="n">
        <v>0.2</v>
      </c>
      <c r="Z221" s="265" t="n">
        <v>0.3</v>
      </c>
      <c r="AA221" s="265" t="n">
        <v>0.32</v>
      </c>
      <c r="AB221" s="265" t="n">
        <v>0.34</v>
      </c>
      <c r="AC221" s="265" t="n">
        <v>0.36</v>
      </c>
      <c r="AD221" s="265" t="n">
        <v>0.4</v>
      </c>
      <c r="AE221" s="265" t="n">
        <v>0.4</v>
      </c>
      <c r="AF221" s="265" t="n">
        <v>0.4</v>
      </c>
      <c r="AG221" s="265" t="n">
        <v>0.4</v>
      </c>
      <c r="AH221" s="265" t="n">
        <v>0.4</v>
      </c>
      <c r="AI221" s="265" t="n">
        <v>0.4</v>
      </c>
      <c r="AJ221" s="265" t="n">
        <v>0.4</v>
      </c>
      <c r="AK221" s="265" t="n">
        <v>0.4</v>
      </c>
      <c r="AL221" s="265" t="n">
        <v>1</v>
      </c>
      <c r="AM221" s="265" t="n">
        <v>1</v>
      </c>
      <c r="AN221" s="265" t="n">
        <v>1</v>
      </c>
      <c r="AO221" s="265" t="n">
        <v>1</v>
      </c>
      <c r="AP221" s="265" t="n">
        <v>1</v>
      </c>
      <c r="AQ221" s="265" t="n">
        <v>1</v>
      </c>
      <c r="AR221" s="265" t="n">
        <v>1</v>
      </c>
      <c r="AS221" s="265" t="n">
        <v>1</v>
      </c>
      <c r="AT221" s="265" t="n">
        <v>1</v>
      </c>
      <c r="AU221" s="265" t="n">
        <v>1</v>
      </c>
      <c r="AV221" s="265" t="n">
        <v>1</v>
      </c>
      <c r="AW221" s="265" t="n">
        <v>1</v>
      </c>
      <c r="AX221" s="265" t="n">
        <v>1</v>
      </c>
      <c r="AY221" s="265" t="n">
        <v>1</v>
      </c>
      <c r="AZ221" s="265" t="n">
        <v>1</v>
      </c>
      <c r="BA221" s="265" t="n">
        <v>1</v>
      </c>
      <c r="BB221" s="265" t="n">
        <v>1</v>
      </c>
      <c r="BC221" s="266"/>
      <c r="BD221" s="264"/>
    </row>
    <row r="222" customFormat="false" ht="12.75" hidden="false" customHeight="false" outlineLevel="0" collapsed="false">
      <c r="A222" s="267"/>
      <c r="B222" s="268"/>
      <c r="C222" s="260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269"/>
      <c r="AA222" s="269"/>
      <c r="AB222" s="269"/>
      <c r="AC222" s="269"/>
      <c r="AD222" s="269"/>
      <c r="AE222" s="269"/>
      <c r="AF222" s="269"/>
      <c r="AG222" s="269"/>
      <c r="AH222" s="269"/>
      <c r="AI222" s="269"/>
      <c r="AJ222" s="269"/>
      <c r="AK222" s="269"/>
      <c r="AL222" s="269"/>
      <c r="AM222" s="269"/>
      <c r="AN222" s="269"/>
      <c r="AO222" s="269"/>
      <c r="AP222" s="269"/>
      <c r="AQ222" s="269"/>
      <c r="AR222" s="269"/>
      <c r="AS222" s="269"/>
      <c r="AT222" s="269"/>
      <c r="AU222" s="269"/>
      <c r="AV222" s="269"/>
      <c r="AW222" s="269"/>
      <c r="AX222" s="269"/>
      <c r="AY222" s="269"/>
      <c r="AZ222" s="269"/>
      <c r="BA222" s="269"/>
      <c r="BB222" s="269"/>
      <c r="BC222" s="270"/>
      <c r="BD222" s="268"/>
    </row>
    <row r="223" customFormat="false" ht="12.75" hidden="false" customHeight="false" outlineLevel="0" collapsed="false">
      <c r="A223" s="211"/>
      <c r="B223" s="211" t="s">
        <v>123</v>
      </c>
      <c r="C223" s="212" t="n">
        <v>34.62774</v>
      </c>
      <c r="D223" s="215" t="n">
        <f aca="false">+D219*$C223</f>
        <v>0</v>
      </c>
      <c r="E223" s="215" t="n">
        <f aca="false">+E219*$C223</f>
        <v>0</v>
      </c>
      <c r="F223" s="215" t="n">
        <f aca="false">+F219*$C223</f>
        <v>0</v>
      </c>
      <c r="G223" s="215" t="n">
        <f aca="false">+G219*$C223</f>
        <v>0</v>
      </c>
      <c r="H223" s="215" t="n">
        <f aca="false">+H219*$C223</f>
        <v>0</v>
      </c>
      <c r="I223" s="215" t="n">
        <f aca="false">+I219*$C223</f>
        <v>0</v>
      </c>
      <c r="J223" s="215" t="n">
        <f aca="false">+J219*$C223</f>
        <v>0</v>
      </c>
      <c r="K223" s="215" t="n">
        <f aca="false">+K219*$C223</f>
        <v>0</v>
      </c>
      <c r="L223" s="215" t="n">
        <f aca="false">+L219*$C223</f>
        <v>0</v>
      </c>
      <c r="M223" s="215" t="n">
        <f aca="false">+M219*$C223</f>
        <v>0</v>
      </c>
      <c r="N223" s="215" t="n">
        <f aca="false">+N219*$C223</f>
        <v>0</v>
      </c>
      <c r="O223" s="215" t="n">
        <f aca="false">+O219*$C223</f>
        <v>0</v>
      </c>
      <c r="P223" s="215" t="n">
        <f aca="false">+P219*$C223</f>
        <v>0</v>
      </c>
      <c r="Q223" s="215" t="n">
        <f aca="false">+Q219*$C223</f>
        <v>0</v>
      </c>
      <c r="R223" s="215" t="n">
        <f aca="false">+R219*$C223</f>
        <v>0</v>
      </c>
      <c r="S223" s="215" t="n">
        <f aca="false">+S219*$C223</f>
        <v>0</v>
      </c>
      <c r="T223" s="215" t="n">
        <f aca="false">+T219*$C223</f>
        <v>0</v>
      </c>
      <c r="U223" s="215" t="n">
        <f aca="false">+U219*$C223</f>
        <v>0</v>
      </c>
      <c r="V223" s="215" t="n">
        <f aca="false">+V219*$C223</f>
        <v>0</v>
      </c>
      <c r="W223" s="215" t="n">
        <f aca="false">+W219*$C223</f>
        <v>1.731387</v>
      </c>
      <c r="X223" s="215" t="n">
        <f aca="false">+X219*$C223</f>
        <v>4.1553288</v>
      </c>
      <c r="Y223" s="215" t="n">
        <f aca="false">+Y219*$C223</f>
        <v>5.3672997</v>
      </c>
      <c r="Z223" s="215" t="n">
        <f aca="false">+Z219*$C223</f>
        <v>11.9465703</v>
      </c>
      <c r="AA223" s="215" t="n">
        <f aca="false">+AA219*$C223</f>
        <v>13.1585412</v>
      </c>
      <c r="AB223" s="215" t="n">
        <f aca="false">+AB219*$C223</f>
        <v>14.3705121</v>
      </c>
      <c r="AC223" s="215" t="n">
        <f aca="false">+AC219*$C223</f>
        <v>15.582483</v>
      </c>
      <c r="AD223" s="215" t="n">
        <f aca="false">+AD219*$C223</f>
        <v>16.82908164</v>
      </c>
      <c r="AE223" s="215" t="n">
        <f aca="false">+AE219*$C223</f>
        <v>18.07568028</v>
      </c>
      <c r="AF223" s="215" t="n">
        <f aca="false">+AF219*$C223</f>
        <v>19.35690666</v>
      </c>
      <c r="AG223" s="215" t="n">
        <f aca="false">+AG219*$C223</f>
        <v>20.63813304</v>
      </c>
      <c r="AH223" s="215" t="n">
        <f aca="false">+AH219*$C223</f>
        <v>21.91935942</v>
      </c>
      <c r="AI223" s="215" t="n">
        <f aca="false">+AI219*$C223</f>
        <v>23.2005858</v>
      </c>
      <c r="AJ223" s="215" t="n">
        <f aca="false">+AJ219*$C223</f>
        <v>24.5856954</v>
      </c>
      <c r="AK223" s="215" t="n">
        <f aca="false">+AK219*$C223</f>
        <v>25.970805</v>
      </c>
      <c r="AL223" s="215" t="n">
        <f aca="false">+AL219*$C223</f>
        <v>32.896353</v>
      </c>
      <c r="AM223" s="215" t="n">
        <f aca="false">+AM219*$C223</f>
        <v>34.62774</v>
      </c>
      <c r="AN223" s="215" t="n">
        <f aca="false">+AN219*$C223</f>
        <v>34.62774</v>
      </c>
      <c r="AO223" s="215" t="n">
        <f aca="false">+AO219*$C223</f>
        <v>34.62774</v>
      </c>
      <c r="AP223" s="215" t="n">
        <f aca="false">+AP219*$C223</f>
        <v>34.62774</v>
      </c>
      <c r="AQ223" s="215" t="n">
        <f aca="false">+AQ219*$C223</f>
        <v>34.62774</v>
      </c>
      <c r="AR223" s="215" t="n">
        <f aca="false">+AR219*$C223</f>
        <v>34.62774</v>
      </c>
      <c r="AS223" s="215" t="n">
        <f aca="false">+AS219*$C223</f>
        <v>34.62774</v>
      </c>
      <c r="AT223" s="215" t="n">
        <f aca="false">+AT219*$C223</f>
        <v>34.62774</v>
      </c>
      <c r="AU223" s="215" t="n">
        <f aca="false">+AU219*$C223</f>
        <v>34.62774</v>
      </c>
      <c r="AV223" s="215" t="n">
        <f aca="false">+AV219*$C223</f>
        <v>34.62774</v>
      </c>
      <c r="AW223" s="215" t="n">
        <f aca="false">+AW219*$C223</f>
        <v>34.62774</v>
      </c>
      <c r="AX223" s="215" t="n">
        <f aca="false">+AX219*$C223</f>
        <v>34.62774</v>
      </c>
      <c r="AY223" s="215" t="n">
        <f aca="false">+AY219*$C223</f>
        <v>34.62774</v>
      </c>
      <c r="AZ223" s="215" t="n">
        <f aca="false">+AZ219*$C223</f>
        <v>34.62774</v>
      </c>
      <c r="BA223" s="215" t="n">
        <f aca="false">+BA219*$C223</f>
        <v>34.62774</v>
      </c>
      <c r="BB223" s="215" t="n">
        <f aca="false">+BB219*$C223</f>
        <v>34.62774</v>
      </c>
      <c r="BC223" s="216"/>
      <c r="BD223" s="217"/>
      <c r="BE223" s="217"/>
      <c r="BF223" s="217"/>
      <c r="BG223" s="217"/>
      <c r="BH223" s="217"/>
      <c r="BI223" s="217"/>
      <c r="BJ223" s="217"/>
      <c r="BK223" s="217"/>
      <c r="BL223" s="217"/>
      <c r="BM223" s="217"/>
      <c r="BN223" s="217"/>
      <c r="BO223" s="217"/>
      <c r="BP223" s="217"/>
      <c r="BQ223" s="217"/>
      <c r="BR223" s="217"/>
      <c r="BS223" s="217"/>
      <c r="BT223" s="217"/>
      <c r="BU223" s="217"/>
      <c r="BV223" s="217"/>
      <c r="BW223" s="217"/>
      <c r="BX223" s="217"/>
      <c r="BY223" s="217"/>
      <c r="BZ223" s="217"/>
      <c r="CA223" s="217"/>
      <c r="CB223" s="217"/>
      <c r="CC223" s="217"/>
      <c r="CD223" s="217"/>
      <c r="CE223" s="217"/>
      <c r="CF223" s="217"/>
      <c r="CG223" s="217"/>
      <c r="CH223" s="217"/>
      <c r="CI223" s="217"/>
      <c r="CJ223" s="217"/>
      <c r="CK223" s="217"/>
    </row>
    <row r="224" customFormat="false" ht="13.5" hidden="false" customHeight="false" outlineLevel="0" collapsed="false">
      <c r="A224" s="271"/>
      <c r="B224" s="271" t="s">
        <v>124</v>
      </c>
      <c r="C224" s="272" t="str">
        <f aca="false">+'NTP or Sold'!C21</f>
        <v>Sold</v>
      </c>
      <c r="D224" s="273" t="n">
        <f aca="false">+D221*$C223</f>
        <v>0</v>
      </c>
      <c r="E224" s="273" t="n">
        <f aca="false">+E221*$C223</f>
        <v>0</v>
      </c>
      <c r="F224" s="273" t="n">
        <f aca="false">+F221*$C223</f>
        <v>0</v>
      </c>
      <c r="G224" s="273" t="n">
        <f aca="false">+G221*$C223</f>
        <v>0</v>
      </c>
      <c r="H224" s="273" t="n">
        <f aca="false">+H221*$C223</f>
        <v>0</v>
      </c>
      <c r="I224" s="273" t="n">
        <f aca="false">+I221*$C223</f>
        <v>0</v>
      </c>
      <c r="J224" s="273" t="n">
        <f aca="false">+J221*$C223</f>
        <v>0</v>
      </c>
      <c r="K224" s="273" t="n">
        <f aca="false">+K221*$C223</f>
        <v>0</v>
      </c>
      <c r="L224" s="273" t="n">
        <f aca="false">+L221*$C223</f>
        <v>0</v>
      </c>
      <c r="M224" s="273" t="n">
        <f aca="false">+M221*$C223</f>
        <v>0</v>
      </c>
      <c r="N224" s="273" t="n">
        <f aca="false">+N221*$C223</f>
        <v>0</v>
      </c>
      <c r="O224" s="273" t="n">
        <f aca="false">+O221*$C223</f>
        <v>0</v>
      </c>
      <c r="P224" s="273" t="n">
        <f aca="false">+P221*$C223</f>
        <v>0</v>
      </c>
      <c r="Q224" s="273" t="n">
        <f aca="false">+Q221*$C223</f>
        <v>0</v>
      </c>
      <c r="R224" s="273" t="n">
        <f aca="false">+R221*$C223</f>
        <v>0</v>
      </c>
      <c r="S224" s="273" t="n">
        <f aca="false">+S221*$C223</f>
        <v>0</v>
      </c>
      <c r="T224" s="273" t="n">
        <f aca="false">+T221*$C223</f>
        <v>0</v>
      </c>
      <c r="U224" s="273" t="n">
        <f aca="false">+U221*$C223</f>
        <v>0</v>
      </c>
      <c r="V224" s="273" t="n">
        <f aca="false">+V221*$C223</f>
        <v>0</v>
      </c>
      <c r="W224" s="273" t="n">
        <f aca="false">+W221*$C223</f>
        <v>3.84367914</v>
      </c>
      <c r="X224" s="273" t="n">
        <f aca="false">+X221*$C223</f>
        <v>5.12490552</v>
      </c>
      <c r="Y224" s="273" t="n">
        <f aca="false">+Y221*$C223</f>
        <v>6.925548</v>
      </c>
      <c r="Z224" s="273" t="n">
        <f aca="false">+Z221*$C223</f>
        <v>10.388322</v>
      </c>
      <c r="AA224" s="273" t="n">
        <f aca="false">+AA221*$C223</f>
        <v>11.0808768</v>
      </c>
      <c r="AB224" s="273" t="n">
        <f aca="false">+AB221*$C223</f>
        <v>11.7734316</v>
      </c>
      <c r="AC224" s="273" t="n">
        <f aca="false">+AC221*$C223</f>
        <v>12.4659864</v>
      </c>
      <c r="AD224" s="273" t="n">
        <f aca="false">+AD221*$C223</f>
        <v>13.851096</v>
      </c>
      <c r="AE224" s="273" t="n">
        <f aca="false">+AE221*$C223</f>
        <v>13.851096</v>
      </c>
      <c r="AF224" s="273" t="n">
        <f aca="false">+AF221*$C223</f>
        <v>13.851096</v>
      </c>
      <c r="AG224" s="273" t="n">
        <f aca="false">+AG221*$C223</f>
        <v>13.851096</v>
      </c>
      <c r="AH224" s="273" t="n">
        <f aca="false">+AH221*$C223</f>
        <v>13.851096</v>
      </c>
      <c r="AI224" s="273" t="n">
        <f aca="false">+AI221*$C223</f>
        <v>13.851096</v>
      </c>
      <c r="AJ224" s="273" t="n">
        <f aca="false">+AJ221*$C223</f>
        <v>13.851096</v>
      </c>
      <c r="AK224" s="273" t="n">
        <f aca="false">+AK221*$C223</f>
        <v>13.851096</v>
      </c>
      <c r="AL224" s="273" t="n">
        <f aca="false">+AL221*$C223</f>
        <v>34.62774</v>
      </c>
      <c r="AM224" s="273" t="n">
        <f aca="false">+AM221*$C223</f>
        <v>34.62774</v>
      </c>
      <c r="AN224" s="273" t="n">
        <f aca="false">+AN221*$C223</f>
        <v>34.62774</v>
      </c>
      <c r="AO224" s="273" t="n">
        <f aca="false">+AO221*$C223</f>
        <v>34.62774</v>
      </c>
      <c r="AP224" s="273" t="n">
        <f aca="false">+AP221*$C223</f>
        <v>34.62774</v>
      </c>
      <c r="AQ224" s="273" t="n">
        <f aca="false">+AQ221*$C223</f>
        <v>34.62774</v>
      </c>
      <c r="AR224" s="273" t="n">
        <f aca="false">+AR221*$C223</f>
        <v>34.62774</v>
      </c>
      <c r="AS224" s="273" t="n">
        <f aca="false">+AS221*$C223</f>
        <v>34.62774</v>
      </c>
      <c r="AT224" s="273" t="n">
        <f aca="false">+AT221*$C223</f>
        <v>34.62774</v>
      </c>
      <c r="AU224" s="273" t="n">
        <f aca="false">+AU221*$C223</f>
        <v>34.62774</v>
      </c>
      <c r="AV224" s="273" t="n">
        <f aca="false">+AV221*$C223</f>
        <v>34.62774</v>
      </c>
      <c r="AW224" s="273" t="n">
        <f aca="false">+AW221*$C223</f>
        <v>34.62774</v>
      </c>
      <c r="AX224" s="273" t="n">
        <f aca="false">+AX221*$C223</f>
        <v>34.62774</v>
      </c>
      <c r="AY224" s="273" t="n">
        <f aca="false">+AY221*$C223</f>
        <v>34.62774</v>
      </c>
      <c r="AZ224" s="273" t="n">
        <f aca="false">+AZ221*$C223</f>
        <v>34.62774</v>
      </c>
      <c r="BA224" s="273" t="n">
        <f aca="false">+BA221*$C223</f>
        <v>34.62774</v>
      </c>
      <c r="BB224" s="273" t="n">
        <f aca="false">+BB221*$C223</f>
        <v>34.62774</v>
      </c>
      <c r="BC224" s="274"/>
      <c r="BD224" s="275"/>
      <c r="BE224" s="275"/>
      <c r="BF224" s="275"/>
      <c r="BG224" s="275"/>
      <c r="BH224" s="275"/>
      <c r="BI224" s="275"/>
      <c r="BJ224" s="275"/>
      <c r="BK224" s="275"/>
      <c r="BL224" s="275"/>
      <c r="BM224" s="275"/>
      <c r="BN224" s="275"/>
      <c r="BO224" s="275"/>
      <c r="BP224" s="275"/>
      <c r="BQ224" s="275"/>
      <c r="BR224" s="275"/>
      <c r="BS224" s="275"/>
      <c r="BT224" s="275"/>
      <c r="BU224" s="275"/>
      <c r="BV224" s="275"/>
      <c r="BW224" s="275"/>
      <c r="BX224" s="275"/>
      <c r="BY224" s="275"/>
      <c r="BZ224" s="275"/>
      <c r="CA224" s="275"/>
      <c r="CB224" s="275"/>
      <c r="CC224" s="275"/>
      <c r="CD224" s="275"/>
      <c r="CE224" s="275"/>
      <c r="CF224" s="275"/>
      <c r="CG224" s="275"/>
      <c r="CH224" s="275"/>
      <c r="CI224" s="275"/>
      <c r="CJ224" s="275"/>
      <c r="CK224" s="275"/>
    </row>
    <row r="225" customFormat="false" ht="15" hidden="false" customHeight="true" outlineLevel="0" collapsed="false">
      <c r="A225" s="259"/>
      <c r="B225" s="276" t="s">
        <v>214</v>
      </c>
      <c r="C225" s="260" t="str">
        <f aca="false">+C217</f>
        <v>Gen Power - McAdams, Mississippi location; duct fired (EECC) - 49%</v>
      </c>
      <c r="D225" s="277"/>
      <c r="E225" s="277"/>
      <c r="F225" s="277"/>
      <c r="G225" s="277"/>
      <c r="H225" s="277"/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  <c r="X225" s="277"/>
      <c r="Y225" s="277"/>
      <c r="Z225" s="277"/>
      <c r="AA225" s="277"/>
      <c r="AB225" s="277"/>
      <c r="AC225" s="277"/>
      <c r="AD225" s="277"/>
      <c r="AE225" s="277"/>
      <c r="AF225" s="277"/>
      <c r="AG225" s="277"/>
      <c r="AH225" s="277"/>
      <c r="AI225" s="277"/>
      <c r="AJ225" s="277"/>
      <c r="AK225" s="277"/>
      <c r="AL225" s="277"/>
      <c r="AM225" s="277"/>
      <c r="AN225" s="277"/>
      <c r="AO225" s="277"/>
      <c r="AP225" s="277"/>
      <c r="AQ225" s="277"/>
      <c r="AR225" s="277"/>
      <c r="AS225" s="277"/>
      <c r="AT225" s="277"/>
      <c r="AU225" s="277"/>
      <c r="AV225" s="277"/>
      <c r="AW225" s="277"/>
      <c r="AX225" s="277"/>
      <c r="AY225" s="277"/>
      <c r="AZ225" s="277"/>
      <c r="BA225" s="277"/>
      <c r="BB225" s="277"/>
      <c r="BC225" s="262"/>
    </row>
    <row r="226" customFormat="false" ht="12.75" hidden="false" customHeight="false" outlineLevel="0" collapsed="false">
      <c r="A226" s="263"/>
      <c r="B226" s="264" t="s">
        <v>119</v>
      </c>
      <c r="C226" s="260"/>
      <c r="D226" s="265" t="n">
        <v>0</v>
      </c>
      <c r="E226" s="265" t="n">
        <v>0</v>
      </c>
      <c r="F226" s="265" t="n">
        <v>0</v>
      </c>
      <c r="G226" s="265" t="n">
        <v>0</v>
      </c>
      <c r="H226" s="265" t="n">
        <v>0</v>
      </c>
      <c r="I226" s="265" t="n">
        <v>0</v>
      </c>
      <c r="J226" s="265" t="n">
        <v>0</v>
      </c>
      <c r="K226" s="265" t="n">
        <v>0</v>
      </c>
      <c r="L226" s="265" t="n">
        <v>0</v>
      </c>
      <c r="M226" s="265" t="n">
        <v>0</v>
      </c>
      <c r="N226" s="265" t="n">
        <v>0</v>
      </c>
      <c r="O226" s="265" t="n">
        <v>0</v>
      </c>
      <c r="P226" s="265" t="n">
        <v>0</v>
      </c>
      <c r="Q226" s="265" t="n">
        <v>0</v>
      </c>
      <c r="R226" s="265" t="n">
        <v>0</v>
      </c>
      <c r="S226" s="265" t="n">
        <v>0</v>
      </c>
      <c r="T226" s="265" t="n">
        <v>0</v>
      </c>
      <c r="U226" s="265" t="n">
        <v>0</v>
      </c>
      <c r="V226" s="265" t="n">
        <v>0</v>
      </c>
      <c r="W226" s="265" t="n">
        <v>0.05</v>
      </c>
      <c r="X226" s="265" t="n">
        <v>0.07</v>
      </c>
      <c r="Y226" s="265" t="n">
        <v>0.0358</v>
      </c>
      <c r="Z226" s="265" t="n">
        <v>0.192</v>
      </c>
      <c r="AA226" s="265" t="n">
        <v>0.0355</v>
      </c>
      <c r="AB226" s="265" t="n">
        <v>0.0358</v>
      </c>
      <c r="AC226" s="265" t="n">
        <v>0.0362</v>
      </c>
      <c r="AD226" s="265" t="n">
        <v>0.0366</v>
      </c>
      <c r="AE226" s="265" t="n">
        <v>0.0366</v>
      </c>
      <c r="AF226" s="265" t="n">
        <v>0.037</v>
      </c>
      <c r="AG226" s="265" t="n">
        <v>0.037</v>
      </c>
      <c r="AH226" s="265" t="n">
        <v>0.0374</v>
      </c>
      <c r="AI226" s="265" t="n">
        <v>0.0374</v>
      </c>
      <c r="AJ226" s="265" t="n">
        <v>0.0385</v>
      </c>
      <c r="AK226" s="265" t="n">
        <v>0.1007</v>
      </c>
      <c r="AL226" s="265" t="n">
        <v>0.1529</v>
      </c>
      <c r="AM226" s="265" t="n">
        <v>0.0306</v>
      </c>
      <c r="AN226" s="265" t="n">
        <v>0</v>
      </c>
      <c r="AO226" s="265" t="n">
        <v>0</v>
      </c>
      <c r="AP226" s="265" t="n">
        <v>0</v>
      </c>
      <c r="AQ226" s="265" t="n">
        <v>0</v>
      </c>
      <c r="AR226" s="265" t="n">
        <v>0</v>
      </c>
      <c r="AS226" s="265" t="n">
        <v>0</v>
      </c>
      <c r="AT226" s="265" t="n">
        <v>0</v>
      </c>
      <c r="AU226" s="265" t="n">
        <v>0</v>
      </c>
      <c r="AV226" s="265" t="n">
        <v>0</v>
      </c>
      <c r="AW226" s="265" t="n">
        <v>0</v>
      </c>
      <c r="AX226" s="265" t="n">
        <v>0</v>
      </c>
      <c r="AY226" s="265" t="n">
        <v>0</v>
      </c>
      <c r="AZ226" s="265" t="n">
        <v>0</v>
      </c>
      <c r="BA226" s="265" t="n">
        <v>0</v>
      </c>
      <c r="BB226" s="265" t="n">
        <v>0</v>
      </c>
      <c r="BC226" s="266" t="n">
        <f aca="false">SUM(D226:BB226)</f>
        <v>1</v>
      </c>
      <c r="BD226" s="264"/>
    </row>
    <row r="227" customFormat="false" ht="12.75" hidden="false" customHeight="false" outlineLevel="0" collapsed="false">
      <c r="A227" s="263"/>
      <c r="B227" s="264" t="s">
        <v>120</v>
      </c>
      <c r="C227" s="260"/>
      <c r="D227" s="265" t="n">
        <f aca="false">D226</f>
        <v>0</v>
      </c>
      <c r="E227" s="265" t="n">
        <f aca="false">+D227+E226</f>
        <v>0</v>
      </c>
      <c r="F227" s="265" t="n">
        <f aca="false">+E227+F226</f>
        <v>0</v>
      </c>
      <c r="G227" s="265" t="n">
        <f aca="false">+F227+G226</f>
        <v>0</v>
      </c>
      <c r="H227" s="265" t="n">
        <f aca="false">+G227+H226</f>
        <v>0</v>
      </c>
      <c r="I227" s="265" t="n">
        <f aca="false">+H227+I226</f>
        <v>0</v>
      </c>
      <c r="J227" s="265" t="n">
        <f aca="false">+I227+J226</f>
        <v>0</v>
      </c>
      <c r="K227" s="265" t="n">
        <f aca="false">+J227+K226</f>
        <v>0</v>
      </c>
      <c r="L227" s="265" t="n">
        <f aca="false">+K227+L226</f>
        <v>0</v>
      </c>
      <c r="M227" s="265" t="n">
        <f aca="false">+L227+M226</f>
        <v>0</v>
      </c>
      <c r="N227" s="265" t="n">
        <f aca="false">+M227+N226</f>
        <v>0</v>
      </c>
      <c r="O227" s="265" t="n">
        <f aca="false">+N227+O226</f>
        <v>0</v>
      </c>
      <c r="P227" s="265" t="n">
        <f aca="false">+O227+P226</f>
        <v>0</v>
      </c>
      <c r="Q227" s="265" t="n">
        <f aca="false">+P227+Q226</f>
        <v>0</v>
      </c>
      <c r="R227" s="265" t="n">
        <f aca="false">+Q227+R226</f>
        <v>0</v>
      </c>
      <c r="S227" s="265" t="n">
        <f aca="false">+R227+S226</f>
        <v>0</v>
      </c>
      <c r="T227" s="265" t="n">
        <f aca="false">+S227+T226</f>
        <v>0</v>
      </c>
      <c r="U227" s="265" t="n">
        <f aca="false">+T227+U226</f>
        <v>0</v>
      </c>
      <c r="V227" s="265" t="n">
        <f aca="false">+U227+V226</f>
        <v>0</v>
      </c>
      <c r="W227" s="265" t="n">
        <f aca="false">+V227+W226</f>
        <v>0.05</v>
      </c>
      <c r="X227" s="265" t="n">
        <f aca="false">+W227+X226</f>
        <v>0.12</v>
      </c>
      <c r="Y227" s="265" t="n">
        <f aca="false">+X227+Y226</f>
        <v>0.1558</v>
      </c>
      <c r="Z227" s="265" t="n">
        <f aca="false">+Y227+Z226</f>
        <v>0.3478</v>
      </c>
      <c r="AA227" s="265" t="n">
        <f aca="false">+Z227+AA226</f>
        <v>0.3833</v>
      </c>
      <c r="AB227" s="265" t="n">
        <f aca="false">+AA227+AB226</f>
        <v>0.4191</v>
      </c>
      <c r="AC227" s="265" t="n">
        <f aca="false">+AB227+AC226</f>
        <v>0.4553</v>
      </c>
      <c r="AD227" s="265" t="n">
        <f aca="false">+AC227+AD226</f>
        <v>0.4919</v>
      </c>
      <c r="AE227" s="265" t="n">
        <f aca="false">+AD227+AE226</f>
        <v>0.5285</v>
      </c>
      <c r="AF227" s="265" t="n">
        <f aca="false">+AE227+AF226</f>
        <v>0.5655</v>
      </c>
      <c r="AG227" s="265" t="n">
        <f aca="false">+AF227+AG226</f>
        <v>0.6025</v>
      </c>
      <c r="AH227" s="265" t="n">
        <f aca="false">+AG227+AH226</f>
        <v>0.6399</v>
      </c>
      <c r="AI227" s="265" t="n">
        <f aca="false">+AH227+AI226</f>
        <v>0.6773</v>
      </c>
      <c r="AJ227" s="265" t="n">
        <f aca="false">+AI227+AJ226</f>
        <v>0.7158</v>
      </c>
      <c r="AK227" s="265" t="n">
        <f aca="false">+AJ227+AK226</f>
        <v>0.8165</v>
      </c>
      <c r="AL227" s="265" t="n">
        <f aca="false">+AK227+AL226</f>
        <v>0.9694</v>
      </c>
      <c r="AM227" s="265" t="n">
        <f aca="false">+AL227+AM226</f>
        <v>1</v>
      </c>
      <c r="AN227" s="265" t="n">
        <f aca="false">+AM227+AN226</f>
        <v>1</v>
      </c>
      <c r="AO227" s="265" t="n">
        <f aca="false">+AN227+AO226</f>
        <v>1</v>
      </c>
      <c r="AP227" s="265" t="n">
        <f aca="false">+AO227+AP226</f>
        <v>1</v>
      </c>
      <c r="AQ227" s="265" t="n">
        <f aca="false">+AP227+AQ226</f>
        <v>1</v>
      </c>
      <c r="AR227" s="265" t="n">
        <f aca="false">+AQ227+AR226</f>
        <v>1</v>
      </c>
      <c r="AS227" s="265" t="n">
        <f aca="false">+AR227+AS226</f>
        <v>1</v>
      </c>
      <c r="AT227" s="265" t="n">
        <f aca="false">+AS227+AT226</f>
        <v>1</v>
      </c>
      <c r="AU227" s="265" t="n">
        <f aca="false">+AT227+AU226</f>
        <v>1</v>
      </c>
      <c r="AV227" s="265" t="n">
        <f aca="false">+AU227+AV226</f>
        <v>1</v>
      </c>
      <c r="AW227" s="265" t="n">
        <f aca="false">+AV227+AW226</f>
        <v>1</v>
      </c>
      <c r="AX227" s="265" t="n">
        <f aca="false">+AW227+AX226</f>
        <v>1</v>
      </c>
      <c r="AY227" s="265" t="n">
        <f aca="false">+AX227+AY226</f>
        <v>1</v>
      </c>
      <c r="AZ227" s="265" t="n">
        <f aca="false">+AY227+AZ226</f>
        <v>1</v>
      </c>
      <c r="BA227" s="265" t="n">
        <f aca="false">+AZ227+BA226</f>
        <v>1</v>
      </c>
      <c r="BB227" s="265" t="n">
        <f aca="false">+BA227+BB226</f>
        <v>1</v>
      </c>
      <c r="BC227" s="266"/>
      <c r="BD227" s="264"/>
    </row>
    <row r="228" customFormat="false" ht="12.75" hidden="false" customHeight="false" outlineLevel="0" collapsed="false">
      <c r="A228" s="263"/>
      <c r="B228" s="264" t="s">
        <v>121</v>
      </c>
      <c r="C228" s="260"/>
      <c r="D228" s="265" t="n">
        <v>0</v>
      </c>
      <c r="E228" s="265" t="n">
        <v>0</v>
      </c>
      <c r="F228" s="265" t="n">
        <v>0</v>
      </c>
      <c r="G228" s="265" t="n">
        <v>0</v>
      </c>
      <c r="H228" s="265" t="n">
        <v>0</v>
      </c>
      <c r="I228" s="265" t="n">
        <v>0</v>
      </c>
      <c r="J228" s="265" t="n">
        <v>0</v>
      </c>
      <c r="K228" s="265" t="n">
        <v>0</v>
      </c>
      <c r="L228" s="265" t="n">
        <v>0</v>
      </c>
      <c r="M228" s="265" t="n">
        <v>0</v>
      </c>
      <c r="N228" s="265" t="n">
        <v>0</v>
      </c>
      <c r="O228" s="265" t="n">
        <v>0</v>
      </c>
      <c r="P228" s="265" t="n">
        <v>0</v>
      </c>
      <c r="Q228" s="265" t="n">
        <v>0</v>
      </c>
      <c r="R228" s="265" t="n">
        <v>0</v>
      </c>
      <c r="S228" s="265" t="n">
        <v>0</v>
      </c>
      <c r="T228" s="265" t="n">
        <v>0</v>
      </c>
      <c r="U228" s="265" t="n">
        <v>0</v>
      </c>
      <c r="V228" s="265" t="n">
        <v>0</v>
      </c>
      <c r="W228" s="265" t="n">
        <f aca="false">W229-V229</f>
        <v>0.05</v>
      </c>
      <c r="X228" s="265" t="n">
        <f aca="false">X229-W229</f>
        <v>0</v>
      </c>
      <c r="Y228" s="265" t="n">
        <f aca="false">Y229-X229</f>
        <v>0</v>
      </c>
      <c r="Z228" s="265" t="n">
        <f aca="false">Z229-Y229</f>
        <v>0.145</v>
      </c>
      <c r="AA228" s="265" t="n">
        <f aca="false">AA229-Z229</f>
        <v>0.055</v>
      </c>
      <c r="AB228" s="265" t="n">
        <f aca="false">AB229-AA229</f>
        <v>0.04</v>
      </c>
      <c r="AC228" s="265" t="n">
        <f aca="false">AC229-AB229</f>
        <v>0.11</v>
      </c>
      <c r="AD228" s="265" t="n">
        <f aca="false">AD229-AC229</f>
        <v>0.11</v>
      </c>
      <c r="AE228" s="265" t="n">
        <f aca="false">AE229-AD229</f>
        <v>0.08</v>
      </c>
      <c r="AF228" s="265" t="n">
        <f aca="false">AF229-AE229</f>
        <v>0.05</v>
      </c>
      <c r="AG228" s="265" t="n">
        <f aca="false">AG229-AF229</f>
        <v>0.12</v>
      </c>
      <c r="AH228" s="265" t="n">
        <f aca="false">AH229-AG229</f>
        <v>0.07</v>
      </c>
      <c r="AI228" s="265" t="n">
        <f aca="false">AI229-AH229</f>
        <v>0.03</v>
      </c>
      <c r="AJ228" s="265" t="n">
        <f aca="false">AJ229-AI229</f>
        <v>0.0700000000000001</v>
      </c>
      <c r="AK228" s="265" t="n">
        <f aca="false">AK229-AJ229</f>
        <v>0.0499999999999999</v>
      </c>
      <c r="AL228" s="265" t="n">
        <f aca="false">AL229-AK229</f>
        <v>0.02</v>
      </c>
      <c r="AM228" s="265" t="n">
        <f aca="false">AM229-AL229</f>
        <v>0</v>
      </c>
      <c r="AN228" s="265" t="n">
        <f aca="false">AN229-AM229</f>
        <v>0</v>
      </c>
      <c r="AO228" s="265" t="n">
        <f aca="false">AO229-AN229</f>
        <v>0</v>
      </c>
      <c r="AP228" s="265" t="n">
        <f aca="false">AP229-AO229</f>
        <v>0</v>
      </c>
      <c r="AQ228" s="265" t="n">
        <f aca="false">AQ229-AP229</f>
        <v>0</v>
      </c>
      <c r="AR228" s="265" t="n">
        <f aca="false">AR229-AQ229</f>
        <v>0</v>
      </c>
      <c r="AS228" s="265" t="n">
        <f aca="false">AS229-AR229</f>
        <v>0</v>
      </c>
      <c r="AT228" s="265" t="n">
        <f aca="false">AT229-AS229</f>
        <v>0</v>
      </c>
      <c r="AU228" s="265" t="n">
        <f aca="false">AU229-AT229</f>
        <v>0</v>
      </c>
      <c r="AV228" s="265" t="n">
        <f aca="false">AV229-AU229</f>
        <v>0</v>
      </c>
      <c r="AW228" s="265" t="n">
        <f aca="false">AW229-AV229</f>
        <v>0</v>
      </c>
      <c r="AX228" s="265" t="n">
        <f aca="false">AX229-AW229</f>
        <v>0</v>
      </c>
      <c r="AY228" s="265" t="n">
        <f aca="false">AY229-AX229</f>
        <v>0</v>
      </c>
      <c r="AZ228" s="265" t="n">
        <f aca="false">AZ229-AY229</f>
        <v>0</v>
      </c>
      <c r="BA228" s="265" t="n">
        <f aca="false">BA229-AZ229</f>
        <v>0</v>
      </c>
      <c r="BB228" s="265" t="n">
        <f aca="false">BB229-BA229</f>
        <v>0</v>
      </c>
      <c r="BC228" s="266" t="n">
        <f aca="false">SUM(D228:BB228)</f>
        <v>1</v>
      </c>
      <c r="BD228" s="264"/>
    </row>
    <row r="229" customFormat="false" ht="12.75" hidden="false" customHeight="false" outlineLevel="0" collapsed="false">
      <c r="A229" s="263"/>
      <c r="B229" s="264" t="s">
        <v>122</v>
      </c>
      <c r="C229" s="260"/>
      <c r="D229" s="265" t="n">
        <f aca="false">D228</f>
        <v>0</v>
      </c>
      <c r="E229" s="265" t="n">
        <f aca="false">+D229+E228</f>
        <v>0</v>
      </c>
      <c r="F229" s="265" t="n">
        <f aca="false">+E229+F228</f>
        <v>0</v>
      </c>
      <c r="G229" s="265" t="n">
        <f aca="false">+F229+G228</f>
        <v>0</v>
      </c>
      <c r="H229" s="265" t="n">
        <f aca="false">+G229+H228</f>
        <v>0</v>
      </c>
      <c r="I229" s="265" t="n">
        <f aca="false">+H229+I228</f>
        <v>0</v>
      </c>
      <c r="J229" s="265" t="n">
        <f aca="false">+I229+J228</f>
        <v>0</v>
      </c>
      <c r="K229" s="265" t="n">
        <f aca="false">+J229+K228</f>
        <v>0</v>
      </c>
      <c r="L229" s="265" t="n">
        <f aca="false">+K229+L228</f>
        <v>0</v>
      </c>
      <c r="M229" s="265" t="n">
        <f aca="false">+L229+M228</f>
        <v>0</v>
      </c>
      <c r="N229" s="265" t="n">
        <f aca="false">+M229+N228</f>
        <v>0</v>
      </c>
      <c r="O229" s="265" t="n">
        <f aca="false">+N229+O228</f>
        <v>0</v>
      </c>
      <c r="P229" s="265" t="n">
        <f aca="false">+O229+P228</f>
        <v>0</v>
      </c>
      <c r="Q229" s="265" t="n">
        <f aca="false">+P229+Q228</f>
        <v>0</v>
      </c>
      <c r="R229" s="265" t="n">
        <f aca="false">+Q229+R228</f>
        <v>0</v>
      </c>
      <c r="S229" s="265" t="n">
        <f aca="false">+R229+S228</f>
        <v>0</v>
      </c>
      <c r="T229" s="265" t="n">
        <f aca="false">+S229+T228</f>
        <v>0</v>
      </c>
      <c r="U229" s="265" t="n">
        <f aca="false">+T229+U228</f>
        <v>0</v>
      </c>
      <c r="V229" s="265" t="n">
        <f aca="false">+U229+V228</f>
        <v>0</v>
      </c>
      <c r="W229" s="265" t="n">
        <v>0.05</v>
      </c>
      <c r="X229" s="265" t="n">
        <v>0.05</v>
      </c>
      <c r="Y229" s="265" t="n">
        <v>0.05</v>
      </c>
      <c r="Z229" s="265" t="n">
        <v>0.195</v>
      </c>
      <c r="AA229" s="265" t="n">
        <v>0.25</v>
      </c>
      <c r="AB229" s="265" t="n">
        <v>0.29</v>
      </c>
      <c r="AC229" s="265" t="n">
        <v>0.4</v>
      </c>
      <c r="AD229" s="265" t="n">
        <v>0.51</v>
      </c>
      <c r="AE229" s="265" t="n">
        <v>0.59</v>
      </c>
      <c r="AF229" s="265" t="n">
        <v>0.64</v>
      </c>
      <c r="AG229" s="265" t="n">
        <v>0.76</v>
      </c>
      <c r="AH229" s="265" t="n">
        <v>0.83</v>
      </c>
      <c r="AI229" s="265" t="n">
        <v>0.86</v>
      </c>
      <c r="AJ229" s="265" t="n">
        <v>0.93</v>
      </c>
      <c r="AK229" s="265" t="n">
        <v>0.98</v>
      </c>
      <c r="AL229" s="265" t="n">
        <v>1</v>
      </c>
      <c r="AM229" s="265" t="n">
        <v>1</v>
      </c>
      <c r="AN229" s="265" t="n">
        <v>1</v>
      </c>
      <c r="AO229" s="265" t="n">
        <v>1</v>
      </c>
      <c r="AP229" s="265" t="n">
        <v>1</v>
      </c>
      <c r="AQ229" s="265" t="n">
        <v>1</v>
      </c>
      <c r="AR229" s="265" t="n">
        <v>1</v>
      </c>
      <c r="AS229" s="265" t="n">
        <v>1</v>
      </c>
      <c r="AT229" s="265" t="n">
        <v>1</v>
      </c>
      <c r="AU229" s="265" t="n">
        <v>1</v>
      </c>
      <c r="AV229" s="265" t="n">
        <v>1</v>
      </c>
      <c r="AW229" s="265" t="n">
        <v>1</v>
      </c>
      <c r="AX229" s="265" t="n">
        <v>1</v>
      </c>
      <c r="AY229" s="265" t="n">
        <v>1</v>
      </c>
      <c r="AZ229" s="265" t="n">
        <v>1</v>
      </c>
      <c r="BA229" s="265" t="n">
        <v>1</v>
      </c>
      <c r="BB229" s="265" t="n">
        <v>1</v>
      </c>
      <c r="BC229" s="266"/>
      <c r="BD229" s="264"/>
    </row>
    <row r="230" customFormat="false" ht="12.75" hidden="false" customHeight="false" outlineLevel="0" collapsed="false">
      <c r="A230" s="267"/>
      <c r="B230" s="268"/>
      <c r="C230" s="260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  <c r="AA230" s="269"/>
      <c r="AB230" s="269"/>
      <c r="AC230" s="269"/>
      <c r="AD230" s="269"/>
      <c r="AE230" s="269"/>
      <c r="AF230" s="269"/>
      <c r="AG230" s="269"/>
      <c r="AH230" s="269"/>
      <c r="AI230" s="269"/>
      <c r="AJ230" s="269"/>
      <c r="AK230" s="269"/>
      <c r="AL230" s="269"/>
      <c r="AM230" s="269"/>
      <c r="AN230" s="269"/>
      <c r="AO230" s="269"/>
      <c r="AP230" s="269"/>
      <c r="AQ230" s="269"/>
      <c r="AR230" s="269"/>
      <c r="AS230" s="269"/>
      <c r="AT230" s="269"/>
      <c r="AU230" s="269"/>
      <c r="AV230" s="269"/>
      <c r="AW230" s="269"/>
      <c r="AX230" s="269"/>
      <c r="AY230" s="269"/>
      <c r="AZ230" s="269"/>
      <c r="BA230" s="269"/>
      <c r="BB230" s="269"/>
      <c r="BC230" s="270"/>
      <c r="BD230" s="268"/>
    </row>
    <row r="231" customFormat="false" ht="12.75" hidden="false" customHeight="false" outlineLevel="0" collapsed="false">
      <c r="A231" s="211"/>
      <c r="B231" s="211" t="s">
        <v>123</v>
      </c>
      <c r="C231" s="212" t="n">
        <v>21.59752</v>
      </c>
      <c r="D231" s="215" t="n">
        <f aca="false">+D227*$C231</f>
        <v>0</v>
      </c>
      <c r="E231" s="215" t="n">
        <f aca="false">+E227*$C231</f>
        <v>0</v>
      </c>
      <c r="F231" s="215" t="n">
        <f aca="false">+F227*$C231</f>
        <v>0</v>
      </c>
      <c r="G231" s="215" t="n">
        <f aca="false">+G227*$C231</f>
        <v>0</v>
      </c>
      <c r="H231" s="215" t="n">
        <f aca="false">+H227*$C231</f>
        <v>0</v>
      </c>
      <c r="I231" s="215" t="n">
        <f aca="false">+I227*$C231</f>
        <v>0</v>
      </c>
      <c r="J231" s="215" t="n">
        <f aca="false">+J227*$C231</f>
        <v>0</v>
      </c>
      <c r="K231" s="215" t="n">
        <f aca="false">+K227*$C231</f>
        <v>0</v>
      </c>
      <c r="L231" s="215" t="n">
        <f aca="false">+L227*$C231</f>
        <v>0</v>
      </c>
      <c r="M231" s="215" t="n">
        <f aca="false">+M227*$C231</f>
        <v>0</v>
      </c>
      <c r="N231" s="215" t="n">
        <f aca="false">+N227*$C231</f>
        <v>0</v>
      </c>
      <c r="O231" s="215" t="n">
        <f aca="false">+O227*$C231</f>
        <v>0</v>
      </c>
      <c r="P231" s="215" t="n">
        <f aca="false">+P227*$C231</f>
        <v>0</v>
      </c>
      <c r="Q231" s="215" t="n">
        <f aca="false">+Q227*$C231</f>
        <v>0</v>
      </c>
      <c r="R231" s="215" t="n">
        <f aca="false">+R227*$C231</f>
        <v>0</v>
      </c>
      <c r="S231" s="215" t="n">
        <f aca="false">+S227*$C231</f>
        <v>0</v>
      </c>
      <c r="T231" s="215" t="n">
        <f aca="false">+T227*$C231</f>
        <v>0</v>
      </c>
      <c r="U231" s="215" t="n">
        <f aca="false">+U227*$C231</f>
        <v>0</v>
      </c>
      <c r="V231" s="215" t="n">
        <f aca="false">+V227*$C231</f>
        <v>0</v>
      </c>
      <c r="W231" s="215" t="n">
        <f aca="false">+W227*$C231</f>
        <v>1.079876</v>
      </c>
      <c r="X231" s="215" t="n">
        <f aca="false">+X227*$C231</f>
        <v>2.5917024</v>
      </c>
      <c r="Y231" s="215" t="n">
        <f aca="false">+Y227*$C231</f>
        <v>3.364893616</v>
      </c>
      <c r="Z231" s="215" t="n">
        <f aca="false">+Z227*$C231</f>
        <v>7.511617456</v>
      </c>
      <c r="AA231" s="215" t="n">
        <f aca="false">+AA227*$C231</f>
        <v>8.278329416</v>
      </c>
      <c r="AB231" s="215" t="n">
        <f aca="false">+AB227*$C231</f>
        <v>9.051520632</v>
      </c>
      <c r="AC231" s="215" t="n">
        <f aca="false">+AC227*$C231</f>
        <v>9.833350856</v>
      </c>
      <c r="AD231" s="215" t="n">
        <f aca="false">+AD227*$C231</f>
        <v>10.623820088</v>
      </c>
      <c r="AE231" s="215" t="n">
        <f aca="false">+AE227*$C231</f>
        <v>11.41428932</v>
      </c>
      <c r="AF231" s="215" t="n">
        <f aca="false">+AF227*$C231</f>
        <v>12.21339756</v>
      </c>
      <c r="AG231" s="215" t="n">
        <f aca="false">+AG227*$C231</f>
        <v>13.0125058</v>
      </c>
      <c r="AH231" s="215" t="n">
        <f aca="false">+AH227*$C231</f>
        <v>13.820253048</v>
      </c>
      <c r="AI231" s="215" t="n">
        <f aca="false">+AI227*$C231</f>
        <v>14.628000296</v>
      </c>
      <c r="AJ231" s="215" t="n">
        <f aca="false">+AJ227*$C231</f>
        <v>15.459504816</v>
      </c>
      <c r="AK231" s="215" t="n">
        <f aca="false">+AK227*$C231</f>
        <v>17.63437508</v>
      </c>
      <c r="AL231" s="215" t="n">
        <f aca="false">+AL227*$C231</f>
        <v>20.936635888</v>
      </c>
      <c r="AM231" s="215" t="n">
        <f aca="false">+AM227*$C231</f>
        <v>21.59752</v>
      </c>
      <c r="AN231" s="215" t="n">
        <f aca="false">+AN227*$C231</f>
        <v>21.59752</v>
      </c>
      <c r="AO231" s="215" t="n">
        <f aca="false">+AO227*$C231</f>
        <v>21.59752</v>
      </c>
      <c r="AP231" s="215" t="n">
        <f aca="false">+AP227*$C231</f>
        <v>21.59752</v>
      </c>
      <c r="AQ231" s="215" t="n">
        <f aca="false">+AQ227*$C231</f>
        <v>21.59752</v>
      </c>
      <c r="AR231" s="215" t="n">
        <f aca="false">+AR227*$C231</f>
        <v>21.59752</v>
      </c>
      <c r="AS231" s="215" t="n">
        <f aca="false">+AS227*$C231</f>
        <v>21.59752</v>
      </c>
      <c r="AT231" s="215" t="n">
        <f aca="false">+AT227*$C231</f>
        <v>21.59752</v>
      </c>
      <c r="AU231" s="215" t="n">
        <f aca="false">+AU227*$C231</f>
        <v>21.59752</v>
      </c>
      <c r="AV231" s="215" t="n">
        <f aca="false">+AV227*$C231</f>
        <v>21.59752</v>
      </c>
      <c r="AW231" s="215" t="n">
        <f aca="false">+AW227*$C231</f>
        <v>21.59752</v>
      </c>
      <c r="AX231" s="215" t="n">
        <f aca="false">+AX227*$C231</f>
        <v>21.59752</v>
      </c>
      <c r="AY231" s="215" t="n">
        <f aca="false">+AY227*$C231</f>
        <v>21.59752</v>
      </c>
      <c r="AZ231" s="215" t="n">
        <f aca="false">+AZ227*$C231</f>
        <v>21.59752</v>
      </c>
      <c r="BA231" s="215" t="n">
        <f aca="false">+BA227*$C231</f>
        <v>21.59752</v>
      </c>
      <c r="BB231" s="215" t="n">
        <f aca="false">+BB227*$C231</f>
        <v>21.59752</v>
      </c>
      <c r="BC231" s="216"/>
      <c r="BD231" s="217"/>
      <c r="BE231" s="217"/>
      <c r="BF231" s="217"/>
      <c r="BG231" s="217"/>
      <c r="BH231" s="217"/>
      <c r="BI231" s="217"/>
      <c r="BJ231" s="217"/>
      <c r="BK231" s="217"/>
      <c r="BL231" s="217"/>
      <c r="BM231" s="217"/>
      <c r="BN231" s="217"/>
      <c r="BO231" s="217"/>
      <c r="BP231" s="217"/>
      <c r="BQ231" s="217"/>
      <c r="BR231" s="217"/>
      <c r="BS231" s="217"/>
      <c r="BT231" s="217"/>
      <c r="BU231" s="217"/>
      <c r="BV231" s="217"/>
      <c r="BW231" s="217"/>
      <c r="BX231" s="217"/>
      <c r="BY231" s="217"/>
      <c r="BZ231" s="217"/>
      <c r="CA231" s="217"/>
      <c r="CB231" s="217"/>
      <c r="CC231" s="217"/>
      <c r="CD231" s="217"/>
      <c r="CE231" s="217"/>
      <c r="CF231" s="217"/>
      <c r="CG231" s="217"/>
      <c r="CH231" s="217"/>
      <c r="CI231" s="217"/>
      <c r="CJ231" s="217"/>
      <c r="CK231" s="217"/>
    </row>
    <row r="232" customFormat="false" ht="13.5" hidden="false" customHeight="false" outlineLevel="0" collapsed="false">
      <c r="A232" s="271"/>
      <c r="B232" s="271" t="s">
        <v>124</v>
      </c>
      <c r="C232" s="272" t="str">
        <f aca="false">+C224</f>
        <v>Sold</v>
      </c>
      <c r="D232" s="273" t="n">
        <f aca="false">+D229*$C231</f>
        <v>0</v>
      </c>
      <c r="E232" s="273" t="n">
        <f aca="false">+E229*$C231</f>
        <v>0</v>
      </c>
      <c r="F232" s="273" t="n">
        <f aca="false">+F229*$C231</f>
        <v>0</v>
      </c>
      <c r="G232" s="273" t="n">
        <f aca="false">+G229*$C231</f>
        <v>0</v>
      </c>
      <c r="H232" s="273" t="n">
        <f aca="false">+H229*$C231</f>
        <v>0</v>
      </c>
      <c r="I232" s="273" t="n">
        <f aca="false">+I229*$C231</f>
        <v>0</v>
      </c>
      <c r="J232" s="273" t="n">
        <f aca="false">+J229*$C231</f>
        <v>0</v>
      </c>
      <c r="K232" s="273" t="n">
        <f aca="false">+K229*$C231</f>
        <v>0</v>
      </c>
      <c r="L232" s="273" t="n">
        <f aca="false">+L229*$C231</f>
        <v>0</v>
      </c>
      <c r="M232" s="273" t="n">
        <f aca="false">+M229*$C231</f>
        <v>0</v>
      </c>
      <c r="N232" s="273" t="n">
        <f aca="false">+N229*$C231</f>
        <v>0</v>
      </c>
      <c r="O232" s="273" t="n">
        <f aca="false">+O229*$C231</f>
        <v>0</v>
      </c>
      <c r="P232" s="273" t="n">
        <f aca="false">+P229*$C231</f>
        <v>0</v>
      </c>
      <c r="Q232" s="273" t="n">
        <f aca="false">+Q229*$C231</f>
        <v>0</v>
      </c>
      <c r="R232" s="273" t="n">
        <f aca="false">+R229*$C231</f>
        <v>0</v>
      </c>
      <c r="S232" s="273" t="n">
        <f aca="false">+S229*$C231</f>
        <v>0</v>
      </c>
      <c r="T232" s="273" t="n">
        <f aca="false">+T229*$C231</f>
        <v>0</v>
      </c>
      <c r="U232" s="273" t="n">
        <f aca="false">+U229*$C231</f>
        <v>0</v>
      </c>
      <c r="V232" s="273" t="n">
        <f aca="false">+V229*$C231</f>
        <v>0</v>
      </c>
      <c r="W232" s="273" t="n">
        <f aca="false">+W229*$C231</f>
        <v>1.079876</v>
      </c>
      <c r="X232" s="273" t="n">
        <f aca="false">+X229*$C231</f>
        <v>1.079876</v>
      </c>
      <c r="Y232" s="273" t="n">
        <f aca="false">+Y229*$C231</f>
        <v>1.079876</v>
      </c>
      <c r="Z232" s="273" t="n">
        <f aca="false">+Z229*$C231</f>
        <v>4.2115164</v>
      </c>
      <c r="AA232" s="273" t="n">
        <f aca="false">+AA229*$C231</f>
        <v>5.39938</v>
      </c>
      <c r="AB232" s="273" t="n">
        <f aca="false">+AB229*$C231</f>
        <v>6.2632808</v>
      </c>
      <c r="AC232" s="273" t="n">
        <f aca="false">+AC229*$C231</f>
        <v>8.639008</v>
      </c>
      <c r="AD232" s="273" t="n">
        <f aca="false">+AD229*$C231</f>
        <v>11.0147352</v>
      </c>
      <c r="AE232" s="273" t="n">
        <f aca="false">+AE229*$C231</f>
        <v>12.7425368</v>
      </c>
      <c r="AF232" s="273" t="n">
        <f aca="false">+AF229*$C231</f>
        <v>13.8224128</v>
      </c>
      <c r="AG232" s="273" t="n">
        <f aca="false">+AG229*$C231</f>
        <v>16.4141152</v>
      </c>
      <c r="AH232" s="273" t="n">
        <f aca="false">+AH229*$C231</f>
        <v>17.9259416</v>
      </c>
      <c r="AI232" s="273" t="n">
        <f aca="false">+AI229*$C231</f>
        <v>18.5738672</v>
      </c>
      <c r="AJ232" s="273" t="n">
        <f aca="false">+AJ229*$C231</f>
        <v>20.0856936</v>
      </c>
      <c r="AK232" s="273" t="n">
        <f aca="false">+AK229*$C231</f>
        <v>21.1655696</v>
      </c>
      <c r="AL232" s="273" t="n">
        <f aca="false">+AL229*$C231</f>
        <v>21.59752</v>
      </c>
      <c r="AM232" s="273" t="n">
        <f aca="false">+AM229*$C231</f>
        <v>21.59752</v>
      </c>
      <c r="AN232" s="273" t="n">
        <f aca="false">+AN229*$C231</f>
        <v>21.59752</v>
      </c>
      <c r="AO232" s="273" t="n">
        <f aca="false">+AO229*$C231</f>
        <v>21.59752</v>
      </c>
      <c r="AP232" s="273" t="n">
        <f aca="false">+AP229*$C231</f>
        <v>21.59752</v>
      </c>
      <c r="AQ232" s="273" t="n">
        <f aca="false">+AQ229*$C231</f>
        <v>21.59752</v>
      </c>
      <c r="AR232" s="273" t="n">
        <f aca="false">+AR229*$C231</f>
        <v>21.59752</v>
      </c>
      <c r="AS232" s="273" t="n">
        <f aca="false">+AS229*$C231</f>
        <v>21.59752</v>
      </c>
      <c r="AT232" s="273" t="n">
        <f aca="false">+AT229*$C231</f>
        <v>21.59752</v>
      </c>
      <c r="AU232" s="273" t="n">
        <f aca="false">+AU229*$C231</f>
        <v>21.59752</v>
      </c>
      <c r="AV232" s="273" t="n">
        <f aca="false">+AV229*$C231</f>
        <v>21.59752</v>
      </c>
      <c r="AW232" s="273" t="n">
        <f aca="false">+AW229*$C231</f>
        <v>21.59752</v>
      </c>
      <c r="AX232" s="273" t="n">
        <f aca="false">+AX229*$C231</f>
        <v>21.59752</v>
      </c>
      <c r="AY232" s="273" t="n">
        <f aca="false">+AY229*$C231</f>
        <v>21.59752</v>
      </c>
      <c r="AZ232" s="273" t="n">
        <f aca="false">+AZ229*$C231</f>
        <v>21.59752</v>
      </c>
      <c r="BA232" s="273" t="n">
        <f aca="false">+BA229*$C231</f>
        <v>21.59752</v>
      </c>
      <c r="BB232" s="273" t="n">
        <f aca="false">+BB229*$C231</f>
        <v>21.59752</v>
      </c>
      <c r="BC232" s="274"/>
      <c r="BD232" s="275"/>
      <c r="BE232" s="275"/>
      <c r="BF232" s="275"/>
      <c r="BG232" s="275"/>
      <c r="BH232" s="275"/>
      <c r="BI232" s="275"/>
      <c r="BJ232" s="275"/>
      <c r="BK232" s="275"/>
      <c r="BL232" s="275"/>
      <c r="BM232" s="275"/>
      <c r="BN232" s="275"/>
      <c r="BO232" s="275"/>
      <c r="BP232" s="275"/>
      <c r="BQ232" s="275"/>
      <c r="BR232" s="275"/>
      <c r="BS232" s="275"/>
      <c r="BT232" s="275"/>
      <c r="BU232" s="275"/>
      <c r="BV232" s="275"/>
      <c r="BW232" s="275"/>
      <c r="BX232" s="275"/>
      <c r="BY232" s="275"/>
      <c r="BZ232" s="275"/>
      <c r="CA232" s="275"/>
      <c r="CB232" s="275"/>
      <c r="CC232" s="275"/>
      <c r="CD232" s="275"/>
      <c r="CE232" s="275"/>
      <c r="CF232" s="275"/>
      <c r="CG232" s="275"/>
      <c r="CH232" s="275"/>
      <c r="CI232" s="275"/>
      <c r="CJ232" s="275"/>
      <c r="CK232" s="275"/>
    </row>
    <row r="233" customFormat="false" ht="15" hidden="false" customHeight="true" outlineLevel="0" collapsed="false">
      <c r="A233" s="279" t="s">
        <v>215</v>
      </c>
      <c r="B233" s="276" t="str">
        <f aca="false">+'NTP or Sold'!G40</f>
        <v>7FA</v>
      </c>
      <c r="C233" s="260" t="str">
        <f aca="false">+'NTP or Sold'!S40</f>
        <v>Pastoria</v>
      </c>
      <c r="D233" s="277"/>
      <c r="E233" s="277"/>
      <c r="F233" s="277"/>
      <c r="G233" s="277"/>
      <c r="H233" s="277"/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  <c r="AA233" s="277"/>
      <c r="AB233" s="277"/>
      <c r="AC233" s="277"/>
      <c r="AD233" s="277"/>
      <c r="AE233" s="277"/>
      <c r="AF233" s="277"/>
      <c r="AG233" s="157"/>
      <c r="AH233" s="277"/>
      <c r="AI233" s="277"/>
      <c r="AJ233" s="277"/>
      <c r="AK233" s="277"/>
      <c r="AL233" s="277"/>
      <c r="AM233" s="277"/>
      <c r="AN233" s="277"/>
      <c r="AO233" s="277"/>
      <c r="AP233" s="277"/>
      <c r="AQ233" s="277"/>
      <c r="AR233" s="277"/>
      <c r="AS233" s="277"/>
      <c r="AT233" s="277"/>
      <c r="AU233" s="277"/>
      <c r="AV233" s="277"/>
      <c r="AW233" s="277"/>
      <c r="AX233" s="277"/>
      <c r="AY233" s="277"/>
      <c r="AZ233" s="277"/>
      <c r="BA233" s="277"/>
      <c r="BB233" s="277"/>
      <c r="BC233" s="262"/>
    </row>
    <row r="234" customFormat="false" ht="12.75" hidden="false" customHeight="false" outlineLevel="0" collapsed="false">
      <c r="A234" s="279"/>
      <c r="B234" s="264" t="s">
        <v>119</v>
      </c>
      <c r="C234" s="260"/>
      <c r="D234" s="265" t="n">
        <v>0</v>
      </c>
      <c r="E234" s="265" t="n">
        <v>0</v>
      </c>
      <c r="F234" s="265" t="n">
        <v>0</v>
      </c>
      <c r="G234" s="265" t="n">
        <v>0</v>
      </c>
      <c r="H234" s="265" t="n">
        <v>0</v>
      </c>
      <c r="I234" s="265" t="n">
        <v>0</v>
      </c>
      <c r="J234" s="265" t="n">
        <v>0</v>
      </c>
      <c r="K234" s="265" t="n">
        <v>0</v>
      </c>
      <c r="L234" s="265" t="n">
        <v>0</v>
      </c>
      <c r="M234" s="265" t="n">
        <v>0</v>
      </c>
      <c r="N234" s="265" t="n">
        <v>0</v>
      </c>
      <c r="O234" s="265" t="n">
        <v>0</v>
      </c>
      <c r="P234" s="265" t="n">
        <v>0</v>
      </c>
      <c r="Q234" s="265" t="n">
        <v>0</v>
      </c>
      <c r="R234" s="265" t="n">
        <v>0</v>
      </c>
      <c r="S234" s="265" t="n">
        <v>0</v>
      </c>
      <c r="T234" s="265" t="n">
        <v>0</v>
      </c>
      <c r="U234" s="265" t="n">
        <v>0</v>
      </c>
      <c r="V234" s="265" t="n">
        <v>0</v>
      </c>
      <c r="W234" s="265" t="n">
        <v>0</v>
      </c>
      <c r="X234" s="265" t="n">
        <v>0</v>
      </c>
      <c r="Y234" s="265" t="n">
        <v>0</v>
      </c>
      <c r="Z234" s="265" t="n">
        <v>0</v>
      </c>
      <c r="AA234" s="265" t="n">
        <v>0</v>
      </c>
      <c r="AB234" s="265" t="n">
        <v>0</v>
      </c>
      <c r="AC234" s="265" t="n">
        <v>0.05</v>
      </c>
      <c r="AD234" s="265" t="n">
        <v>0.05</v>
      </c>
      <c r="AE234" s="265" t="n">
        <v>0.01</v>
      </c>
      <c r="AF234" s="265" t="n">
        <v>0.01</v>
      </c>
      <c r="AG234" s="162" t="n">
        <v>0.01</v>
      </c>
      <c r="AH234" s="265" t="n">
        <v>0.01</v>
      </c>
      <c r="AI234" s="265" t="n">
        <v>0.01</v>
      </c>
      <c r="AJ234" s="265" t="n">
        <v>0.01</v>
      </c>
      <c r="AK234" s="265" t="n">
        <v>0.04</v>
      </c>
      <c r="AL234" s="265" t="n">
        <v>0.05</v>
      </c>
      <c r="AM234" s="265" t="n">
        <v>0.05</v>
      </c>
      <c r="AN234" s="265" t="n">
        <v>0.05</v>
      </c>
      <c r="AO234" s="265" t="n">
        <v>0.05</v>
      </c>
      <c r="AP234" s="265" t="n">
        <v>0.05</v>
      </c>
      <c r="AQ234" s="265" t="n">
        <v>0.05</v>
      </c>
      <c r="AR234" s="265" t="n">
        <v>0.05</v>
      </c>
      <c r="AS234" s="265" t="n">
        <v>0.05</v>
      </c>
      <c r="AT234" s="265" t="n">
        <v>0.05</v>
      </c>
      <c r="AU234" s="265" t="n">
        <v>0.05</v>
      </c>
      <c r="AV234" s="265" t="n">
        <v>0.1</v>
      </c>
      <c r="AW234" s="265" t="n">
        <v>0.15</v>
      </c>
      <c r="AX234" s="265" t="n">
        <v>0.05</v>
      </c>
      <c r="AY234" s="265" t="n">
        <v>0</v>
      </c>
      <c r="AZ234" s="265" t="n">
        <v>0</v>
      </c>
      <c r="BA234" s="265" t="n">
        <v>0</v>
      </c>
      <c r="BB234" s="265" t="n">
        <v>0</v>
      </c>
      <c r="BC234" s="266" t="n">
        <f aca="false">SUM(D234:BB234)</f>
        <v>1</v>
      </c>
      <c r="BD234" s="264"/>
    </row>
    <row r="235" customFormat="false" ht="12.75" hidden="false" customHeight="false" outlineLevel="0" collapsed="false">
      <c r="A235" s="279"/>
      <c r="B235" s="264" t="s">
        <v>120</v>
      </c>
      <c r="C235" s="260"/>
      <c r="D235" s="265" t="n">
        <f aca="false">D234</f>
        <v>0</v>
      </c>
      <c r="E235" s="265" t="n">
        <f aca="false">+D235+E234</f>
        <v>0</v>
      </c>
      <c r="F235" s="265" t="n">
        <f aca="false">+E235+F234</f>
        <v>0</v>
      </c>
      <c r="G235" s="265" t="n">
        <f aca="false">+F235+G234</f>
        <v>0</v>
      </c>
      <c r="H235" s="265" t="n">
        <f aca="false">+G235+H234</f>
        <v>0</v>
      </c>
      <c r="I235" s="265" t="n">
        <f aca="false">+H235+I234</f>
        <v>0</v>
      </c>
      <c r="J235" s="265" t="n">
        <f aca="false">+I235+J234</f>
        <v>0</v>
      </c>
      <c r="K235" s="265" t="n">
        <f aca="false">+J235+K234</f>
        <v>0</v>
      </c>
      <c r="L235" s="265" t="n">
        <f aca="false">+K235+L234</f>
        <v>0</v>
      </c>
      <c r="M235" s="265" t="n">
        <f aca="false">+L235+M234</f>
        <v>0</v>
      </c>
      <c r="N235" s="265" t="n">
        <f aca="false">+M235+N234</f>
        <v>0</v>
      </c>
      <c r="O235" s="265" t="n">
        <f aca="false">+N235+O234</f>
        <v>0</v>
      </c>
      <c r="P235" s="265" t="n">
        <f aca="false">+O235+P234</f>
        <v>0</v>
      </c>
      <c r="Q235" s="265" t="n">
        <f aca="false">+P235+Q234</f>
        <v>0</v>
      </c>
      <c r="R235" s="265" t="n">
        <f aca="false">+Q235+R234</f>
        <v>0</v>
      </c>
      <c r="S235" s="265" t="n">
        <f aca="false">+R235+S234</f>
        <v>0</v>
      </c>
      <c r="T235" s="265" t="n">
        <f aca="false">+S235+T234</f>
        <v>0</v>
      </c>
      <c r="U235" s="265" t="n">
        <f aca="false">+T235+U234</f>
        <v>0</v>
      </c>
      <c r="V235" s="265" t="n">
        <f aca="false">+U235+V234</f>
        <v>0</v>
      </c>
      <c r="W235" s="265" t="n">
        <f aca="false">+V235+W234</f>
        <v>0</v>
      </c>
      <c r="X235" s="265" t="n">
        <f aca="false">+W235+X234</f>
        <v>0</v>
      </c>
      <c r="Y235" s="265" t="n">
        <f aca="false">+X235+Y234</f>
        <v>0</v>
      </c>
      <c r="Z235" s="265" t="n">
        <f aca="false">+Y235+Z234</f>
        <v>0</v>
      </c>
      <c r="AA235" s="265" t="n">
        <f aca="false">+Z235+AA234</f>
        <v>0</v>
      </c>
      <c r="AB235" s="265" t="n">
        <f aca="false">+AA235+AB234</f>
        <v>0</v>
      </c>
      <c r="AC235" s="265" t="n">
        <f aca="false">+AB235+AC234</f>
        <v>0.05</v>
      </c>
      <c r="AD235" s="265" t="n">
        <f aca="false">+AC235+AD234</f>
        <v>0.1</v>
      </c>
      <c r="AE235" s="265" t="n">
        <f aca="false">+AD235+AE234</f>
        <v>0.11</v>
      </c>
      <c r="AF235" s="265" t="n">
        <f aca="false">+AE235+AF234</f>
        <v>0.12</v>
      </c>
      <c r="AG235" s="162" t="n">
        <f aca="false">+AF235+AG234</f>
        <v>0.13</v>
      </c>
      <c r="AH235" s="265" t="n">
        <f aca="false">+AG235+AH234</f>
        <v>0.14</v>
      </c>
      <c r="AI235" s="265" t="n">
        <f aca="false">+AH235+AI234</f>
        <v>0.15</v>
      </c>
      <c r="AJ235" s="265" t="n">
        <f aca="false">+AI235+AJ234</f>
        <v>0.16</v>
      </c>
      <c r="AK235" s="265" t="n">
        <f aca="false">+AJ235+AK234</f>
        <v>0.2</v>
      </c>
      <c r="AL235" s="265" t="n">
        <f aca="false">+AK235+AL234</f>
        <v>0.25</v>
      </c>
      <c r="AM235" s="265" t="n">
        <f aca="false">+AL235+AM234</f>
        <v>0.3</v>
      </c>
      <c r="AN235" s="265" t="n">
        <f aca="false">+AM235+AN234</f>
        <v>0.35</v>
      </c>
      <c r="AO235" s="265" t="n">
        <f aca="false">+AN235+AO234</f>
        <v>0.4</v>
      </c>
      <c r="AP235" s="265" t="n">
        <f aca="false">+AO235+AP234</f>
        <v>0.45</v>
      </c>
      <c r="AQ235" s="265" t="n">
        <f aca="false">+AP235+AQ234</f>
        <v>0.5</v>
      </c>
      <c r="AR235" s="265" t="n">
        <f aca="false">+AQ235+AR234</f>
        <v>0.55</v>
      </c>
      <c r="AS235" s="265" t="n">
        <f aca="false">+AR235+AS234</f>
        <v>0.6</v>
      </c>
      <c r="AT235" s="265" t="n">
        <f aca="false">+AS235+AT234</f>
        <v>0.65</v>
      </c>
      <c r="AU235" s="265" t="n">
        <f aca="false">+AT235+AU234</f>
        <v>0.7</v>
      </c>
      <c r="AV235" s="265" t="n">
        <f aca="false">+AU235+AV234</f>
        <v>0.8</v>
      </c>
      <c r="AW235" s="265" t="n">
        <f aca="false">+AV235+AW234</f>
        <v>0.95</v>
      </c>
      <c r="AX235" s="265" t="n">
        <f aca="false">+AW235+AX234</f>
        <v>1</v>
      </c>
      <c r="AY235" s="265" t="n">
        <f aca="false">+AX235+AY234</f>
        <v>1</v>
      </c>
      <c r="AZ235" s="265" t="n">
        <f aca="false">+AY235+AZ234</f>
        <v>1</v>
      </c>
      <c r="BA235" s="265" t="n">
        <f aca="false">+AZ235+BA234</f>
        <v>1</v>
      </c>
      <c r="BB235" s="265" t="n">
        <f aca="false">+BA235+BB234</f>
        <v>1</v>
      </c>
      <c r="BC235" s="266"/>
      <c r="BD235" s="264"/>
    </row>
    <row r="236" customFormat="false" ht="12.75" hidden="false" customHeight="false" outlineLevel="0" collapsed="false">
      <c r="A236" s="279"/>
      <c r="B236" s="264" t="s">
        <v>121</v>
      </c>
      <c r="C236" s="260"/>
      <c r="D236" s="265" t="n">
        <v>0</v>
      </c>
      <c r="E236" s="265" t="n">
        <v>0</v>
      </c>
      <c r="F236" s="265" t="n">
        <v>0</v>
      </c>
      <c r="G236" s="265" t="n">
        <v>0</v>
      </c>
      <c r="H236" s="265" t="n">
        <v>0</v>
      </c>
      <c r="I236" s="265" t="n">
        <v>0</v>
      </c>
      <c r="J236" s="265" t="n">
        <v>0</v>
      </c>
      <c r="K236" s="265" t="n">
        <v>0</v>
      </c>
      <c r="L236" s="265" t="n">
        <v>0</v>
      </c>
      <c r="M236" s="265" t="n">
        <v>0</v>
      </c>
      <c r="N236" s="265" t="n">
        <v>0</v>
      </c>
      <c r="O236" s="265" t="n">
        <v>0</v>
      </c>
      <c r="P236" s="265" t="n">
        <v>0</v>
      </c>
      <c r="Q236" s="265" t="n">
        <v>0</v>
      </c>
      <c r="R236" s="265" t="n">
        <f aca="false">R237-Q237</f>
        <v>0.05</v>
      </c>
      <c r="S236" s="265" t="n">
        <f aca="false">S237-R237</f>
        <v>0</v>
      </c>
      <c r="T236" s="265" t="n">
        <f aca="false">T237-S237</f>
        <v>0</v>
      </c>
      <c r="U236" s="265" t="n">
        <f aca="false">U237-T237</f>
        <v>0</v>
      </c>
      <c r="V236" s="265" t="n">
        <f aca="false">V237-U237</f>
        <v>0</v>
      </c>
      <c r="W236" s="265" t="n">
        <f aca="false">W237-V237</f>
        <v>0</v>
      </c>
      <c r="X236" s="265" t="n">
        <f aca="false">X237-W237</f>
        <v>0</v>
      </c>
      <c r="Y236" s="265" t="n">
        <f aca="false">Y237-X237</f>
        <v>0</v>
      </c>
      <c r="Z236" s="265" t="n">
        <f aca="false">Z237-Y237</f>
        <v>0</v>
      </c>
      <c r="AA236" s="265" t="n">
        <f aca="false">AA237-Z237</f>
        <v>0</v>
      </c>
      <c r="AB236" s="265" t="n">
        <f aca="false">AB237-AA237</f>
        <v>0</v>
      </c>
      <c r="AC236" s="265" t="n">
        <f aca="false">AC237-AB237</f>
        <v>0</v>
      </c>
      <c r="AD236" s="265" t="n">
        <f aca="false">AD237-AC237</f>
        <v>0.05</v>
      </c>
      <c r="AE236" s="265" t="n">
        <f aca="false">AE237-AD237</f>
        <v>0.01</v>
      </c>
      <c r="AF236" s="265" t="n">
        <f aca="false">AF237-AE237</f>
        <v>0.01</v>
      </c>
      <c r="AG236" s="162" t="n">
        <f aca="false">AG237-AF237</f>
        <v>0.01</v>
      </c>
      <c r="AH236" s="265" t="n">
        <f aca="false">AH237-AG237</f>
        <v>0.01</v>
      </c>
      <c r="AI236" s="265" t="n">
        <f aca="false">AI237-AH237</f>
        <v>0.00999999999999998</v>
      </c>
      <c r="AJ236" s="265" t="n">
        <f aca="false">AJ237-AI237</f>
        <v>0.01</v>
      </c>
      <c r="AK236" s="265" t="n">
        <f aca="false">AK237-AJ237</f>
        <v>0.019</v>
      </c>
      <c r="AL236" s="265" t="n">
        <f aca="false">AL237-AK237</f>
        <v>0.029</v>
      </c>
      <c r="AM236" s="265" t="n">
        <f aca="false">AM237-AL237</f>
        <v>0.034</v>
      </c>
      <c r="AN236" s="265" t="n">
        <f aca="false">AN237-AM237</f>
        <v>0.061</v>
      </c>
      <c r="AO236" s="265" t="n">
        <f aca="false">AO237-AN237</f>
        <v>0.062</v>
      </c>
      <c r="AP236" s="265" t="n">
        <f aca="false">AP237-AO237</f>
        <v>0.048</v>
      </c>
      <c r="AQ236" s="265" t="n">
        <f aca="false">AQ237-AP237</f>
        <v>0.061</v>
      </c>
      <c r="AR236" s="265" t="n">
        <f aca="false">AR237-AQ237</f>
        <v>0.0570000000000001</v>
      </c>
      <c r="AS236" s="265" t="n">
        <f aca="false">AS237-AR237</f>
        <v>0.025</v>
      </c>
      <c r="AT236" s="265" t="n">
        <f aca="false">AT237-AS237</f>
        <v>0.0289999999999999</v>
      </c>
      <c r="AU236" s="265" t="n">
        <f aca="false">AU237-AT237</f>
        <v>0.039</v>
      </c>
      <c r="AV236" s="265" t="n">
        <f aca="false">AV237-AU237</f>
        <v>0.02</v>
      </c>
      <c r="AW236" s="265" t="n">
        <f aca="false">AW237-AV237</f>
        <v>0.024</v>
      </c>
      <c r="AX236" s="265" t="n">
        <f aca="false">AX237-AW237</f>
        <v>0.332</v>
      </c>
      <c r="AY236" s="265" t="n">
        <f aca="false">AY237-AX237</f>
        <v>0</v>
      </c>
      <c r="AZ236" s="265" t="n">
        <f aca="false">AZ237-AY237</f>
        <v>0</v>
      </c>
      <c r="BA236" s="265" t="n">
        <f aca="false">BA237-AZ237</f>
        <v>0</v>
      </c>
      <c r="BB236" s="265" t="n">
        <f aca="false">BB237-BA237</f>
        <v>0</v>
      </c>
      <c r="BC236" s="266" t="n">
        <f aca="false">SUM(D236:BB236)</f>
        <v>1</v>
      </c>
      <c r="BD236" s="264"/>
    </row>
    <row r="237" customFormat="false" ht="12.75" hidden="false" customHeight="false" outlineLevel="0" collapsed="false">
      <c r="A237" s="279"/>
      <c r="B237" s="264" t="s">
        <v>122</v>
      </c>
      <c r="C237" s="260"/>
      <c r="D237" s="265" t="n">
        <f aca="false">D236</f>
        <v>0</v>
      </c>
      <c r="E237" s="265" t="n">
        <f aca="false">+D237+E236</f>
        <v>0</v>
      </c>
      <c r="F237" s="265" t="n">
        <f aca="false">+E237+F236</f>
        <v>0</v>
      </c>
      <c r="G237" s="265" t="n">
        <f aca="false">+F237+G236</f>
        <v>0</v>
      </c>
      <c r="H237" s="265" t="n">
        <f aca="false">+G237+H236</f>
        <v>0</v>
      </c>
      <c r="I237" s="265" t="n">
        <f aca="false">+H237+I236</f>
        <v>0</v>
      </c>
      <c r="J237" s="265" t="n">
        <f aca="false">+I237+J236</f>
        <v>0</v>
      </c>
      <c r="K237" s="265" t="n">
        <f aca="false">+J237+K236</f>
        <v>0</v>
      </c>
      <c r="L237" s="265" t="n">
        <f aca="false">+K237+L236</f>
        <v>0</v>
      </c>
      <c r="M237" s="265" t="n">
        <f aca="false">+L237+M236</f>
        <v>0</v>
      </c>
      <c r="N237" s="265" t="n">
        <f aca="false">+M237+N236</f>
        <v>0</v>
      </c>
      <c r="O237" s="265" t="n">
        <f aca="false">+N237+O236</f>
        <v>0</v>
      </c>
      <c r="P237" s="265" t="n">
        <f aca="false">+O237+P236</f>
        <v>0</v>
      </c>
      <c r="Q237" s="265" t="n">
        <f aca="false">+P237+Q236</f>
        <v>0</v>
      </c>
      <c r="R237" s="265" t="n">
        <v>0.05</v>
      </c>
      <c r="S237" s="265" t="n">
        <v>0.05</v>
      </c>
      <c r="T237" s="265" t="n">
        <v>0.05</v>
      </c>
      <c r="U237" s="265" t="n">
        <v>0.05</v>
      </c>
      <c r="V237" s="265" t="n">
        <v>0.05</v>
      </c>
      <c r="W237" s="265" t="n">
        <v>0.05</v>
      </c>
      <c r="X237" s="265" t="n">
        <v>0.05</v>
      </c>
      <c r="Y237" s="265" t="n">
        <v>0.05</v>
      </c>
      <c r="Z237" s="265" t="n">
        <v>0.05</v>
      </c>
      <c r="AA237" s="265" t="n">
        <v>0.05</v>
      </c>
      <c r="AB237" s="265" t="n">
        <v>0.05</v>
      </c>
      <c r="AC237" s="265" t="n">
        <v>0.05</v>
      </c>
      <c r="AD237" s="265" t="n">
        <v>0.1</v>
      </c>
      <c r="AE237" s="265" t="n">
        <v>0.11</v>
      </c>
      <c r="AF237" s="265" t="n">
        <v>0.12</v>
      </c>
      <c r="AG237" s="162" t="n">
        <v>0.13</v>
      </c>
      <c r="AH237" s="265" t="n">
        <v>0.14</v>
      </c>
      <c r="AI237" s="265" t="n">
        <v>0.15</v>
      </c>
      <c r="AJ237" s="265" t="n">
        <v>0.16</v>
      </c>
      <c r="AK237" s="265" t="n">
        <v>0.179</v>
      </c>
      <c r="AL237" s="265" t="n">
        <v>0.208</v>
      </c>
      <c r="AM237" s="265" t="n">
        <v>0.242</v>
      </c>
      <c r="AN237" s="265" t="n">
        <v>0.303</v>
      </c>
      <c r="AO237" s="265" t="n">
        <v>0.365</v>
      </c>
      <c r="AP237" s="265" t="n">
        <v>0.413</v>
      </c>
      <c r="AQ237" s="265" t="n">
        <v>0.474</v>
      </c>
      <c r="AR237" s="265" t="n">
        <v>0.531</v>
      </c>
      <c r="AS237" s="265" t="n">
        <v>0.556</v>
      </c>
      <c r="AT237" s="265" t="n">
        <v>0.585</v>
      </c>
      <c r="AU237" s="265" t="n">
        <v>0.624</v>
      </c>
      <c r="AV237" s="265" t="n">
        <v>0.644</v>
      </c>
      <c r="AW237" s="265" t="n">
        <v>0.668</v>
      </c>
      <c r="AX237" s="265" t="n">
        <v>1</v>
      </c>
      <c r="AY237" s="265" t="n">
        <v>1</v>
      </c>
      <c r="AZ237" s="265" t="n">
        <v>1</v>
      </c>
      <c r="BA237" s="265" t="n">
        <v>1</v>
      </c>
      <c r="BB237" s="265" t="n">
        <v>1</v>
      </c>
      <c r="BC237" s="266"/>
      <c r="BD237" s="264"/>
    </row>
    <row r="238" customFormat="false" ht="12.75" hidden="false" customHeight="false" outlineLevel="0" collapsed="false">
      <c r="A238" s="279"/>
      <c r="B238" s="268"/>
      <c r="C238" s="260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269"/>
      <c r="AA238" s="269"/>
      <c r="AB238" s="269"/>
      <c r="AC238" s="269"/>
      <c r="AD238" s="269"/>
      <c r="AE238" s="269"/>
      <c r="AF238" s="269"/>
      <c r="AG238" s="185"/>
      <c r="AH238" s="269"/>
      <c r="AI238" s="269"/>
      <c r="AJ238" s="269"/>
      <c r="AK238" s="269"/>
      <c r="AL238" s="269"/>
      <c r="AM238" s="269"/>
      <c r="AN238" s="269"/>
      <c r="AO238" s="269"/>
      <c r="AP238" s="269"/>
      <c r="AQ238" s="269"/>
      <c r="AR238" s="269"/>
      <c r="AS238" s="269"/>
      <c r="AT238" s="269"/>
      <c r="AU238" s="269"/>
      <c r="AV238" s="269"/>
      <c r="AW238" s="269"/>
      <c r="AX238" s="269"/>
      <c r="AY238" s="269"/>
      <c r="AZ238" s="269"/>
      <c r="BA238" s="269"/>
      <c r="BB238" s="269"/>
      <c r="BC238" s="270"/>
      <c r="BD238" s="268"/>
    </row>
    <row r="239" customFormat="false" ht="12.75" hidden="false" customHeight="false" outlineLevel="0" collapsed="false">
      <c r="A239" s="279"/>
      <c r="B239" s="211" t="s">
        <v>123</v>
      </c>
      <c r="C239" s="212" t="n">
        <v>129.412</v>
      </c>
      <c r="D239" s="215" t="n">
        <f aca="false">+D235*$C239</f>
        <v>0</v>
      </c>
      <c r="E239" s="215" t="n">
        <f aca="false">+E235*$C239</f>
        <v>0</v>
      </c>
      <c r="F239" s="215" t="n">
        <f aca="false">+F235*$C239</f>
        <v>0</v>
      </c>
      <c r="G239" s="215" t="n">
        <f aca="false">+G235*$C239</f>
        <v>0</v>
      </c>
      <c r="H239" s="215" t="n">
        <f aca="false">+H235*$C239</f>
        <v>0</v>
      </c>
      <c r="I239" s="215" t="n">
        <f aca="false">+I235*$C239</f>
        <v>0</v>
      </c>
      <c r="J239" s="215" t="n">
        <f aca="false">+J235*$C239</f>
        <v>0</v>
      </c>
      <c r="K239" s="215" t="n">
        <f aca="false">+K235*$C239</f>
        <v>0</v>
      </c>
      <c r="L239" s="215" t="n">
        <f aca="false">+L235*$C239</f>
        <v>0</v>
      </c>
      <c r="M239" s="215" t="n">
        <f aca="false">+M235*$C239</f>
        <v>0</v>
      </c>
      <c r="N239" s="215" t="n">
        <f aca="false">+N235*$C239</f>
        <v>0</v>
      </c>
      <c r="O239" s="215" t="n">
        <f aca="false">+O235*$C239</f>
        <v>0</v>
      </c>
      <c r="P239" s="215" t="n">
        <f aca="false">+P235*$C239</f>
        <v>0</v>
      </c>
      <c r="Q239" s="215" t="n">
        <f aca="false">+Q235*$C239</f>
        <v>0</v>
      </c>
      <c r="R239" s="215" t="n">
        <f aca="false">+R235*$C239</f>
        <v>0</v>
      </c>
      <c r="S239" s="215" t="n">
        <f aca="false">+S235*$C239</f>
        <v>0</v>
      </c>
      <c r="T239" s="215" t="n">
        <f aca="false">+T235*$C239</f>
        <v>0</v>
      </c>
      <c r="U239" s="215" t="n">
        <f aca="false">+U235*$C239</f>
        <v>0</v>
      </c>
      <c r="V239" s="215" t="n">
        <f aca="false">+V235*$C239</f>
        <v>0</v>
      </c>
      <c r="W239" s="215" t="n">
        <f aca="false">+W235*$C239</f>
        <v>0</v>
      </c>
      <c r="X239" s="215" t="n">
        <f aca="false">+X235*$C239</f>
        <v>0</v>
      </c>
      <c r="Y239" s="215" t="n">
        <f aca="false">+Y235*$C239</f>
        <v>0</v>
      </c>
      <c r="Z239" s="215" t="n">
        <f aca="false">+Z235*$C239</f>
        <v>0</v>
      </c>
      <c r="AA239" s="215" t="n">
        <f aca="false">+AA235*$C239</f>
        <v>0</v>
      </c>
      <c r="AB239" s="215" t="n">
        <f aca="false">+AB235*$C239</f>
        <v>0</v>
      </c>
      <c r="AC239" s="215" t="n">
        <f aca="false">+AC235*$C239</f>
        <v>6.4706</v>
      </c>
      <c r="AD239" s="215" t="n">
        <f aca="false">+AD235*$C239</f>
        <v>12.9412</v>
      </c>
      <c r="AE239" s="215" t="n">
        <f aca="false">+AE235*$C239</f>
        <v>14.23532</v>
      </c>
      <c r="AF239" s="215" t="n">
        <f aca="false">+AF235*$C239</f>
        <v>15.52944</v>
      </c>
      <c r="AG239" s="169" t="n">
        <f aca="false">+AG235*$C239</f>
        <v>16.82356</v>
      </c>
      <c r="AH239" s="215" t="n">
        <f aca="false">+AH235*$C239</f>
        <v>18.11768</v>
      </c>
      <c r="AI239" s="215" t="n">
        <f aca="false">+AI235*$C239</f>
        <v>19.4118</v>
      </c>
      <c r="AJ239" s="215" t="n">
        <f aca="false">+AJ235*$C239</f>
        <v>20.70592</v>
      </c>
      <c r="AK239" s="215" t="n">
        <f aca="false">+AK235*$C239</f>
        <v>25.8824</v>
      </c>
      <c r="AL239" s="215" t="n">
        <f aca="false">+AL235*$C239</f>
        <v>32.353</v>
      </c>
      <c r="AM239" s="215" t="n">
        <f aca="false">+AM235*$C239</f>
        <v>38.8236</v>
      </c>
      <c r="AN239" s="215" t="n">
        <f aca="false">+AN235*$C239</f>
        <v>45.2942</v>
      </c>
      <c r="AO239" s="215" t="n">
        <f aca="false">+AO235*$C239</f>
        <v>51.7648</v>
      </c>
      <c r="AP239" s="215" t="n">
        <f aca="false">+AP235*$C239</f>
        <v>58.2354</v>
      </c>
      <c r="AQ239" s="215" t="n">
        <f aca="false">+AQ235*$C239</f>
        <v>64.706</v>
      </c>
      <c r="AR239" s="215" t="n">
        <f aca="false">+AR235*$C239</f>
        <v>71.1766</v>
      </c>
      <c r="AS239" s="215" t="n">
        <f aca="false">+AS235*$C239</f>
        <v>77.6472</v>
      </c>
      <c r="AT239" s="215" t="n">
        <f aca="false">+AT235*$C239</f>
        <v>84.1178</v>
      </c>
      <c r="AU239" s="215" t="n">
        <f aca="false">+AU235*$C239</f>
        <v>90.5884</v>
      </c>
      <c r="AV239" s="215" t="n">
        <f aca="false">+AV235*$C239</f>
        <v>103.5296</v>
      </c>
      <c r="AW239" s="215" t="n">
        <f aca="false">+AW235*$C239</f>
        <v>122.9414</v>
      </c>
      <c r="AX239" s="215" t="n">
        <f aca="false">+AX235*$C239</f>
        <v>129.412</v>
      </c>
      <c r="AY239" s="215" t="n">
        <f aca="false">+AY235*$C239</f>
        <v>129.412</v>
      </c>
      <c r="AZ239" s="215" t="n">
        <f aca="false">+AZ235*$C239</f>
        <v>129.412</v>
      </c>
      <c r="BA239" s="215" t="n">
        <f aca="false">+BA235*$C239</f>
        <v>129.412</v>
      </c>
      <c r="BB239" s="215" t="n">
        <f aca="false">+BB235*$C239</f>
        <v>129.412</v>
      </c>
      <c r="BC239" s="216"/>
      <c r="BD239" s="217"/>
      <c r="BE239" s="217"/>
      <c r="BF239" s="217"/>
      <c r="BG239" s="217"/>
      <c r="BH239" s="217"/>
      <c r="BI239" s="217"/>
      <c r="BJ239" s="217"/>
      <c r="BK239" s="217"/>
      <c r="BL239" s="217"/>
      <c r="BM239" s="217"/>
      <c r="BN239" s="217"/>
      <c r="BO239" s="217"/>
      <c r="BP239" s="217"/>
      <c r="BQ239" s="217"/>
      <c r="BR239" s="217"/>
      <c r="BS239" s="217"/>
      <c r="BT239" s="217"/>
      <c r="BU239" s="217"/>
      <c r="BV239" s="217"/>
      <c r="BW239" s="217"/>
      <c r="BX239" s="217"/>
      <c r="BY239" s="217"/>
      <c r="BZ239" s="217"/>
      <c r="CA239" s="217"/>
      <c r="CB239" s="217"/>
      <c r="CC239" s="217"/>
      <c r="CD239" s="217"/>
      <c r="CE239" s="217"/>
      <c r="CF239" s="217"/>
      <c r="CG239" s="217"/>
      <c r="CH239" s="217"/>
      <c r="CI239" s="217"/>
      <c r="CJ239" s="217"/>
      <c r="CK239" s="217"/>
    </row>
    <row r="240" customFormat="false" ht="13.5" hidden="false" customHeight="false" outlineLevel="0" collapsed="false">
      <c r="A240" s="279"/>
      <c r="B240" s="271" t="s">
        <v>124</v>
      </c>
      <c r="C240" s="272" t="str">
        <f aca="false">+'NTP or Sold'!B40</f>
        <v>Committed</v>
      </c>
      <c r="D240" s="273" t="n">
        <f aca="false">+D237*$C239</f>
        <v>0</v>
      </c>
      <c r="E240" s="273" t="n">
        <f aca="false">+E237*$C239</f>
        <v>0</v>
      </c>
      <c r="F240" s="273" t="n">
        <f aca="false">+F237*$C239</f>
        <v>0</v>
      </c>
      <c r="G240" s="273" t="n">
        <f aca="false">+G237*$C239</f>
        <v>0</v>
      </c>
      <c r="H240" s="273" t="n">
        <f aca="false">+H237*$C239</f>
        <v>0</v>
      </c>
      <c r="I240" s="273" t="n">
        <f aca="false">+I237*$C239</f>
        <v>0</v>
      </c>
      <c r="J240" s="273" t="n">
        <f aca="false">+J237*$C239</f>
        <v>0</v>
      </c>
      <c r="K240" s="273" t="n">
        <f aca="false">+K237*$C239</f>
        <v>0</v>
      </c>
      <c r="L240" s="273" t="n">
        <f aca="false">+L237*$C239</f>
        <v>0</v>
      </c>
      <c r="M240" s="273" t="n">
        <f aca="false">+M237*$C239</f>
        <v>0</v>
      </c>
      <c r="N240" s="273" t="n">
        <f aca="false">+N237*$C239</f>
        <v>0</v>
      </c>
      <c r="O240" s="273" t="n">
        <f aca="false">+O237*$C239</f>
        <v>0</v>
      </c>
      <c r="P240" s="273" t="n">
        <f aca="false">+P237*$C239</f>
        <v>0</v>
      </c>
      <c r="Q240" s="273" t="n">
        <f aca="false">+Q237*$C239</f>
        <v>0</v>
      </c>
      <c r="R240" s="273" t="n">
        <f aca="false">+R237*$C239</f>
        <v>6.4706</v>
      </c>
      <c r="S240" s="273" t="n">
        <f aca="false">+S237*$C239</f>
        <v>6.4706</v>
      </c>
      <c r="T240" s="273" t="n">
        <f aca="false">+T237*$C239</f>
        <v>6.4706</v>
      </c>
      <c r="U240" s="273" t="n">
        <f aca="false">+U237*$C239</f>
        <v>6.4706</v>
      </c>
      <c r="V240" s="273" t="n">
        <f aca="false">+V237*$C239</f>
        <v>6.4706</v>
      </c>
      <c r="W240" s="273" t="n">
        <f aca="false">+W237*$C239</f>
        <v>6.4706</v>
      </c>
      <c r="X240" s="273" t="n">
        <f aca="false">+X237*$C239</f>
        <v>6.4706</v>
      </c>
      <c r="Y240" s="273" t="n">
        <f aca="false">+Y237*$C239</f>
        <v>6.4706</v>
      </c>
      <c r="Z240" s="273" t="n">
        <f aca="false">+Z237*$C239</f>
        <v>6.4706</v>
      </c>
      <c r="AA240" s="273" t="n">
        <f aca="false">+AA237*$C239</f>
        <v>6.4706</v>
      </c>
      <c r="AB240" s="273" t="n">
        <f aca="false">+AB237*$C239</f>
        <v>6.4706</v>
      </c>
      <c r="AC240" s="273" t="n">
        <f aca="false">+AC237*$C239</f>
        <v>6.4706</v>
      </c>
      <c r="AD240" s="273" t="n">
        <f aca="false">+AD237*$C239</f>
        <v>12.9412</v>
      </c>
      <c r="AE240" s="273" t="n">
        <f aca="false">+AE237*$C239</f>
        <v>14.23532</v>
      </c>
      <c r="AF240" s="273" t="n">
        <f aca="false">+AF237*$C239</f>
        <v>15.52944</v>
      </c>
      <c r="AG240" s="175" t="n">
        <f aca="false">+AG237*$C239</f>
        <v>16.82356</v>
      </c>
      <c r="AH240" s="273" t="n">
        <f aca="false">+AH237*$C239</f>
        <v>18.11768</v>
      </c>
      <c r="AI240" s="273" t="n">
        <f aca="false">+AI237*$C239</f>
        <v>19.4118</v>
      </c>
      <c r="AJ240" s="273" t="n">
        <f aca="false">+AJ237*$C239</f>
        <v>20.70592</v>
      </c>
      <c r="AK240" s="273" t="n">
        <f aca="false">+AK237*$C239</f>
        <v>23.164748</v>
      </c>
      <c r="AL240" s="273" t="n">
        <f aca="false">+AL237*$C239</f>
        <v>26.917696</v>
      </c>
      <c r="AM240" s="273" t="n">
        <f aca="false">+AM237*$C239</f>
        <v>31.317704</v>
      </c>
      <c r="AN240" s="273" t="n">
        <f aca="false">+AN237*$C239</f>
        <v>39.211836</v>
      </c>
      <c r="AO240" s="273" t="n">
        <f aca="false">+AO237*$C239</f>
        <v>47.23538</v>
      </c>
      <c r="AP240" s="273" t="n">
        <f aca="false">+AP237*$C239</f>
        <v>53.447156</v>
      </c>
      <c r="AQ240" s="273" t="n">
        <f aca="false">+AQ237*$C239</f>
        <v>61.341288</v>
      </c>
      <c r="AR240" s="273" t="n">
        <f aca="false">+AR237*$C239</f>
        <v>68.717772</v>
      </c>
      <c r="AS240" s="273" t="n">
        <f aca="false">+AS237*$C239</f>
        <v>71.953072</v>
      </c>
      <c r="AT240" s="273" t="n">
        <f aca="false">+AT237*$C239</f>
        <v>75.70602</v>
      </c>
      <c r="AU240" s="273" t="n">
        <f aca="false">+AU237*$C239</f>
        <v>80.753088</v>
      </c>
      <c r="AV240" s="273" t="n">
        <f aca="false">+AV237*$C239</f>
        <v>83.341328</v>
      </c>
      <c r="AW240" s="273" t="n">
        <f aca="false">+AW237*$C239</f>
        <v>86.447216</v>
      </c>
      <c r="AX240" s="273" t="n">
        <f aca="false">+AX237*$C239</f>
        <v>129.412</v>
      </c>
      <c r="AY240" s="273" t="n">
        <f aca="false">+AY237*$C239</f>
        <v>129.412</v>
      </c>
      <c r="AZ240" s="273" t="n">
        <f aca="false">+AZ237*$C239</f>
        <v>129.412</v>
      </c>
      <c r="BA240" s="273" t="n">
        <f aca="false">+BA237*$C239</f>
        <v>129.412</v>
      </c>
      <c r="BB240" s="273" t="n">
        <f aca="false">+BB237*$C239</f>
        <v>129.412</v>
      </c>
      <c r="BC240" s="274"/>
      <c r="BD240" s="275"/>
      <c r="BE240" s="275"/>
      <c r="BF240" s="275"/>
      <c r="BG240" s="275"/>
      <c r="BH240" s="275"/>
      <c r="BI240" s="275"/>
      <c r="BJ240" s="275"/>
      <c r="BK240" s="275"/>
      <c r="BL240" s="275"/>
      <c r="BM240" s="275"/>
      <c r="BN240" s="275"/>
      <c r="BO240" s="275"/>
      <c r="BP240" s="275"/>
      <c r="BQ240" s="275"/>
      <c r="BR240" s="275"/>
      <c r="BS240" s="275"/>
      <c r="BT240" s="275"/>
      <c r="BU240" s="275"/>
      <c r="BV240" s="275"/>
      <c r="BW240" s="275"/>
      <c r="BX240" s="275"/>
      <c r="BY240" s="275"/>
      <c r="BZ240" s="275"/>
      <c r="CA240" s="275"/>
      <c r="CB240" s="275"/>
      <c r="CC240" s="275"/>
      <c r="CD240" s="275"/>
      <c r="CE240" s="275"/>
      <c r="CF240" s="275"/>
      <c r="CG240" s="275"/>
      <c r="CH240" s="275"/>
      <c r="CI240" s="275"/>
      <c r="CJ240" s="275"/>
      <c r="CK240" s="275"/>
    </row>
    <row r="241" customFormat="false" ht="15" hidden="false" customHeight="true" outlineLevel="0" collapsed="false">
      <c r="A241" s="153" t="n">
        <v>3</v>
      </c>
      <c r="B241" s="276" t="str">
        <f aca="false">+'NTP or Sold'!G42</f>
        <v>7FA</v>
      </c>
      <c r="C241" s="260" t="str">
        <f aca="false">+'NTP or Sold'!S42</f>
        <v>Pastoria</v>
      </c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/>
      <c r="Z241" s="277"/>
      <c r="AA241" s="277"/>
      <c r="AB241" s="277"/>
      <c r="AC241" s="277"/>
      <c r="AD241" s="277"/>
      <c r="AE241" s="277"/>
      <c r="AF241" s="277"/>
      <c r="AG241" s="157"/>
      <c r="AH241" s="277"/>
      <c r="AI241" s="277"/>
      <c r="AJ241" s="277"/>
      <c r="AK241" s="277"/>
      <c r="AL241" s="277"/>
      <c r="AM241" s="277"/>
      <c r="AN241" s="277"/>
      <c r="AO241" s="277"/>
      <c r="AP241" s="277"/>
      <c r="AQ241" s="277"/>
      <c r="AR241" s="277"/>
      <c r="AS241" s="277"/>
      <c r="AT241" s="277"/>
      <c r="AU241" s="277"/>
      <c r="AV241" s="277"/>
      <c r="AW241" s="277"/>
      <c r="AX241" s="277"/>
      <c r="AY241" s="277"/>
      <c r="AZ241" s="277"/>
      <c r="BA241" s="277"/>
      <c r="BB241" s="277"/>
      <c r="BC241" s="262"/>
    </row>
    <row r="242" customFormat="false" ht="12.75" hidden="false" customHeight="false" outlineLevel="0" collapsed="false">
      <c r="A242" s="153"/>
      <c r="B242" s="264" t="s">
        <v>119</v>
      </c>
      <c r="C242" s="260"/>
      <c r="D242" s="265" t="n">
        <v>0</v>
      </c>
      <c r="E242" s="265" t="n">
        <v>0</v>
      </c>
      <c r="F242" s="265" t="n">
        <v>0</v>
      </c>
      <c r="G242" s="265" t="n">
        <v>0</v>
      </c>
      <c r="H242" s="265" t="n">
        <v>0</v>
      </c>
      <c r="I242" s="265" t="n">
        <v>0</v>
      </c>
      <c r="J242" s="265" t="n">
        <v>0</v>
      </c>
      <c r="K242" s="265" t="n">
        <v>0</v>
      </c>
      <c r="L242" s="265" t="n">
        <v>0</v>
      </c>
      <c r="M242" s="265" t="n">
        <v>0</v>
      </c>
      <c r="N242" s="265" t="n">
        <v>0</v>
      </c>
      <c r="O242" s="265" t="n">
        <v>0</v>
      </c>
      <c r="P242" s="265" t="n">
        <v>0</v>
      </c>
      <c r="Q242" s="265" t="n">
        <v>0</v>
      </c>
      <c r="R242" s="265" t="n">
        <v>0</v>
      </c>
      <c r="S242" s="265" t="n">
        <v>0</v>
      </c>
      <c r="T242" s="265" t="n">
        <v>0</v>
      </c>
      <c r="U242" s="265" t="n">
        <v>0</v>
      </c>
      <c r="V242" s="265" t="n">
        <v>0</v>
      </c>
      <c r="W242" s="265" t="n">
        <v>0</v>
      </c>
      <c r="X242" s="265" t="n">
        <v>0</v>
      </c>
      <c r="Y242" s="265" t="n">
        <v>0</v>
      </c>
      <c r="Z242" s="265" t="n">
        <v>0</v>
      </c>
      <c r="AA242" s="265" t="n">
        <v>0</v>
      </c>
      <c r="AB242" s="265" t="n">
        <v>0</v>
      </c>
      <c r="AC242" s="265" t="n">
        <v>0.05</v>
      </c>
      <c r="AD242" s="265" t="n">
        <v>0.05</v>
      </c>
      <c r="AE242" s="265" t="n">
        <v>0.01</v>
      </c>
      <c r="AF242" s="265" t="n">
        <v>0.01</v>
      </c>
      <c r="AG242" s="162" t="n">
        <v>0.01</v>
      </c>
      <c r="AH242" s="265" t="n">
        <v>0.01</v>
      </c>
      <c r="AI242" s="265" t="n">
        <v>0.01</v>
      </c>
      <c r="AJ242" s="265" t="n">
        <v>0.01</v>
      </c>
      <c r="AK242" s="265" t="n">
        <v>0.04</v>
      </c>
      <c r="AL242" s="265" t="n">
        <v>0.05</v>
      </c>
      <c r="AM242" s="265" t="n">
        <v>0.05</v>
      </c>
      <c r="AN242" s="265" t="n">
        <v>0.05</v>
      </c>
      <c r="AO242" s="265" t="n">
        <v>0.05</v>
      </c>
      <c r="AP242" s="265" t="n">
        <v>0.05</v>
      </c>
      <c r="AQ242" s="265" t="n">
        <v>0.05</v>
      </c>
      <c r="AR242" s="265" t="n">
        <v>0.05</v>
      </c>
      <c r="AS242" s="265" t="n">
        <v>0.05</v>
      </c>
      <c r="AT242" s="265" t="n">
        <v>0.05</v>
      </c>
      <c r="AU242" s="265" t="n">
        <v>0.05</v>
      </c>
      <c r="AV242" s="265" t="n">
        <v>0.1</v>
      </c>
      <c r="AW242" s="265" t="n">
        <v>0.15</v>
      </c>
      <c r="AX242" s="265" t="n">
        <v>0.05</v>
      </c>
      <c r="AY242" s="265" t="n">
        <v>0</v>
      </c>
      <c r="AZ242" s="265" t="n">
        <v>0</v>
      </c>
      <c r="BA242" s="265" t="n">
        <v>0</v>
      </c>
      <c r="BB242" s="265" t="n">
        <v>0</v>
      </c>
      <c r="BC242" s="266" t="n">
        <f aca="false">SUM(D242:BB242)</f>
        <v>1</v>
      </c>
      <c r="BD242" s="264"/>
    </row>
    <row r="243" customFormat="false" ht="12.75" hidden="false" customHeight="false" outlineLevel="0" collapsed="false">
      <c r="A243" s="153"/>
      <c r="B243" s="264" t="s">
        <v>120</v>
      </c>
      <c r="C243" s="260"/>
      <c r="D243" s="265" t="n">
        <f aca="false">D242</f>
        <v>0</v>
      </c>
      <c r="E243" s="265" t="n">
        <f aca="false">+D243+E242</f>
        <v>0</v>
      </c>
      <c r="F243" s="265" t="n">
        <f aca="false">+E243+F242</f>
        <v>0</v>
      </c>
      <c r="G243" s="265" t="n">
        <f aca="false">+F243+G242</f>
        <v>0</v>
      </c>
      <c r="H243" s="265" t="n">
        <f aca="false">+G243+H242</f>
        <v>0</v>
      </c>
      <c r="I243" s="265" t="n">
        <f aca="false">+H243+I242</f>
        <v>0</v>
      </c>
      <c r="J243" s="265" t="n">
        <f aca="false">+I243+J242</f>
        <v>0</v>
      </c>
      <c r="K243" s="265" t="n">
        <f aca="false">+J243+K242</f>
        <v>0</v>
      </c>
      <c r="L243" s="265" t="n">
        <f aca="false">+K243+L242</f>
        <v>0</v>
      </c>
      <c r="M243" s="265" t="n">
        <f aca="false">+L243+M242</f>
        <v>0</v>
      </c>
      <c r="N243" s="265" t="n">
        <f aca="false">+M243+N242</f>
        <v>0</v>
      </c>
      <c r="O243" s="265" t="n">
        <f aca="false">+N243+O242</f>
        <v>0</v>
      </c>
      <c r="P243" s="265" t="n">
        <f aca="false">+O243+P242</f>
        <v>0</v>
      </c>
      <c r="Q243" s="265" t="n">
        <f aca="false">+P243+Q242</f>
        <v>0</v>
      </c>
      <c r="R243" s="265" t="n">
        <f aca="false">+Q243+R242</f>
        <v>0</v>
      </c>
      <c r="S243" s="265" t="n">
        <f aca="false">+R243+S242</f>
        <v>0</v>
      </c>
      <c r="T243" s="265" t="n">
        <f aca="false">+S243+T242</f>
        <v>0</v>
      </c>
      <c r="U243" s="265" t="n">
        <f aca="false">+T243+U242</f>
        <v>0</v>
      </c>
      <c r="V243" s="265" t="n">
        <f aca="false">+U243+V242</f>
        <v>0</v>
      </c>
      <c r="W243" s="265" t="n">
        <f aca="false">+V243+W242</f>
        <v>0</v>
      </c>
      <c r="X243" s="265" t="n">
        <f aca="false">+W243+X242</f>
        <v>0</v>
      </c>
      <c r="Y243" s="265" t="n">
        <f aca="false">+X243+Y242</f>
        <v>0</v>
      </c>
      <c r="Z243" s="265" t="n">
        <f aca="false">+Y243+Z242</f>
        <v>0</v>
      </c>
      <c r="AA243" s="265" t="n">
        <f aca="false">+Z243+AA242</f>
        <v>0</v>
      </c>
      <c r="AB243" s="265" t="n">
        <f aca="false">+AA243+AB242</f>
        <v>0</v>
      </c>
      <c r="AC243" s="265" t="n">
        <f aca="false">+AB243+AC242</f>
        <v>0.05</v>
      </c>
      <c r="AD243" s="265" t="n">
        <f aca="false">+AC243+AD242</f>
        <v>0.1</v>
      </c>
      <c r="AE243" s="265" t="n">
        <f aca="false">+AD243+AE242</f>
        <v>0.11</v>
      </c>
      <c r="AF243" s="265" t="n">
        <f aca="false">+AE243+AF242</f>
        <v>0.12</v>
      </c>
      <c r="AG243" s="162" t="n">
        <f aca="false">+AF243+AG242</f>
        <v>0.13</v>
      </c>
      <c r="AH243" s="265" t="n">
        <f aca="false">+AG243+AH242</f>
        <v>0.14</v>
      </c>
      <c r="AI243" s="265" t="n">
        <f aca="false">+AH243+AI242</f>
        <v>0.15</v>
      </c>
      <c r="AJ243" s="265" t="n">
        <f aca="false">+AI243+AJ242</f>
        <v>0.16</v>
      </c>
      <c r="AK243" s="265" t="n">
        <f aca="false">+AJ243+AK242</f>
        <v>0.2</v>
      </c>
      <c r="AL243" s="265" t="n">
        <f aca="false">+AK243+AL242</f>
        <v>0.25</v>
      </c>
      <c r="AM243" s="265" t="n">
        <f aca="false">+AL243+AM242</f>
        <v>0.3</v>
      </c>
      <c r="AN243" s="265" t="n">
        <f aca="false">+AM243+AN242</f>
        <v>0.35</v>
      </c>
      <c r="AO243" s="265" t="n">
        <f aca="false">+AN243+AO242</f>
        <v>0.4</v>
      </c>
      <c r="AP243" s="265" t="n">
        <f aca="false">+AO243+AP242</f>
        <v>0.45</v>
      </c>
      <c r="AQ243" s="265" t="n">
        <f aca="false">+AP243+AQ242</f>
        <v>0.5</v>
      </c>
      <c r="AR243" s="265" t="n">
        <f aca="false">+AQ243+AR242</f>
        <v>0.55</v>
      </c>
      <c r="AS243" s="265" t="n">
        <f aca="false">+AR243+AS242</f>
        <v>0.6</v>
      </c>
      <c r="AT243" s="265" t="n">
        <f aca="false">+AS243+AT242</f>
        <v>0.65</v>
      </c>
      <c r="AU243" s="265" t="n">
        <f aca="false">+AT243+AU242</f>
        <v>0.7</v>
      </c>
      <c r="AV243" s="265" t="n">
        <f aca="false">+AU243+AV242</f>
        <v>0.8</v>
      </c>
      <c r="AW243" s="265" t="n">
        <f aca="false">+AV243+AW242</f>
        <v>0.95</v>
      </c>
      <c r="AX243" s="265" t="n">
        <f aca="false">+AW243+AX242</f>
        <v>1</v>
      </c>
      <c r="AY243" s="265" t="n">
        <f aca="false">+AX243+AY242</f>
        <v>1</v>
      </c>
      <c r="AZ243" s="265" t="n">
        <f aca="false">+AY243+AZ242</f>
        <v>1</v>
      </c>
      <c r="BA243" s="265" t="n">
        <f aca="false">+AZ243+BA242</f>
        <v>1</v>
      </c>
      <c r="BB243" s="265" t="n">
        <f aca="false">+BA243+BB242</f>
        <v>1</v>
      </c>
      <c r="BC243" s="266"/>
      <c r="BD243" s="264"/>
    </row>
    <row r="244" customFormat="false" ht="12.75" hidden="false" customHeight="false" outlineLevel="0" collapsed="false">
      <c r="A244" s="153"/>
      <c r="B244" s="264" t="s">
        <v>121</v>
      </c>
      <c r="C244" s="260"/>
      <c r="D244" s="265" t="n">
        <v>0</v>
      </c>
      <c r="E244" s="265" t="n">
        <v>0</v>
      </c>
      <c r="F244" s="265" t="n">
        <v>0</v>
      </c>
      <c r="G244" s="265" t="n">
        <v>0</v>
      </c>
      <c r="H244" s="265" t="n">
        <v>0</v>
      </c>
      <c r="I244" s="265" t="n">
        <v>0</v>
      </c>
      <c r="J244" s="265" t="n">
        <v>0</v>
      </c>
      <c r="K244" s="265" t="n">
        <v>0</v>
      </c>
      <c r="L244" s="265" t="n">
        <v>0</v>
      </c>
      <c r="M244" s="265" t="n">
        <v>0</v>
      </c>
      <c r="N244" s="265" t="n">
        <v>0</v>
      </c>
      <c r="O244" s="265" t="n">
        <v>0</v>
      </c>
      <c r="P244" s="265" t="n">
        <v>0</v>
      </c>
      <c r="Q244" s="265" t="n">
        <v>0</v>
      </c>
      <c r="R244" s="265" t="n">
        <f aca="false">R245-Q245</f>
        <v>0.05</v>
      </c>
      <c r="S244" s="265" t="n">
        <f aca="false">S245-R245</f>
        <v>0</v>
      </c>
      <c r="T244" s="265" t="n">
        <f aca="false">T245-S245</f>
        <v>0</v>
      </c>
      <c r="U244" s="265" t="n">
        <f aca="false">U245-T245</f>
        <v>0</v>
      </c>
      <c r="V244" s="265" t="n">
        <f aca="false">V245-U245</f>
        <v>0</v>
      </c>
      <c r="W244" s="265" t="n">
        <f aca="false">W245-V245</f>
        <v>0</v>
      </c>
      <c r="X244" s="265" t="n">
        <f aca="false">X245-W245</f>
        <v>0</v>
      </c>
      <c r="Y244" s="265" t="n">
        <f aca="false">Y245-X245</f>
        <v>0</v>
      </c>
      <c r="Z244" s="265" t="n">
        <f aca="false">Z245-Y245</f>
        <v>0</v>
      </c>
      <c r="AA244" s="265" t="n">
        <f aca="false">AA245-Z245</f>
        <v>0</v>
      </c>
      <c r="AB244" s="265" t="n">
        <f aca="false">AB245-AA245</f>
        <v>0</v>
      </c>
      <c r="AC244" s="265" t="n">
        <f aca="false">AC245-AB245</f>
        <v>0</v>
      </c>
      <c r="AD244" s="265" t="n">
        <f aca="false">AD245-AC245</f>
        <v>0.05</v>
      </c>
      <c r="AE244" s="265" t="n">
        <f aca="false">AE245-AD245</f>
        <v>0.01</v>
      </c>
      <c r="AF244" s="265" t="n">
        <f aca="false">AF245-AE245</f>
        <v>0.01</v>
      </c>
      <c r="AG244" s="162" t="n">
        <f aca="false">AG245-AF245</f>
        <v>0.01</v>
      </c>
      <c r="AH244" s="265" t="n">
        <f aca="false">AH245-AG245</f>
        <v>0.01</v>
      </c>
      <c r="AI244" s="265" t="n">
        <f aca="false">AI245-AH245</f>
        <v>0.00999999999999998</v>
      </c>
      <c r="AJ244" s="265" t="n">
        <f aca="false">AJ245-AI245</f>
        <v>0.01</v>
      </c>
      <c r="AK244" s="265" t="n">
        <f aca="false">AK245-AJ245</f>
        <v>0.019</v>
      </c>
      <c r="AL244" s="265" t="n">
        <f aca="false">AL245-AK245</f>
        <v>0.029</v>
      </c>
      <c r="AM244" s="265" t="n">
        <f aca="false">AM245-AL245</f>
        <v>0.034</v>
      </c>
      <c r="AN244" s="265" t="n">
        <f aca="false">AN245-AM245</f>
        <v>0.061</v>
      </c>
      <c r="AO244" s="265" t="n">
        <f aca="false">AO245-AN245</f>
        <v>0.062</v>
      </c>
      <c r="AP244" s="265" t="n">
        <f aca="false">AP245-AO245</f>
        <v>0.048</v>
      </c>
      <c r="AQ244" s="265" t="n">
        <f aca="false">AQ245-AP245</f>
        <v>0.061</v>
      </c>
      <c r="AR244" s="265" t="n">
        <f aca="false">AR245-AQ245</f>
        <v>0.0570000000000001</v>
      </c>
      <c r="AS244" s="265" t="n">
        <f aca="false">AS245-AR245</f>
        <v>0.025</v>
      </c>
      <c r="AT244" s="265" t="n">
        <f aca="false">AT245-AS245</f>
        <v>0.0289999999999999</v>
      </c>
      <c r="AU244" s="265" t="n">
        <f aca="false">AU245-AT245</f>
        <v>0.039</v>
      </c>
      <c r="AV244" s="265" t="n">
        <f aca="false">AV245-AU245</f>
        <v>0.02</v>
      </c>
      <c r="AW244" s="265" t="n">
        <f aca="false">AW245-AV245</f>
        <v>0.024</v>
      </c>
      <c r="AX244" s="265" t="n">
        <f aca="false">AX245-AW245</f>
        <v>0.332</v>
      </c>
      <c r="AY244" s="265" t="n">
        <f aca="false">AY245-AX245</f>
        <v>0</v>
      </c>
      <c r="AZ244" s="265" t="n">
        <f aca="false">AZ245-AY245</f>
        <v>0</v>
      </c>
      <c r="BA244" s="265" t="n">
        <f aca="false">BA245-AZ245</f>
        <v>0</v>
      </c>
      <c r="BB244" s="265" t="n">
        <f aca="false">BB245-BA245</f>
        <v>0</v>
      </c>
      <c r="BC244" s="266" t="n">
        <f aca="false">SUM(D244:BB244)</f>
        <v>1</v>
      </c>
      <c r="BD244" s="264"/>
    </row>
    <row r="245" customFormat="false" ht="12.75" hidden="false" customHeight="false" outlineLevel="0" collapsed="false">
      <c r="A245" s="153"/>
      <c r="B245" s="264" t="s">
        <v>122</v>
      </c>
      <c r="C245" s="260"/>
      <c r="D245" s="265" t="n">
        <f aca="false">D244</f>
        <v>0</v>
      </c>
      <c r="E245" s="265" t="n">
        <f aca="false">+D245+E244</f>
        <v>0</v>
      </c>
      <c r="F245" s="265" t="n">
        <f aca="false">+E245+F244</f>
        <v>0</v>
      </c>
      <c r="G245" s="265" t="n">
        <f aca="false">+F245+G244</f>
        <v>0</v>
      </c>
      <c r="H245" s="265" t="n">
        <f aca="false">+G245+H244</f>
        <v>0</v>
      </c>
      <c r="I245" s="265" t="n">
        <f aca="false">+H245+I244</f>
        <v>0</v>
      </c>
      <c r="J245" s="265" t="n">
        <f aca="false">+I245+J244</f>
        <v>0</v>
      </c>
      <c r="K245" s="265" t="n">
        <f aca="false">+J245+K244</f>
        <v>0</v>
      </c>
      <c r="L245" s="265" t="n">
        <f aca="false">+K245+L244</f>
        <v>0</v>
      </c>
      <c r="M245" s="265" t="n">
        <f aca="false">+L245+M244</f>
        <v>0</v>
      </c>
      <c r="N245" s="265" t="n">
        <f aca="false">+M245+N244</f>
        <v>0</v>
      </c>
      <c r="O245" s="265" t="n">
        <f aca="false">+N245+O244</f>
        <v>0</v>
      </c>
      <c r="P245" s="265" t="n">
        <f aca="false">+O245+P244</f>
        <v>0</v>
      </c>
      <c r="Q245" s="265" t="n">
        <f aca="false">+P245+Q244</f>
        <v>0</v>
      </c>
      <c r="R245" s="265" t="n">
        <v>0.05</v>
      </c>
      <c r="S245" s="265" t="n">
        <v>0.05</v>
      </c>
      <c r="T245" s="265" t="n">
        <v>0.05</v>
      </c>
      <c r="U245" s="265" t="n">
        <v>0.05</v>
      </c>
      <c r="V245" s="265" t="n">
        <v>0.05</v>
      </c>
      <c r="W245" s="265" t="n">
        <v>0.05</v>
      </c>
      <c r="X245" s="265" t="n">
        <v>0.05</v>
      </c>
      <c r="Y245" s="265" t="n">
        <v>0.05</v>
      </c>
      <c r="Z245" s="265" t="n">
        <v>0.05</v>
      </c>
      <c r="AA245" s="265" t="n">
        <v>0.05</v>
      </c>
      <c r="AB245" s="265" t="n">
        <v>0.05</v>
      </c>
      <c r="AC245" s="265" t="n">
        <v>0.05</v>
      </c>
      <c r="AD245" s="265" t="n">
        <v>0.1</v>
      </c>
      <c r="AE245" s="265" t="n">
        <v>0.11</v>
      </c>
      <c r="AF245" s="265" t="n">
        <v>0.12</v>
      </c>
      <c r="AG245" s="162" t="n">
        <v>0.13</v>
      </c>
      <c r="AH245" s="265" t="n">
        <v>0.14</v>
      </c>
      <c r="AI245" s="265" t="n">
        <v>0.15</v>
      </c>
      <c r="AJ245" s="265" t="n">
        <v>0.16</v>
      </c>
      <c r="AK245" s="265" t="n">
        <v>0.179</v>
      </c>
      <c r="AL245" s="265" t="n">
        <v>0.208</v>
      </c>
      <c r="AM245" s="265" t="n">
        <v>0.242</v>
      </c>
      <c r="AN245" s="265" t="n">
        <v>0.303</v>
      </c>
      <c r="AO245" s="265" t="n">
        <v>0.365</v>
      </c>
      <c r="AP245" s="265" t="n">
        <v>0.413</v>
      </c>
      <c r="AQ245" s="265" t="n">
        <v>0.474</v>
      </c>
      <c r="AR245" s="265" t="n">
        <v>0.531</v>
      </c>
      <c r="AS245" s="265" t="n">
        <v>0.556</v>
      </c>
      <c r="AT245" s="265" t="n">
        <v>0.585</v>
      </c>
      <c r="AU245" s="265" t="n">
        <v>0.624</v>
      </c>
      <c r="AV245" s="265" t="n">
        <v>0.644</v>
      </c>
      <c r="AW245" s="265" t="n">
        <v>0.668</v>
      </c>
      <c r="AX245" s="265" t="n">
        <v>1</v>
      </c>
      <c r="AY245" s="265" t="n">
        <v>1</v>
      </c>
      <c r="AZ245" s="265" t="n">
        <v>1</v>
      </c>
      <c r="BA245" s="265" t="n">
        <v>1</v>
      </c>
      <c r="BB245" s="265" t="n">
        <v>1</v>
      </c>
      <c r="BC245" s="266"/>
      <c r="BD245" s="264"/>
    </row>
    <row r="246" customFormat="false" ht="12.75" hidden="false" customHeight="false" outlineLevel="0" collapsed="false">
      <c r="A246" s="153"/>
      <c r="B246" s="268"/>
      <c r="C246" s="260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  <c r="AA246" s="269"/>
      <c r="AB246" s="269"/>
      <c r="AC246" s="269"/>
      <c r="AD246" s="269"/>
      <c r="AE246" s="269"/>
      <c r="AF246" s="269"/>
      <c r="AG246" s="185"/>
      <c r="AH246" s="269"/>
      <c r="AI246" s="269"/>
      <c r="AJ246" s="269"/>
      <c r="AK246" s="269"/>
      <c r="AL246" s="269"/>
      <c r="AM246" s="269"/>
      <c r="AN246" s="269"/>
      <c r="AO246" s="269"/>
      <c r="AP246" s="269"/>
      <c r="AQ246" s="269"/>
      <c r="AR246" s="269"/>
      <c r="AS246" s="269"/>
      <c r="AT246" s="269"/>
      <c r="AU246" s="269"/>
      <c r="AV246" s="269"/>
      <c r="AW246" s="269"/>
      <c r="AX246" s="269"/>
      <c r="AY246" s="269"/>
      <c r="AZ246" s="269"/>
      <c r="BA246" s="269"/>
      <c r="BB246" s="269"/>
      <c r="BC246" s="270"/>
      <c r="BD246" s="268"/>
    </row>
    <row r="247" customFormat="false" ht="12.75" hidden="false" customHeight="false" outlineLevel="0" collapsed="false">
      <c r="A247" s="153"/>
      <c r="B247" s="211" t="s">
        <v>123</v>
      </c>
      <c r="C247" s="212" t="n">
        <v>68.587</v>
      </c>
      <c r="D247" s="215" t="n">
        <f aca="false">+D243*$C247</f>
        <v>0</v>
      </c>
      <c r="E247" s="215" t="n">
        <f aca="false">+E243*$C247</f>
        <v>0</v>
      </c>
      <c r="F247" s="215" t="n">
        <f aca="false">+F243*$C247</f>
        <v>0</v>
      </c>
      <c r="G247" s="215" t="n">
        <f aca="false">+G243*$C247</f>
        <v>0</v>
      </c>
      <c r="H247" s="215" t="n">
        <f aca="false">+H243*$C247</f>
        <v>0</v>
      </c>
      <c r="I247" s="215" t="n">
        <f aca="false">+I243*$C247</f>
        <v>0</v>
      </c>
      <c r="J247" s="215" t="n">
        <f aca="false">+J243*$C247</f>
        <v>0</v>
      </c>
      <c r="K247" s="215" t="n">
        <f aca="false">+K243*$C247</f>
        <v>0</v>
      </c>
      <c r="L247" s="215" t="n">
        <f aca="false">+L243*$C247</f>
        <v>0</v>
      </c>
      <c r="M247" s="215" t="n">
        <f aca="false">+M243*$C247</f>
        <v>0</v>
      </c>
      <c r="N247" s="215" t="n">
        <f aca="false">+N243*$C247</f>
        <v>0</v>
      </c>
      <c r="O247" s="215" t="n">
        <f aca="false">+O243*$C247</f>
        <v>0</v>
      </c>
      <c r="P247" s="215" t="n">
        <f aca="false">+P243*$C247</f>
        <v>0</v>
      </c>
      <c r="Q247" s="215" t="n">
        <f aca="false">+Q243*$C247</f>
        <v>0</v>
      </c>
      <c r="R247" s="215" t="n">
        <f aca="false">+R243*$C247</f>
        <v>0</v>
      </c>
      <c r="S247" s="215" t="n">
        <f aca="false">+S243*$C247</f>
        <v>0</v>
      </c>
      <c r="T247" s="215" t="n">
        <f aca="false">+T243*$C247</f>
        <v>0</v>
      </c>
      <c r="U247" s="215" t="n">
        <f aca="false">+U243*$C247</f>
        <v>0</v>
      </c>
      <c r="V247" s="215" t="n">
        <f aca="false">+V243*$C247</f>
        <v>0</v>
      </c>
      <c r="W247" s="215" t="n">
        <f aca="false">+W243*$C247</f>
        <v>0</v>
      </c>
      <c r="X247" s="215" t="n">
        <f aca="false">+X243*$C247</f>
        <v>0</v>
      </c>
      <c r="Y247" s="215" t="n">
        <f aca="false">+Y243*$C247</f>
        <v>0</v>
      </c>
      <c r="Z247" s="215" t="n">
        <f aca="false">+Z243*$C247</f>
        <v>0</v>
      </c>
      <c r="AA247" s="215" t="n">
        <f aca="false">+AA243*$C247</f>
        <v>0</v>
      </c>
      <c r="AB247" s="215" t="n">
        <f aca="false">+AB243*$C247</f>
        <v>0</v>
      </c>
      <c r="AC247" s="215" t="n">
        <f aca="false">+AC243*$C247</f>
        <v>3.42935</v>
      </c>
      <c r="AD247" s="215" t="n">
        <f aca="false">+AD243*$C247</f>
        <v>6.8587</v>
      </c>
      <c r="AE247" s="215" t="n">
        <f aca="false">+AE243*$C247</f>
        <v>7.54457</v>
      </c>
      <c r="AF247" s="215" t="n">
        <f aca="false">+AF243*$C247</f>
        <v>8.23044</v>
      </c>
      <c r="AG247" s="169" t="n">
        <f aca="false">+AG243*$C247</f>
        <v>8.91631</v>
      </c>
      <c r="AH247" s="215" t="n">
        <f aca="false">+AH243*$C247</f>
        <v>9.60218</v>
      </c>
      <c r="AI247" s="215" t="n">
        <f aca="false">+AI243*$C247</f>
        <v>10.28805</v>
      </c>
      <c r="AJ247" s="215" t="n">
        <f aca="false">+AJ243*$C247</f>
        <v>10.97392</v>
      </c>
      <c r="AK247" s="215" t="n">
        <f aca="false">+AK243*$C247</f>
        <v>13.7174</v>
      </c>
      <c r="AL247" s="215" t="n">
        <f aca="false">+AL243*$C247</f>
        <v>17.14675</v>
      </c>
      <c r="AM247" s="215" t="n">
        <f aca="false">+AM243*$C247</f>
        <v>20.5761</v>
      </c>
      <c r="AN247" s="215" t="n">
        <f aca="false">+AN243*$C247</f>
        <v>24.00545</v>
      </c>
      <c r="AO247" s="215" t="n">
        <f aca="false">+AO243*$C247</f>
        <v>27.4348</v>
      </c>
      <c r="AP247" s="215" t="n">
        <f aca="false">+AP243*$C247</f>
        <v>30.86415</v>
      </c>
      <c r="AQ247" s="215" t="n">
        <f aca="false">+AQ243*$C247</f>
        <v>34.2935</v>
      </c>
      <c r="AR247" s="215" t="n">
        <f aca="false">+AR243*$C247</f>
        <v>37.72285</v>
      </c>
      <c r="AS247" s="215" t="n">
        <f aca="false">+AS243*$C247</f>
        <v>41.1522</v>
      </c>
      <c r="AT247" s="215" t="n">
        <f aca="false">+AT243*$C247</f>
        <v>44.58155</v>
      </c>
      <c r="AU247" s="215" t="n">
        <f aca="false">+AU243*$C247</f>
        <v>48.0109</v>
      </c>
      <c r="AV247" s="215" t="n">
        <f aca="false">+AV243*$C247</f>
        <v>54.8696</v>
      </c>
      <c r="AW247" s="215" t="n">
        <f aca="false">+AW243*$C247</f>
        <v>65.15765</v>
      </c>
      <c r="AX247" s="215" t="n">
        <f aca="false">+AX243*$C247</f>
        <v>68.587</v>
      </c>
      <c r="AY247" s="215" t="n">
        <f aca="false">+AY243*$C247</f>
        <v>68.587</v>
      </c>
      <c r="AZ247" s="215" t="n">
        <f aca="false">+AZ243*$C247</f>
        <v>68.587</v>
      </c>
      <c r="BA247" s="215" t="n">
        <f aca="false">+BA243*$C247</f>
        <v>68.587</v>
      </c>
      <c r="BB247" s="215" t="n">
        <f aca="false">+BB243*$C247</f>
        <v>68.587</v>
      </c>
      <c r="BC247" s="216"/>
      <c r="BD247" s="217"/>
      <c r="BE247" s="217"/>
      <c r="BF247" s="217"/>
      <c r="BG247" s="217"/>
      <c r="BH247" s="217"/>
      <c r="BI247" s="217"/>
      <c r="BJ247" s="217"/>
      <c r="BK247" s="217"/>
      <c r="BL247" s="217"/>
      <c r="BM247" s="217"/>
      <c r="BN247" s="217"/>
      <c r="BO247" s="217"/>
      <c r="BP247" s="217"/>
      <c r="BQ247" s="217"/>
      <c r="BR247" s="217"/>
      <c r="BS247" s="217"/>
      <c r="BT247" s="217"/>
      <c r="BU247" s="217"/>
      <c r="BV247" s="217"/>
      <c r="BW247" s="217"/>
      <c r="BX247" s="217"/>
      <c r="BY247" s="217"/>
      <c r="BZ247" s="217"/>
      <c r="CA247" s="217"/>
      <c r="CB247" s="217"/>
      <c r="CC247" s="217"/>
      <c r="CD247" s="217"/>
      <c r="CE247" s="217"/>
      <c r="CF247" s="217"/>
      <c r="CG247" s="217"/>
      <c r="CH247" s="217"/>
      <c r="CI247" s="217"/>
      <c r="CJ247" s="217"/>
      <c r="CK247" s="217"/>
    </row>
    <row r="248" customFormat="false" ht="13.5" hidden="false" customHeight="false" outlineLevel="0" collapsed="false">
      <c r="A248" s="153"/>
      <c r="B248" s="271" t="s">
        <v>124</v>
      </c>
      <c r="C248" s="272" t="str">
        <f aca="false">+'NTP or Sold'!B42</f>
        <v>Committed</v>
      </c>
      <c r="D248" s="273" t="n">
        <f aca="false">+D245*$C247</f>
        <v>0</v>
      </c>
      <c r="E248" s="273" t="n">
        <f aca="false">+E245*$C247</f>
        <v>0</v>
      </c>
      <c r="F248" s="273" t="n">
        <f aca="false">+F245*$C247</f>
        <v>0</v>
      </c>
      <c r="G248" s="273" t="n">
        <f aca="false">+G245*$C247</f>
        <v>0</v>
      </c>
      <c r="H248" s="273" t="n">
        <f aca="false">+H245*$C247</f>
        <v>0</v>
      </c>
      <c r="I248" s="273" t="n">
        <f aca="false">+I245*$C247</f>
        <v>0</v>
      </c>
      <c r="J248" s="273" t="n">
        <f aca="false">+J245*$C247</f>
        <v>0</v>
      </c>
      <c r="K248" s="273" t="n">
        <f aca="false">+K245*$C247</f>
        <v>0</v>
      </c>
      <c r="L248" s="273" t="n">
        <f aca="false">+L245*$C247</f>
        <v>0</v>
      </c>
      <c r="M248" s="273" t="n">
        <f aca="false">+M245*$C247</f>
        <v>0</v>
      </c>
      <c r="N248" s="273" t="n">
        <f aca="false">+N245*$C247</f>
        <v>0</v>
      </c>
      <c r="O248" s="273" t="n">
        <f aca="false">+O245*$C247</f>
        <v>0</v>
      </c>
      <c r="P248" s="273" t="n">
        <f aca="false">+P245*$C247</f>
        <v>0</v>
      </c>
      <c r="Q248" s="273" t="n">
        <f aca="false">+Q245*$C247</f>
        <v>0</v>
      </c>
      <c r="R248" s="273" t="n">
        <f aca="false">+R245*$C247</f>
        <v>3.42935</v>
      </c>
      <c r="S248" s="273" t="n">
        <f aca="false">+S245*$C247</f>
        <v>3.42935</v>
      </c>
      <c r="T248" s="273" t="n">
        <f aca="false">+T245*$C247</f>
        <v>3.42935</v>
      </c>
      <c r="U248" s="273" t="n">
        <f aca="false">+U245*$C247</f>
        <v>3.42935</v>
      </c>
      <c r="V248" s="273" t="n">
        <f aca="false">+V245*$C247</f>
        <v>3.42935</v>
      </c>
      <c r="W248" s="273" t="n">
        <f aca="false">+W245*$C247</f>
        <v>3.42935</v>
      </c>
      <c r="X248" s="273" t="n">
        <f aca="false">+X245*$C247</f>
        <v>3.42935</v>
      </c>
      <c r="Y248" s="273" t="n">
        <f aca="false">+Y245*$C247</f>
        <v>3.42935</v>
      </c>
      <c r="Z248" s="273" t="n">
        <f aca="false">+Z245*$C247</f>
        <v>3.42935</v>
      </c>
      <c r="AA248" s="273" t="n">
        <f aca="false">+AA245*$C247</f>
        <v>3.42935</v>
      </c>
      <c r="AB248" s="273" t="n">
        <f aca="false">+AB245*$C247</f>
        <v>3.42935</v>
      </c>
      <c r="AC248" s="273" t="n">
        <f aca="false">+AC245*$C247</f>
        <v>3.42935</v>
      </c>
      <c r="AD248" s="273" t="n">
        <f aca="false">+AD245*$C247</f>
        <v>6.8587</v>
      </c>
      <c r="AE248" s="273" t="n">
        <f aca="false">+AE245*$C247</f>
        <v>7.54457</v>
      </c>
      <c r="AF248" s="273" t="n">
        <f aca="false">+AF245*$C247</f>
        <v>8.23044</v>
      </c>
      <c r="AG248" s="175" t="n">
        <f aca="false">+AG245*$C247</f>
        <v>8.91631</v>
      </c>
      <c r="AH248" s="273" t="n">
        <f aca="false">+AH245*$C247</f>
        <v>9.60218</v>
      </c>
      <c r="AI248" s="273" t="n">
        <f aca="false">+AI245*$C247</f>
        <v>10.28805</v>
      </c>
      <c r="AJ248" s="273" t="n">
        <f aca="false">+AJ245*$C247</f>
        <v>10.97392</v>
      </c>
      <c r="AK248" s="273" t="n">
        <f aca="false">+AK245*$C247</f>
        <v>12.277073</v>
      </c>
      <c r="AL248" s="273" t="n">
        <f aca="false">+AL245*$C247</f>
        <v>14.266096</v>
      </c>
      <c r="AM248" s="273" t="n">
        <f aca="false">+AM245*$C247</f>
        <v>16.598054</v>
      </c>
      <c r="AN248" s="273" t="n">
        <f aca="false">+AN245*$C247</f>
        <v>20.781861</v>
      </c>
      <c r="AO248" s="273" t="n">
        <f aca="false">+AO245*$C247</f>
        <v>25.034255</v>
      </c>
      <c r="AP248" s="273" t="n">
        <f aca="false">+AP245*$C247</f>
        <v>28.326431</v>
      </c>
      <c r="AQ248" s="273" t="n">
        <f aca="false">+AQ245*$C247</f>
        <v>32.510238</v>
      </c>
      <c r="AR248" s="273" t="n">
        <f aca="false">+AR245*$C247</f>
        <v>36.419697</v>
      </c>
      <c r="AS248" s="273" t="n">
        <f aca="false">+AS245*$C247</f>
        <v>38.134372</v>
      </c>
      <c r="AT248" s="273" t="n">
        <f aca="false">+AT245*$C247</f>
        <v>40.123395</v>
      </c>
      <c r="AU248" s="273" t="n">
        <f aca="false">+AU245*$C247</f>
        <v>42.798288</v>
      </c>
      <c r="AV248" s="273" t="n">
        <f aca="false">+AV245*$C247</f>
        <v>44.170028</v>
      </c>
      <c r="AW248" s="273" t="n">
        <f aca="false">+AW245*$C247</f>
        <v>45.816116</v>
      </c>
      <c r="AX248" s="273" t="n">
        <f aca="false">+AX245*$C247</f>
        <v>68.587</v>
      </c>
      <c r="AY248" s="273" t="n">
        <f aca="false">+AY245*$C247</f>
        <v>68.587</v>
      </c>
      <c r="AZ248" s="273" t="n">
        <f aca="false">+AZ245*$C247</f>
        <v>68.587</v>
      </c>
      <c r="BA248" s="273" t="n">
        <f aca="false">+BA245*$C247</f>
        <v>68.587</v>
      </c>
      <c r="BB248" s="273" t="n">
        <f aca="false">+BB245*$C247</f>
        <v>68.587</v>
      </c>
      <c r="BC248" s="274"/>
      <c r="BD248" s="275"/>
      <c r="BE248" s="275"/>
      <c r="BF248" s="275"/>
      <c r="BG248" s="275"/>
      <c r="BH248" s="275"/>
      <c r="BI248" s="275"/>
      <c r="BJ248" s="275"/>
      <c r="BK248" s="275"/>
      <c r="BL248" s="275"/>
      <c r="BM248" s="275"/>
      <c r="BN248" s="275"/>
      <c r="BO248" s="275"/>
      <c r="BP248" s="275"/>
      <c r="BQ248" s="275"/>
      <c r="BR248" s="275"/>
      <c r="BS248" s="275"/>
      <c r="BT248" s="275"/>
      <c r="BU248" s="275"/>
      <c r="BV248" s="275"/>
      <c r="BW248" s="275"/>
      <c r="BX248" s="275"/>
      <c r="BY248" s="275"/>
      <c r="BZ248" s="275"/>
      <c r="CA248" s="275"/>
      <c r="CB248" s="275"/>
      <c r="CC248" s="275"/>
      <c r="CD248" s="275"/>
      <c r="CE248" s="275"/>
      <c r="CF248" s="275"/>
      <c r="CG248" s="275"/>
      <c r="CH248" s="275"/>
      <c r="CI248" s="275"/>
      <c r="CJ248" s="275"/>
      <c r="CK248" s="275"/>
    </row>
    <row r="249" customFormat="false" ht="13.5" hidden="false" customHeight="false" outlineLevel="0" collapsed="false">
      <c r="A249" s="153" t="n">
        <f aca="false">+A241+1</f>
        <v>4</v>
      </c>
      <c r="B249" s="276" t="str">
        <f aca="false">+'NTP or Sold'!G43</f>
        <v>7FA</v>
      </c>
      <c r="C249" s="260" t="str">
        <f aca="false">+'NTP or Sold'!S43</f>
        <v>Pastoria Expansion</v>
      </c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  <c r="AA249" s="277"/>
      <c r="AB249" s="277"/>
      <c r="AC249" s="277"/>
      <c r="AD249" s="277"/>
      <c r="AE249" s="277"/>
      <c r="AF249" s="277"/>
      <c r="AG249" s="157"/>
      <c r="AH249" s="277"/>
      <c r="AI249" s="277"/>
      <c r="AJ249" s="277"/>
      <c r="AK249" s="277"/>
      <c r="AL249" s="277"/>
      <c r="AM249" s="277"/>
      <c r="AN249" s="277"/>
      <c r="AO249" s="277"/>
      <c r="AP249" s="277"/>
      <c r="AQ249" s="277"/>
      <c r="AR249" s="277"/>
      <c r="AS249" s="277"/>
      <c r="AT249" s="277"/>
      <c r="AU249" s="277"/>
      <c r="AV249" s="277"/>
      <c r="AW249" s="277"/>
      <c r="AX249" s="277"/>
      <c r="AY249" s="277"/>
      <c r="AZ249" s="277"/>
      <c r="BA249" s="277"/>
      <c r="BB249" s="277"/>
      <c r="BC249" s="262"/>
      <c r="BD249" s="280"/>
      <c r="BE249" s="280"/>
      <c r="BF249" s="280"/>
      <c r="BG249" s="280"/>
      <c r="BH249" s="280"/>
      <c r="BI249" s="280"/>
      <c r="BJ249" s="280"/>
      <c r="BK249" s="280"/>
      <c r="BL249" s="280"/>
      <c r="BM249" s="280"/>
      <c r="BN249" s="280"/>
      <c r="BO249" s="280"/>
      <c r="BP249" s="280"/>
      <c r="BQ249" s="280"/>
      <c r="BR249" s="280"/>
      <c r="BS249" s="280"/>
      <c r="BT249" s="280"/>
      <c r="BU249" s="280"/>
      <c r="BV249" s="280"/>
      <c r="BW249" s="280"/>
      <c r="BX249" s="280"/>
      <c r="BY249" s="280"/>
      <c r="BZ249" s="280"/>
      <c r="CA249" s="280"/>
      <c r="CB249" s="280"/>
      <c r="CC249" s="280"/>
      <c r="CD249" s="280"/>
      <c r="CE249" s="280"/>
      <c r="CF249" s="280"/>
      <c r="CG249" s="280"/>
      <c r="CH249" s="280"/>
      <c r="CI249" s="280"/>
      <c r="CJ249" s="280"/>
      <c r="CK249" s="280"/>
    </row>
    <row r="250" customFormat="false" ht="12.75" hidden="false" customHeight="false" outlineLevel="0" collapsed="false">
      <c r="A250" s="153"/>
      <c r="B250" s="264" t="s">
        <v>119</v>
      </c>
      <c r="C250" s="260"/>
      <c r="D250" s="265" t="n">
        <v>0</v>
      </c>
      <c r="E250" s="265" t="n">
        <v>0</v>
      </c>
      <c r="F250" s="265" t="n">
        <v>0</v>
      </c>
      <c r="G250" s="265" t="n">
        <v>0</v>
      </c>
      <c r="H250" s="265" t="n">
        <v>0</v>
      </c>
      <c r="I250" s="265" t="n">
        <v>0</v>
      </c>
      <c r="J250" s="265" t="n">
        <v>0</v>
      </c>
      <c r="K250" s="265" t="n">
        <v>0</v>
      </c>
      <c r="L250" s="265" t="n">
        <v>0</v>
      </c>
      <c r="M250" s="265" t="n">
        <v>0</v>
      </c>
      <c r="N250" s="265" t="n">
        <v>0</v>
      </c>
      <c r="O250" s="265" t="n">
        <v>0</v>
      </c>
      <c r="P250" s="265" t="n">
        <v>0</v>
      </c>
      <c r="Q250" s="265" t="n">
        <v>0</v>
      </c>
      <c r="R250" s="265" t="n">
        <v>0</v>
      </c>
      <c r="S250" s="265" t="n">
        <v>0</v>
      </c>
      <c r="T250" s="265" t="n">
        <v>0</v>
      </c>
      <c r="U250" s="265" t="n">
        <v>0</v>
      </c>
      <c r="V250" s="265" t="n">
        <v>0</v>
      </c>
      <c r="W250" s="265" t="n">
        <v>0</v>
      </c>
      <c r="X250" s="265" t="n">
        <v>0</v>
      </c>
      <c r="Y250" s="265" t="n">
        <v>0</v>
      </c>
      <c r="Z250" s="265" t="n">
        <v>0</v>
      </c>
      <c r="AA250" s="265" t="n">
        <v>0</v>
      </c>
      <c r="AB250" s="265" t="n">
        <v>0</v>
      </c>
      <c r="AC250" s="265" t="n">
        <v>0.05</v>
      </c>
      <c r="AD250" s="265" t="n">
        <v>0.05</v>
      </c>
      <c r="AE250" s="265" t="n">
        <v>0.01</v>
      </c>
      <c r="AF250" s="265" t="n">
        <v>0.01</v>
      </c>
      <c r="AG250" s="162" t="n">
        <v>0.01</v>
      </c>
      <c r="AH250" s="265" t="n">
        <v>0.01</v>
      </c>
      <c r="AI250" s="265" t="n">
        <v>0.01</v>
      </c>
      <c r="AJ250" s="265" t="n">
        <v>0.01</v>
      </c>
      <c r="AK250" s="265" t="n">
        <v>0.04</v>
      </c>
      <c r="AL250" s="265" t="n">
        <v>0.05</v>
      </c>
      <c r="AM250" s="265" t="n">
        <v>0.05</v>
      </c>
      <c r="AN250" s="265" t="n">
        <v>0.05</v>
      </c>
      <c r="AO250" s="265" t="n">
        <v>0.05</v>
      </c>
      <c r="AP250" s="265" t="n">
        <v>0.05</v>
      </c>
      <c r="AQ250" s="265" t="n">
        <v>0.05</v>
      </c>
      <c r="AR250" s="265" t="n">
        <v>0.05</v>
      </c>
      <c r="AS250" s="265" t="n">
        <v>0.05</v>
      </c>
      <c r="AT250" s="265" t="n">
        <v>0.05</v>
      </c>
      <c r="AU250" s="265" t="n">
        <v>0.05</v>
      </c>
      <c r="AV250" s="265" t="n">
        <v>0.1</v>
      </c>
      <c r="AW250" s="265" t="n">
        <v>0.15</v>
      </c>
      <c r="AX250" s="265" t="n">
        <v>0.05</v>
      </c>
      <c r="AY250" s="265" t="n">
        <v>0</v>
      </c>
      <c r="AZ250" s="265" t="n">
        <v>0</v>
      </c>
      <c r="BA250" s="265" t="n">
        <v>0</v>
      </c>
      <c r="BB250" s="265" t="n">
        <v>0</v>
      </c>
      <c r="BC250" s="266" t="n">
        <f aca="false">SUM(D250:BB250)</f>
        <v>1</v>
      </c>
      <c r="BD250" s="280"/>
      <c r="BE250" s="280"/>
      <c r="BF250" s="280"/>
      <c r="BG250" s="280"/>
      <c r="BH250" s="280"/>
      <c r="BI250" s="280"/>
      <c r="BJ250" s="280"/>
      <c r="BK250" s="280"/>
      <c r="BL250" s="280"/>
      <c r="BM250" s="280"/>
      <c r="BN250" s="280"/>
      <c r="BO250" s="280"/>
      <c r="BP250" s="280"/>
      <c r="BQ250" s="280"/>
      <c r="BR250" s="280"/>
      <c r="BS250" s="280"/>
      <c r="BT250" s="280"/>
      <c r="BU250" s="280"/>
      <c r="BV250" s="280"/>
      <c r="BW250" s="280"/>
      <c r="BX250" s="280"/>
      <c r="BY250" s="280"/>
      <c r="BZ250" s="280"/>
      <c r="CA250" s="280"/>
      <c r="CB250" s="280"/>
      <c r="CC250" s="280"/>
      <c r="CD250" s="280"/>
      <c r="CE250" s="280"/>
      <c r="CF250" s="280"/>
      <c r="CG250" s="280"/>
      <c r="CH250" s="280"/>
      <c r="CI250" s="280"/>
      <c r="CJ250" s="280"/>
      <c r="CK250" s="280"/>
    </row>
    <row r="251" customFormat="false" ht="12.75" hidden="false" customHeight="false" outlineLevel="0" collapsed="false">
      <c r="A251" s="153"/>
      <c r="B251" s="264" t="s">
        <v>120</v>
      </c>
      <c r="C251" s="260"/>
      <c r="D251" s="265" t="n">
        <f aca="false">D250</f>
        <v>0</v>
      </c>
      <c r="E251" s="265" t="n">
        <f aca="false">+D251+E250</f>
        <v>0</v>
      </c>
      <c r="F251" s="265" t="n">
        <f aca="false">+E251+F250</f>
        <v>0</v>
      </c>
      <c r="G251" s="265" t="n">
        <f aca="false">+F251+G250</f>
        <v>0</v>
      </c>
      <c r="H251" s="265" t="n">
        <f aca="false">+G251+H250</f>
        <v>0</v>
      </c>
      <c r="I251" s="265" t="n">
        <f aca="false">+H251+I250</f>
        <v>0</v>
      </c>
      <c r="J251" s="265" t="n">
        <f aca="false">+I251+J250</f>
        <v>0</v>
      </c>
      <c r="K251" s="265" t="n">
        <f aca="false">+J251+K250</f>
        <v>0</v>
      </c>
      <c r="L251" s="265" t="n">
        <f aca="false">+K251+L250</f>
        <v>0</v>
      </c>
      <c r="M251" s="265" t="n">
        <f aca="false">+L251+M250</f>
        <v>0</v>
      </c>
      <c r="N251" s="265" t="n">
        <f aca="false">+M251+N250</f>
        <v>0</v>
      </c>
      <c r="O251" s="265" t="n">
        <f aca="false">+N251+O250</f>
        <v>0</v>
      </c>
      <c r="P251" s="265" t="n">
        <f aca="false">+O251+P250</f>
        <v>0</v>
      </c>
      <c r="Q251" s="265" t="n">
        <f aca="false">+P251+Q250</f>
        <v>0</v>
      </c>
      <c r="R251" s="265" t="n">
        <f aca="false">+Q251+R250</f>
        <v>0</v>
      </c>
      <c r="S251" s="265" t="n">
        <f aca="false">+R251+S250</f>
        <v>0</v>
      </c>
      <c r="T251" s="265" t="n">
        <f aca="false">+S251+T250</f>
        <v>0</v>
      </c>
      <c r="U251" s="265" t="n">
        <f aca="false">+T251+U250</f>
        <v>0</v>
      </c>
      <c r="V251" s="265" t="n">
        <f aca="false">+U251+V250</f>
        <v>0</v>
      </c>
      <c r="W251" s="265" t="n">
        <f aca="false">+V251+W250</f>
        <v>0</v>
      </c>
      <c r="X251" s="265" t="n">
        <f aca="false">+W251+X250</f>
        <v>0</v>
      </c>
      <c r="Y251" s="265" t="n">
        <f aca="false">+X251+Y250</f>
        <v>0</v>
      </c>
      <c r="Z251" s="265" t="n">
        <f aca="false">+Y251+Z250</f>
        <v>0</v>
      </c>
      <c r="AA251" s="265" t="n">
        <f aca="false">+Z251+AA250</f>
        <v>0</v>
      </c>
      <c r="AB251" s="265" t="n">
        <f aca="false">+AA251+AB250</f>
        <v>0</v>
      </c>
      <c r="AC251" s="265" t="n">
        <f aca="false">+AB251+AC250</f>
        <v>0.05</v>
      </c>
      <c r="AD251" s="265" t="n">
        <f aca="false">+AC251+AD250</f>
        <v>0.1</v>
      </c>
      <c r="AE251" s="265" t="n">
        <f aca="false">+AD251+AE250</f>
        <v>0.11</v>
      </c>
      <c r="AF251" s="265" t="n">
        <f aca="false">+AE251+AF250</f>
        <v>0.12</v>
      </c>
      <c r="AG251" s="162" t="n">
        <f aca="false">+AF251+AG250</f>
        <v>0.13</v>
      </c>
      <c r="AH251" s="265" t="n">
        <f aca="false">+AG251+AH250</f>
        <v>0.14</v>
      </c>
      <c r="AI251" s="265" t="n">
        <f aca="false">+AH251+AI250</f>
        <v>0.15</v>
      </c>
      <c r="AJ251" s="265" t="n">
        <f aca="false">+AI251+AJ250</f>
        <v>0.16</v>
      </c>
      <c r="AK251" s="265" t="n">
        <f aca="false">+AJ251+AK250</f>
        <v>0.2</v>
      </c>
      <c r="AL251" s="265" t="n">
        <f aca="false">+AK251+AL250</f>
        <v>0.25</v>
      </c>
      <c r="AM251" s="265" t="n">
        <f aca="false">+AL251+AM250</f>
        <v>0.3</v>
      </c>
      <c r="AN251" s="265" t="n">
        <f aca="false">+AM251+AN250</f>
        <v>0.35</v>
      </c>
      <c r="AO251" s="265" t="n">
        <f aca="false">+AN251+AO250</f>
        <v>0.4</v>
      </c>
      <c r="AP251" s="265" t="n">
        <f aca="false">+AO251+AP250</f>
        <v>0.45</v>
      </c>
      <c r="AQ251" s="265" t="n">
        <f aca="false">+AP251+AQ250</f>
        <v>0.5</v>
      </c>
      <c r="AR251" s="265" t="n">
        <f aca="false">+AQ251+AR250</f>
        <v>0.55</v>
      </c>
      <c r="AS251" s="265" t="n">
        <f aca="false">+AR251+AS250</f>
        <v>0.6</v>
      </c>
      <c r="AT251" s="265" t="n">
        <f aca="false">+AS251+AT250</f>
        <v>0.65</v>
      </c>
      <c r="AU251" s="265" t="n">
        <f aca="false">+AT251+AU250</f>
        <v>0.7</v>
      </c>
      <c r="AV251" s="265" t="n">
        <f aca="false">+AU251+AV250</f>
        <v>0.8</v>
      </c>
      <c r="AW251" s="265" t="n">
        <f aca="false">+AV251+AW250</f>
        <v>0.95</v>
      </c>
      <c r="AX251" s="265" t="n">
        <f aca="false">+AW251+AX250</f>
        <v>1</v>
      </c>
      <c r="AY251" s="265" t="n">
        <f aca="false">+AX251+AY250</f>
        <v>1</v>
      </c>
      <c r="AZ251" s="265" t="n">
        <f aca="false">+AY251+AZ250</f>
        <v>1</v>
      </c>
      <c r="BA251" s="265" t="n">
        <f aca="false">+AZ251+BA250</f>
        <v>1</v>
      </c>
      <c r="BB251" s="265" t="n">
        <f aca="false">+BA251+BB250</f>
        <v>1</v>
      </c>
      <c r="BC251" s="266"/>
      <c r="BD251" s="280"/>
      <c r="BE251" s="280"/>
      <c r="BF251" s="280"/>
      <c r="BG251" s="280"/>
      <c r="BH251" s="280"/>
      <c r="BI251" s="280"/>
      <c r="BJ251" s="280"/>
      <c r="BK251" s="280"/>
      <c r="BL251" s="280"/>
      <c r="BM251" s="280"/>
      <c r="BN251" s="280"/>
      <c r="BO251" s="280"/>
      <c r="BP251" s="280"/>
      <c r="BQ251" s="280"/>
      <c r="BR251" s="280"/>
      <c r="BS251" s="280"/>
      <c r="BT251" s="280"/>
      <c r="BU251" s="280"/>
      <c r="BV251" s="280"/>
      <c r="BW251" s="280"/>
      <c r="BX251" s="280"/>
      <c r="BY251" s="280"/>
      <c r="BZ251" s="280"/>
      <c r="CA251" s="280"/>
      <c r="CB251" s="280"/>
      <c r="CC251" s="280"/>
      <c r="CD251" s="280"/>
      <c r="CE251" s="280"/>
      <c r="CF251" s="280"/>
      <c r="CG251" s="280"/>
      <c r="CH251" s="280"/>
      <c r="CI251" s="280"/>
      <c r="CJ251" s="280"/>
      <c r="CK251" s="280"/>
    </row>
    <row r="252" customFormat="false" ht="12.75" hidden="false" customHeight="false" outlineLevel="0" collapsed="false">
      <c r="A252" s="153"/>
      <c r="B252" s="264" t="s">
        <v>121</v>
      </c>
      <c r="C252" s="260"/>
      <c r="D252" s="265" t="n">
        <v>0</v>
      </c>
      <c r="E252" s="265" t="n">
        <v>0</v>
      </c>
      <c r="F252" s="265" t="n">
        <v>0</v>
      </c>
      <c r="G252" s="265" t="n">
        <v>0</v>
      </c>
      <c r="H252" s="265" t="n">
        <v>0</v>
      </c>
      <c r="I252" s="265" t="n">
        <v>0</v>
      </c>
      <c r="J252" s="265" t="n">
        <v>0</v>
      </c>
      <c r="K252" s="265" t="n">
        <v>0</v>
      </c>
      <c r="L252" s="265" t="n">
        <v>0</v>
      </c>
      <c r="M252" s="265" t="n">
        <v>0</v>
      </c>
      <c r="N252" s="265" t="n">
        <v>0</v>
      </c>
      <c r="O252" s="265" t="n">
        <v>0</v>
      </c>
      <c r="P252" s="265" t="n">
        <v>0</v>
      </c>
      <c r="Q252" s="265" t="n">
        <v>0</v>
      </c>
      <c r="R252" s="265" t="n">
        <f aca="false">R253-Q253</f>
        <v>0.05</v>
      </c>
      <c r="S252" s="265" t="n">
        <f aca="false">S253-R253</f>
        <v>0</v>
      </c>
      <c r="T252" s="265" t="n">
        <f aca="false">T253-S253</f>
        <v>0</v>
      </c>
      <c r="U252" s="265" t="n">
        <f aca="false">U253-T253</f>
        <v>0</v>
      </c>
      <c r="V252" s="265" t="n">
        <f aca="false">V253-U253</f>
        <v>0</v>
      </c>
      <c r="W252" s="265" t="n">
        <f aca="false">W253-V253</f>
        <v>0</v>
      </c>
      <c r="X252" s="265" t="n">
        <f aca="false">X253-W253</f>
        <v>0</v>
      </c>
      <c r="Y252" s="265" t="n">
        <f aca="false">Y253-X253</f>
        <v>0</v>
      </c>
      <c r="Z252" s="265" t="n">
        <f aca="false">Z253-Y253</f>
        <v>0</v>
      </c>
      <c r="AA252" s="265" t="n">
        <f aca="false">AA253-Z253</f>
        <v>0</v>
      </c>
      <c r="AB252" s="265" t="n">
        <f aca="false">AB253-AA253</f>
        <v>0</v>
      </c>
      <c r="AC252" s="265" t="n">
        <f aca="false">AC253-AB253</f>
        <v>0</v>
      </c>
      <c r="AD252" s="265" t="n">
        <f aca="false">AD253-AC253</f>
        <v>0.05</v>
      </c>
      <c r="AE252" s="265" t="n">
        <f aca="false">AE253-AD253</f>
        <v>0.01</v>
      </c>
      <c r="AF252" s="265" t="n">
        <f aca="false">AF253-AE253</f>
        <v>0.01</v>
      </c>
      <c r="AG252" s="162" t="n">
        <f aca="false">AG253-AF253</f>
        <v>0.01</v>
      </c>
      <c r="AH252" s="265" t="n">
        <f aca="false">AH253-AG253</f>
        <v>0.01</v>
      </c>
      <c r="AI252" s="265" t="n">
        <f aca="false">AI253-AH253</f>
        <v>0.00999999999999998</v>
      </c>
      <c r="AJ252" s="265" t="n">
        <f aca="false">AJ253-AI253</f>
        <v>0.01</v>
      </c>
      <c r="AK252" s="265" t="n">
        <f aca="false">AK253-AJ253</f>
        <v>0.019</v>
      </c>
      <c r="AL252" s="265" t="n">
        <f aca="false">AL253-AK253</f>
        <v>0.029</v>
      </c>
      <c r="AM252" s="265" t="n">
        <f aca="false">AM253-AL253</f>
        <v>0.034</v>
      </c>
      <c r="AN252" s="265" t="n">
        <f aca="false">AN253-AM253</f>
        <v>0.061</v>
      </c>
      <c r="AO252" s="265" t="n">
        <f aca="false">AO253-AN253</f>
        <v>0.062</v>
      </c>
      <c r="AP252" s="265" t="n">
        <f aca="false">AP253-AO253</f>
        <v>0.048</v>
      </c>
      <c r="AQ252" s="265" t="n">
        <f aca="false">AQ253-AP253</f>
        <v>0.061</v>
      </c>
      <c r="AR252" s="265" t="n">
        <f aca="false">AR253-AQ253</f>
        <v>0.0570000000000001</v>
      </c>
      <c r="AS252" s="265" t="n">
        <f aca="false">AS253-AR253</f>
        <v>0.025</v>
      </c>
      <c r="AT252" s="265" t="n">
        <f aca="false">AT253-AS253</f>
        <v>0.0289999999999999</v>
      </c>
      <c r="AU252" s="265" t="n">
        <f aca="false">AU253-AT253</f>
        <v>0.039</v>
      </c>
      <c r="AV252" s="265" t="n">
        <f aca="false">AV253-AU253</f>
        <v>0.02</v>
      </c>
      <c r="AW252" s="265" t="n">
        <f aca="false">AW253-AV253</f>
        <v>0.024</v>
      </c>
      <c r="AX252" s="265" t="n">
        <f aca="false">AX253-AW253</f>
        <v>0.332</v>
      </c>
      <c r="AY252" s="265" t="n">
        <f aca="false">AY253-AX253</f>
        <v>0</v>
      </c>
      <c r="AZ252" s="265" t="n">
        <f aca="false">AZ253-AY253</f>
        <v>0</v>
      </c>
      <c r="BA252" s="265" t="n">
        <f aca="false">BA253-AZ253</f>
        <v>0</v>
      </c>
      <c r="BB252" s="265" t="n">
        <f aca="false">BB253-BA253</f>
        <v>0</v>
      </c>
      <c r="BC252" s="266" t="n">
        <f aca="false">SUM(D252:BB252)</f>
        <v>1</v>
      </c>
      <c r="BD252" s="280"/>
      <c r="BE252" s="280"/>
      <c r="BF252" s="280"/>
      <c r="BG252" s="280"/>
      <c r="BH252" s="280"/>
      <c r="BI252" s="280"/>
      <c r="BJ252" s="280"/>
      <c r="BK252" s="280"/>
      <c r="BL252" s="280"/>
      <c r="BM252" s="280"/>
      <c r="BN252" s="280"/>
      <c r="BO252" s="280"/>
      <c r="BP252" s="280"/>
      <c r="BQ252" s="280"/>
      <c r="BR252" s="280"/>
      <c r="BS252" s="280"/>
      <c r="BT252" s="280"/>
      <c r="BU252" s="280"/>
      <c r="BV252" s="280"/>
      <c r="BW252" s="280"/>
      <c r="BX252" s="280"/>
      <c r="BY252" s="280"/>
      <c r="BZ252" s="280"/>
      <c r="CA252" s="280"/>
      <c r="CB252" s="280"/>
      <c r="CC252" s="280"/>
      <c r="CD252" s="280"/>
      <c r="CE252" s="280"/>
      <c r="CF252" s="280"/>
      <c r="CG252" s="280"/>
      <c r="CH252" s="280"/>
      <c r="CI252" s="280"/>
      <c r="CJ252" s="280"/>
      <c r="CK252" s="280"/>
    </row>
    <row r="253" customFormat="false" ht="12.75" hidden="false" customHeight="false" outlineLevel="0" collapsed="false">
      <c r="A253" s="153"/>
      <c r="B253" s="264" t="s">
        <v>122</v>
      </c>
      <c r="C253" s="260"/>
      <c r="D253" s="265" t="n">
        <f aca="false">D252</f>
        <v>0</v>
      </c>
      <c r="E253" s="265" t="n">
        <f aca="false">+D253+E252</f>
        <v>0</v>
      </c>
      <c r="F253" s="265" t="n">
        <f aca="false">+E253+F252</f>
        <v>0</v>
      </c>
      <c r="G253" s="265" t="n">
        <f aca="false">+F253+G252</f>
        <v>0</v>
      </c>
      <c r="H253" s="265" t="n">
        <f aca="false">+G253+H252</f>
        <v>0</v>
      </c>
      <c r="I253" s="265" t="n">
        <f aca="false">+H253+I252</f>
        <v>0</v>
      </c>
      <c r="J253" s="265" t="n">
        <f aca="false">+I253+J252</f>
        <v>0</v>
      </c>
      <c r="K253" s="265" t="n">
        <f aca="false">+J253+K252</f>
        <v>0</v>
      </c>
      <c r="L253" s="265" t="n">
        <f aca="false">+K253+L252</f>
        <v>0</v>
      </c>
      <c r="M253" s="265" t="n">
        <f aca="false">+L253+M252</f>
        <v>0</v>
      </c>
      <c r="N253" s="265" t="n">
        <f aca="false">+M253+N252</f>
        <v>0</v>
      </c>
      <c r="O253" s="265" t="n">
        <f aca="false">+N253+O252</f>
        <v>0</v>
      </c>
      <c r="P253" s="265" t="n">
        <f aca="false">+O253+P252</f>
        <v>0</v>
      </c>
      <c r="Q253" s="265" t="n">
        <f aca="false">+P253+Q252</f>
        <v>0</v>
      </c>
      <c r="R253" s="265" t="n">
        <v>0.05</v>
      </c>
      <c r="S253" s="265" t="n">
        <v>0.05</v>
      </c>
      <c r="T253" s="265" t="n">
        <v>0.05</v>
      </c>
      <c r="U253" s="265" t="n">
        <v>0.05</v>
      </c>
      <c r="V253" s="265" t="n">
        <v>0.05</v>
      </c>
      <c r="W253" s="265" t="n">
        <v>0.05</v>
      </c>
      <c r="X253" s="265" t="n">
        <v>0.05</v>
      </c>
      <c r="Y253" s="265" t="n">
        <v>0.05</v>
      </c>
      <c r="Z253" s="265" t="n">
        <v>0.05</v>
      </c>
      <c r="AA253" s="265" t="n">
        <v>0.05</v>
      </c>
      <c r="AB253" s="265" t="n">
        <v>0.05</v>
      </c>
      <c r="AC253" s="265" t="n">
        <v>0.05</v>
      </c>
      <c r="AD253" s="265" t="n">
        <v>0.1</v>
      </c>
      <c r="AE253" s="265" t="n">
        <v>0.11</v>
      </c>
      <c r="AF253" s="265" t="n">
        <v>0.12</v>
      </c>
      <c r="AG253" s="162" t="n">
        <v>0.13</v>
      </c>
      <c r="AH253" s="265" t="n">
        <v>0.14</v>
      </c>
      <c r="AI253" s="265" t="n">
        <v>0.15</v>
      </c>
      <c r="AJ253" s="265" t="n">
        <v>0.16</v>
      </c>
      <c r="AK253" s="265" t="n">
        <v>0.179</v>
      </c>
      <c r="AL253" s="265" t="n">
        <v>0.208</v>
      </c>
      <c r="AM253" s="265" t="n">
        <v>0.242</v>
      </c>
      <c r="AN253" s="265" t="n">
        <v>0.303</v>
      </c>
      <c r="AO253" s="265" t="n">
        <v>0.365</v>
      </c>
      <c r="AP253" s="265" t="n">
        <v>0.413</v>
      </c>
      <c r="AQ253" s="265" t="n">
        <v>0.474</v>
      </c>
      <c r="AR253" s="265" t="n">
        <v>0.531</v>
      </c>
      <c r="AS253" s="265" t="n">
        <v>0.556</v>
      </c>
      <c r="AT253" s="265" t="n">
        <v>0.585</v>
      </c>
      <c r="AU253" s="265" t="n">
        <v>0.624</v>
      </c>
      <c r="AV253" s="265" t="n">
        <v>0.644</v>
      </c>
      <c r="AW253" s="265" t="n">
        <v>0.668</v>
      </c>
      <c r="AX253" s="265" t="n">
        <v>1</v>
      </c>
      <c r="AY253" s="265" t="n">
        <v>1</v>
      </c>
      <c r="AZ253" s="265" t="n">
        <v>1</v>
      </c>
      <c r="BA253" s="265" t="n">
        <v>1</v>
      </c>
      <c r="BB253" s="265" t="n">
        <v>1</v>
      </c>
      <c r="BC253" s="266"/>
      <c r="BD253" s="280"/>
      <c r="BE253" s="280"/>
      <c r="BF253" s="280"/>
      <c r="BG253" s="280"/>
      <c r="BH253" s="280"/>
      <c r="BI253" s="280"/>
      <c r="BJ253" s="280"/>
      <c r="BK253" s="280"/>
      <c r="BL253" s="280"/>
      <c r="BM253" s="280"/>
      <c r="BN253" s="280"/>
      <c r="BO253" s="280"/>
      <c r="BP253" s="280"/>
      <c r="BQ253" s="280"/>
      <c r="BR253" s="280"/>
      <c r="BS253" s="280"/>
      <c r="BT253" s="280"/>
      <c r="BU253" s="280"/>
      <c r="BV253" s="280"/>
      <c r="BW253" s="280"/>
      <c r="BX253" s="280"/>
      <c r="BY253" s="280"/>
      <c r="BZ253" s="280"/>
      <c r="CA253" s="280"/>
      <c r="CB253" s="280"/>
      <c r="CC253" s="280"/>
      <c r="CD253" s="280"/>
      <c r="CE253" s="280"/>
      <c r="CF253" s="280"/>
      <c r="CG253" s="280"/>
      <c r="CH253" s="280"/>
      <c r="CI253" s="280"/>
      <c r="CJ253" s="280"/>
      <c r="CK253" s="280"/>
    </row>
    <row r="254" customFormat="false" ht="12.75" hidden="false" customHeight="false" outlineLevel="0" collapsed="false">
      <c r="A254" s="153"/>
      <c r="B254" s="268"/>
      <c r="C254" s="260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185"/>
      <c r="AH254" s="269"/>
      <c r="AI254" s="269"/>
      <c r="AJ254" s="269"/>
      <c r="AK254" s="269"/>
      <c r="AL254" s="269"/>
      <c r="AM254" s="269"/>
      <c r="AN254" s="269"/>
      <c r="AO254" s="269"/>
      <c r="AP254" s="269"/>
      <c r="AQ254" s="269"/>
      <c r="AR254" s="269"/>
      <c r="AS254" s="269"/>
      <c r="AT254" s="269"/>
      <c r="AU254" s="269"/>
      <c r="AV254" s="269"/>
      <c r="AW254" s="269"/>
      <c r="AX254" s="269"/>
      <c r="AY254" s="269"/>
      <c r="AZ254" s="269"/>
      <c r="BA254" s="269"/>
      <c r="BB254" s="269"/>
      <c r="BC254" s="270"/>
      <c r="BD254" s="280"/>
      <c r="BE254" s="280"/>
      <c r="BF254" s="280"/>
      <c r="BG254" s="280"/>
      <c r="BH254" s="280"/>
      <c r="BI254" s="280"/>
      <c r="BJ254" s="280"/>
      <c r="BK254" s="280"/>
      <c r="BL254" s="280"/>
      <c r="BM254" s="280"/>
      <c r="BN254" s="280"/>
      <c r="BO254" s="280"/>
      <c r="BP254" s="280"/>
      <c r="BQ254" s="280"/>
      <c r="BR254" s="280"/>
      <c r="BS254" s="280"/>
      <c r="BT254" s="280"/>
      <c r="BU254" s="280"/>
      <c r="BV254" s="280"/>
      <c r="BW254" s="280"/>
      <c r="BX254" s="280"/>
      <c r="BY254" s="280"/>
      <c r="BZ254" s="280"/>
      <c r="CA254" s="280"/>
      <c r="CB254" s="280"/>
      <c r="CC254" s="280"/>
      <c r="CD254" s="280"/>
      <c r="CE254" s="280"/>
      <c r="CF254" s="280"/>
      <c r="CG254" s="280"/>
      <c r="CH254" s="280"/>
      <c r="CI254" s="280"/>
      <c r="CJ254" s="280"/>
      <c r="CK254" s="280"/>
    </row>
    <row r="255" customFormat="false" ht="12.75" hidden="false" customHeight="false" outlineLevel="0" collapsed="false">
      <c r="A255" s="153"/>
      <c r="B255" s="211" t="s">
        <v>123</v>
      </c>
      <c r="C255" s="212" t="n">
        <v>66</v>
      </c>
      <c r="D255" s="215" t="n">
        <f aca="false">+D251*$C255</f>
        <v>0</v>
      </c>
      <c r="E255" s="215" t="n">
        <f aca="false">+E251*$C255</f>
        <v>0</v>
      </c>
      <c r="F255" s="215" t="n">
        <f aca="false">+F251*$C255</f>
        <v>0</v>
      </c>
      <c r="G255" s="215" t="n">
        <f aca="false">+G251*$C255</f>
        <v>0</v>
      </c>
      <c r="H255" s="215" t="n">
        <f aca="false">+H251*$C255</f>
        <v>0</v>
      </c>
      <c r="I255" s="215" t="n">
        <f aca="false">+I251*$C255</f>
        <v>0</v>
      </c>
      <c r="J255" s="215" t="n">
        <f aca="false">+J251*$C255</f>
        <v>0</v>
      </c>
      <c r="K255" s="215" t="n">
        <f aca="false">+K251*$C255</f>
        <v>0</v>
      </c>
      <c r="L255" s="215" t="n">
        <f aca="false">+L251*$C255</f>
        <v>0</v>
      </c>
      <c r="M255" s="215" t="n">
        <f aca="false">+M251*$C255</f>
        <v>0</v>
      </c>
      <c r="N255" s="215" t="n">
        <f aca="false">+N251*$C255</f>
        <v>0</v>
      </c>
      <c r="O255" s="215" t="n">
        <f aca="false">+O251*$C255</f>
        <v>0</v>
      </c>
      <c r="P255" s="215" t="n">
        <f aca="false">+P251*$C255</f>
        <v>0</v>
      </c>
      <c r="Q255" s="215" t="n">
        <f aca="false">+Q251*$C255</f>
        <v>0</v>
      </c>
      <c r="R255" s="215" t="n">
        <f aca="false">+R251*$C255</f>
        <v>0</v>
      </c>
      <c r="S255" s="215" t="n">
        <f aca="false">+S251*$C255</f>
        <v>0</v>
      </c>
      <c r="T255" s="215" t="n">
        <f aca="false">+T251*$C255</f>
        <v>0</v>
      </c>
      <c r="U255" s="215" t="n">
        <f aca="false">+U251*$C255</f>
        <v>0</v>
      </c>
      <c r="V255" s="215" t="n">
        <f aca="false">+V251*$C255</f>
        <v>0</v>
      </c>
      <c r="W255" s="215" t="n">
        <f aca="false">+W251*$C255</f>
        <v>0</v>
      </c>
      <c r="X255" s="215" t="n">
        <f aca="false">+X251*$C255</f>
        <v>0</v>
      </c>
      <c r="Y255" s="215" t="n">
        <f aca="false">+Y251*$C255</f>
        <v>0</v>
      </c>
      <c r="Z255" s="215" t="n">
        <f aca="false">+Z251*$C255</f>
        <v>0</v>
      </c>
      <c r="AA255" s="215" t="n">
        <f aca="false">+AA251*$C255</f>
        <v>0</v>
      </c>
      <c r="AB255" s="215" t="n">
        <f aca="false">+AB251*$C255</f>
        <v>0</v>
      </c>
      <c r="AC255" s="215" t="n">
        <f aca="false">+AC251*$C255</f>
        <v>3.3</v>
      </c>
      <c r="AD255" s="215" t="n">
        <f aca="false">+AD251*$C255</f>
        <v>6.6</v>
      </c>
      <c r="AE255" s="215" t="n">
        <f aca="false">+AE251*$C255</f>
        <v>7.26</v>
      </c>
      <c r="AF255" s="215" t="n">
        <f aca="false">+AF251*$C255</f>
        <v>7.92</v>
      </c>
      <c r="AG255" s="169" t="n">
        <f aca="false">+AG251*$C255</f>
        <v>8.58</v>
      </c>
      <c r="AH255" s="215" t="n">
        <f aca="false">+AH251*$C255</f>
        <v>9.24</v>
      </c>
      <c r="AI255" s="215" t="n">
        <f aca="false">+AI251*$C255</f>
        <v>9.9</v>
      </c>
      <c r="AJ255" s="215" t="n">
        <f aca="false">+AJ251*$C255</f>
        <v>10.56</v>
      </c>
      <c r="AK255" s="215" t="n">
        <f aca="false">+AK251*$C255</f>
        <v>13.2</v>
      </c>
      <c r="AL255" s="215" t="n">
        <f aca="false">+AL251*$C255</f>
        <v>16.5</v>
      </c>
      <c r="AM255" s="215" t="n">
        <f aca="false">+AM251*$C255</f>
        <v>19.8</v>
      </c>
      <c r="AN255" s="215" t="n">
        <f aca="false">+AN251*$C255</f>
        <v>23.1</v>
      </c>
      <c r="AO255" s="215" t="n">
        <f aca="false">+AO251*$C255</f>
        <v>26.4</v>
      </c>
      <c r="AP255" s="215" t="n">
        <f aca="false">+AP251*$C255</f>
        <v>29.7</v>
      </c>
      <c r="AQ255" s="215" t="n">
        <f aca="false">+AQ251*$C255</f>
        <v>33</v>
      </c>
      <c r="AR255" s="215" t="n">
        <f aca="false">+AR251*$C255</f>
        <v>36.3</v>
      </c>
      <c r="AS255" s="215" t="n">
        <f aca="false">+AS251*$C255</f>
        <v>39.6</v>
      </c>
      <c r="AT255" s="215" t="n">
        <f aca="false">+AT251*$C255</f>
        <v>42.9</v>
      </c>
      <c r="AU255" s="215" t="n">
        <f aca="false">+AU251*$C255</f>
        <v>46.2</v>
      </c>
      <c r="AV255" s="215" t="n">
        <f aca="false">+AV251*$C255</f>
        <v>52.8</v>
      </c>
      <c r="AW255" s="215" t="n">
        <f aca="false">+AW251*$C255</f>
        <v>62.7</v>
      </c>
      <c r="AX255" s="215" t="n">
        <f aca="false">+AX251*$C255</f>
        <v>66</v>
      </c>
      <c r="AY255" s="215" t="n">
        <f aca="false">+AY251*$C255</f>
        <v>66</v>
      </c>
      <c r="AZ255" s="215" t="n">
        <f aca="false">+AZ251*$C255</f>
        <v>66</v>
      </c>
      <c r="BA255" s="215" t="n">
        <f aca="false">+BA251*$C255</f>
        <v>66</v>
      </c>
      <c r="BB255" s="215" t="n">
        <f aca="false">+BB251*$C255</f>
        <v>66</v>
      </c>
      <c r="BC255" s="216"/>
      <c r="BD255" s="280"/>
      <c r="BE255" s="280"/>
      <c r="BF255" s="280"/>
      <c r="BG255" s="280"/>
      <c r="BH255" s="280"/>
      <c r="BI255" s="280"/>
      <c r="BJ255" s="280"/>
      <c r="BK255" s="280"/>
      <c r="BL255" s="280"/>
      <c r="BM255" s="280"/>
      <c r="BN255" s="280"/>
      <c r="BO255" s="280"/>
      <c r="BP255" s="280"/>
      <c r="BQ255" s="280"/>
      <c r="BR255" s="280"/>
      <c r="BS255" s="280"/>
      <c r="BT255" s="280"/>
      <c r="BU255" s="280"/>
      <c r="BV255" s="280"/>
      <c r="BW255" s="280"/>
      <c r="BX255" s="280"/>
      <c r="BY255" s="280"/>
      <c r="BZ255" s="280"/>
      <c r="CA255" s="280"/>
      <c r="CB255" s="280"/>
      <c r="CC255" s="280"/>
      <c r="CD255" s="280"/>
      <c r="CE255" s="280"/>
      <c r="CF255" s="280"/>
      <c r="CG255" s="280"/>
      <c r="CH255" s="280"/>
      <c r="CI255" s="280"/>
      <c r="CJ255" s="280"/>
      <c r="CK255" s="280"/>
    </row>
    <row r="256" customFormat="false" ht="13.5" hidden="false" customHeight="false" outlineLevel="0" collapsed="false">
      <c r="A256" s="153"/>
      <c r="B256" s="271" t="s">
        <v>124</v>
      </c>
      <c r="C256" s="272" t="str">
        <f aca="false">+'NTP or Sold'!B43</f>
        <v>Committed</v>
      </c>
      <c r="D256" s="273" t="n">
        <f aca="false">+D253*$C255</f>
        <v>0</v>
      </c>
      <c r="E256" s="273" t="n">
        <f aca="false">+E253*$C255</f>
        <v>0</v>
      </c>
      <c r="F256" s="273" t="n">
        <f aca="false">+F253*$C255</f>
        <v>0</v>
      </c>
      <c r="G256" s="273" t="n">
        <f aca="false">+G253*$C255</f>
        <v>0</v>
      </c>
      <c r="H256" s="273" t="n">
        <f aca="false">+H253*$C255</f>
        <v>0</v>
      </c>
      <c r="I256" s="273" t="n">
        <f aca="false">+I253*$C255</f>
        <v>0</v>
      </c>
      <c r="J256" s="273" t="n">
        <f aca="false">+J253*$C255</f>
        <v>0</v>
      </c>
      <c r="K256" s="273" t="n">
        <f aca="false">+K253*$C255</f>
        <v>0</v>
      </c>
      <c r="L256" s="273" t="n">
        <f aca="false">+L253*$C255</f>
        <v>0</v>
      </c>
      <c r="M256" s="273" t="n">
        <f aca="false">+M253*$C255</f>
        <v>0</v>
      </c>
      <c r="N256" s="273" t="n">
        <f aca="false">+N253*$C255</f>
        <v>0</v>
      </c>
      <c r="O256" s="273" t="n">
        <f aca="false">+O253*$C255</f>
        <v>0</v>
      </c>
      <c r="P256" s="273" t="n">
        <f aca="false">+P253*$C255</f>
        <v>0</v>
      </c>
      <c r="Q256" s="273" t="n">
        <f aca="false">+Q253*$C255</f>
        <v>0</v>
      </c>
      <c r="R256" s="273" t="n">
        <f aca="false">+R253*$C255</f>
        <v>3.3</v>
      </c>
      <c r="S256" s="273" t="n">
        <f aca="false">+S253*$C255</f>
        <v>3.3</v>
      </c>
      <c r="T256" s="273" t="n">
        <f aca="false">+T253*$C255</f>
        <v>3.3</v>
      </c>
      <c r="U256" s="273" t="n">
        <f aca="false">+U253*$C255</f>
        <v>3.3</v>
      </c>
      <c r="V256" s="273" t="n">
        <f aca="false">+V253*$C255</f>
        <v>3.3</v>
      </c>
      <c r="W256" s="273" t="n">
        <f aca="false">+W253*$C255</f>
        <v>3.3</v>
      </c>
      <c r="X256" s="273" t="n">
        <f aca="false">+X253*$C255</f>
        <v>3.3</v>
      </c>
      <c r="Y256" s="273" t="n">
        <f aca="false">+Y253*$C255</f>
        <v>3.3</v>
      </c>
      <c r="Z256" s="273" t="n">
        <f aca="false">+Z253*$C255</f>
        <v>3.3</v>
      </c>
      <c r="AA256" s="273" t="n">
        <f aca="false">+AA253*$C255</f>
        <v>3.3</v>
      </c>
      <c r="AB256" s="273" t="n">
        <f aca="false">+AB253*$C255</f>
        <v>3.3</v>
      </c>
      <c r="AC256" s="273" t="n">
        <f aca="false">+AC253*$C255</f>
        <v>3.3</v>
      </c>
      <c r="AD256" s="273" t="n">
        <f aca="false">+AD253*$C255</f>
        <v>6.6</v>
      </c>
      <c r="AE256" s="273" t="n">
        <f aca="false">+AE253*$C255</f>
        <v>7.26</v>
      </c>
      <c r="AF256" s="273" t="n">
        <f aca="false">+AF253*$C255</f>
        <v>7.92</v>
      </c>
      <c r="AG256" s="175" t="n">
        <f aca="false">+AG253*$C255</f>
        <v>8.58</v>
      </c>
      <c r="AH256" s="273" t="n">
        <f aca="false">+AH253*$C255</f>
        <v>9.24</v>
      </c>
      <c r="AI256" s="273" t="n">
        <f aca="false">+AI253*$C255</f>
        <v>9.9</v>
      </c>
      <c r="AJ256" s="273" t="n">
        <f aca="false">+AJ253*$C255</f>
        <v>10.56</v>
      </c>
      <c r="AK256" s="273" t="n">
        <f aca="false">+AK253*$C255</f>
        <v>11.814</v>
      </c>
      <c r="AL256" s="273" t="n">
        <f aca="false">+AL253*$C255</f>
        <v>13.728</v>
      </c>
      <c r="AM256" s="273" t="n">
        <f aca="false">+AM253*$C255</f>
        <v>15.972</v>
      </c>
      <c r="AN256" s="273" t="n">
        <f aca="false">+AN253*$C255</f>
        <v>19.998</v>
      </c>
      <c r="AO256" s="273" t="n">
        <f aca="false">+AO253*$C255</f>
        <v>24.09</v>
      </c>
      <c r="AP256" s="273" t="n">
        <f aca="false">+AP253*$C255</f>
        <v>27.258</v>
      </c>
      <c r="AQ256" s="273" t="n">
        <f aca="false">+AQ253*$C255</f>
        <v>31.284</v>
      </c>
      <c r="AR256" s="273" t="n">
        <f aca="false">+AR253*$C255</f>
        <v>35.046</v>
      </c>
      <c r="AS256" s="273" t="n">
        <f aca="false">+AS253*$C255</f>
        <v>36.696</v>
      </c>
      <c r="AT256" s="273" t="n">
        <f aca="false">+AT253*$C255</f>
        <v>38.61</v>
      </c>
      <c r="AU256" s="273" t="n">
        <f aca="false">+AU253*$C255</f>
        <v>41.184</v>
      </c>
      <c r="AV256" s="273" t="n">
        <f aca="false">+AV253*$C255</f>
        <v>42.504</v>
      </c>
      <c r="AW256" s="273" t="n">
        <f aca="false">+AW253*$C255</f>
        <v>44.088</v>
      </c>
      <c r="AX256" s="273" t="n">
        <f aca="false">+AX253*$C255</f>
        <v>66</v>
      </c>
      <c r="AY256" s="273" t="n">
        <f aca="false">+AY253*$C255</f>
        <v>66</v>
      </c>
      <c r="AZ256" s="273" t="n">
        <f aca="false">+AZ253*$C255</f>
        <v>66</v>
      </c>
      <c r="BA256" s="273" t="n">
        <f aca="false">+BA253*$C255</f>
        <v>66</v>
      </c>
      <c r="BB256" s="273" t="n">
        <f aca="false">+BB253*$C255</f>
        <v>66</v>
      </c>
      <c r="BC256" s="274"/>
      <c r="BD256" s="280"/>
      <c r="BE256" s="280"/>
      <c r="BF256" s="280"/>
      <c r="BG256" s="280"/>
      <c r="BH256" s="280"/>
      <c r="BI256" s="280"/>
      <c r="BJ256" s="280"/>
      <c r="BK256" s="280"/>
      <c r="BL256" s="280"/>
      <c r="BM256" s="280"/>
      <c r="BN256" s="280"/>
      <c r="BO256" s="280"/>
      <c r="BP256" s="280"/>
      <c r="BQ256" s="280"/>
      <c r="BR256" s="280"/>
      <c r="BS256" s="280"/>
      <c r="BT256" s="280"/>
      <c r="BU256" s="280"/>
      <c r="BV256" s="280"/>
      <c r="BW256" s="280"/>
      <c r="BX256" s="280"/>
      <c r="BY256" s="280"/>
      <c r="BZ256" s="280"/>
      <c r="CA256" s="280"/>
      <c r="CB256" s="280"/>
      <c r="CC256" s="280"/>
      <c r="CD256" s="280"/>
      <c r="CE256" s="280"/>
      <c r="CF256" s="280"/>
      <c r="CG256" s="280"/>
      <c r="CH256" s="280"/>
      <c r="CI256" s="280"/>
      <c r="CJ256" s="280"/>
      <c r="CK256" s="280"/>
    </row>
    <row r="257" customFormat="false" ht="15" hidden="false" customHeight="true" outlineLevel="0" collapsed="false">
      <c r="A257" s="199"/>
      <c r="B257" s="178" t="str">
        <f aca="false">+'NTP or Sold'!H22</f>
        <v>LM6000</v>
      </c>
      <c r="C257" s="179" t="str">
        <f aca="false">+'NTP or Sold'!T22</f>
        <v>Unassigned</v>
      </c>
      <c r="D257" s="180"/>
      <c r="E257" s="180"/>
      <c r="F257" s="180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57"/>
      <c r="AE257" s="180"/>
      <c r="AF257" s="180"/>
      <c r="AG257" s="180"/>
      <c r="AH257" s="180"/>
      <c r="AI257" s="180"/>
      <c r="AJ257" s="180"/>
      <c r="AK257" s="180"/>
      <c r="AL257" s="180"/>
      <c r="AM257" s="180"/>
      <c r="AN257" s="180"/>
      <c r="AO257" s="180"/>
      <c r="AP257" s="180"/>
      <c r="AQ257" s="180"/>
      <c r="AR257" s="180"/>
      <c r="AS257" s="180"/>
      <c r="AT257" s="180"/>
      <c r="AU257" s="180"/>
      <c r="AV257" s="180"/>
      <c r="AW257" s="180"/>
      <c r="AX257" s="180"/>
      <c r="AY257" s="180"/>
      <c r="AZ257" s="180"/>
      <c r="BA257" s="180"/>
      <c r="BB257" s="180"/>
      <c r="BC257" s="197"/>
    </row>
    <row r="258" customFormat="false" ht="12.75" hidden="false" customHeight="false" outlineLevel="0" collapsed="false">
      <c r="A258" s="201"/>
      <c r="B258" s="181" t="s">
        <v>119</v>
      </c>
      <c r="C258" s="179"/>
      <c r="D258" s="182" t="n">
        <v>0</v>
      </c>
      <c r="E258" s="182" t="n">
        <v>0</v>
      </c>
      <c r="F258" s="182" t="n">
        <v>0</v>
      </c>
      <c r="G258" s="182" t="n">
        <v>0</v>
      </c>
      <c r="H258" s="182" t="n">
        <v>0</v>
      </c>
      <c r="I258" s="182" t="n">
        <v>0</v>
      </c>
      <c r="J258" s="182" t="n">
        <v>0</v>
      </c>
      <c r="K258" s="182" t="n">
        <v>0</v>
      </c>
      <c r="L258" s="182" t="n">
        <v>0</v>
      </c>
      <c r="M258" s="182" t="n">
        <v>0</v>
      </c>
      <c r="N258" s="182" t="n">
        <f aca="false">16.7/336</f>
        <v>0.049702380952381</v>
      </c>
      <c r="O258" s="182" t="n">
        <v>0</v>
      </c>
      <c r="P258" s="182" t="n">
        <v>0</v>
      </c>
      <c r="Q258" s="182" t="n">
        <v>0</v>
      </c>
      <c r="R258" s="182" t="n">
        <v>0</v>
      </c>
      <c r="S258" s="182" t="n">
        <v>0</v>
      </c>
      <c r="T258" s="182" t="n">
        <v>0</v>
      </c>
      <c r="U258" s="182" t="n">
        <v>0</v>
      </c>
      <c r="V258" s="182" t="n">
        <v>0</v>
      </c>
      <c r="W258" s="182" t="n">
        <v>0</v>
      </c>
      <c r="X258" s="182" t="n">
        <f aca="false">+(0.95-0.0497)/18</f>
        <v>0.0500166666666667</v>
      </c>
      <c r="Y258" s="182" t="n">
        <f aca="false">+(0.95-0.0497)/18</f>
        <v>0.0500166666666667</v>
      </c>
      <c r="Z258" s="182" t="n">
        <f aca="false">+(0.95-0.0497)/18</f>
        <v>0.0500166666666667</v>
      </c>
      <c r="AA258" s="182" t="n">
        <f aca="false">+(0.95-0.0497)/18</f>
        <v>0.0500166666666667</v>
      </c>
      <c r="AB258" s="182" t="n">
        <f aca="false">+(0.95-0.0497)/18</f>
        <v>0.0500166666666667</v>
      </c>
      <c r="AC258" s="182" t="n">
        <f aca="false">+(0.95-0.0497)/18</f>
        <v>0.0500166666666667</v>
      </c>
      <c r="AD258" s="162" t="n">
        <f aca="false">+(0.95-0.0497)/18</f>
        <v>0.0500166666666667</v>
      </c>
      <c r="AE258" s="182" t="n">
        <f aca="false">+(0.95-0.0497)/18</f>
        <v>0.0500166666666667</v>
      </c>
      <c r="AF258" s="182" t="n">
        <f aca="false">+(0.95-0.0497)/18</f>
        <v>0.0500166666666667</v>
      </c>
      <c r="AG258" s="182" t="n">
        <f aca="false">+(0.95-0.0497)/18</f>
        <v>0.0500166666666667</v>
      </c>
      <c r="AH258" s="182" t="n">
        <f aca="false">+(0.95-0.0497)/18</f>
        <v>0.0500166666666667</v>
      </c>
      <c r="AI258" s="182" t="n">
        <f aca="false">+(0.95-0.0497)/18</f>
        <v>0.0500166666666667</v>
      </c>
      <c r="AJ258" s="182" t="n">
        <f aca="false">+(0.95-0.0497)/18</f>
        <v>0.0500166666666667</v>
      </c>
      <c r="AK258" s="182" t="n">
        <f aca="false">+(0.95-0.0497)/18</f>
        <v>0.0500166666666667</v>
      </c>
      <c r="AL258" s="182" t="n">
        <f aca="false">+(0.95-0.0497)/18</f>
        <v>0.0500166666666667</v>
      </c>
      <c r="AM258" s="182" t="n">
        <f aca="false">+(0.95-0.0497)/18</f>
        <v>0.0500166666666667</v>
      </c>
      <c r="AN258" s="182" t="n">
        <f aca="false">+(0.95-0.0497)/18</f>
        <v>0.0500166666666667</v>
      </c>
      <c r="AO258" s="182" t="n">
        <f aca="false">+(0.95-0.0497)/18</f>
        <v>0.0500166666666667</v>
      </c>
      <c r="AP258" s="182" t="n">
        <v>0</v>
      </c>
      <c r="AQ258" s="182" t="n">
        <v>0</v>
      </c>
      <c r="AR258" s="182" t="n">
        <v>0</v>
      </c>
      <c r="AS258" s="182" t="n">
        <v>0</v>
      </c>
      <c r="AT258" s="182" t="n">
        <v>0.05</v>
      </c>
      <c r="AU258" s="182" t="n">
        <v>0</v>
      </c>
      <c r="AV258" s="182" t="n">
        <v>0</v>
      </c>
      <c r="AW258" s="182" t="n">
        <v>0</v>
      </c>
      <c r="AX258" s="182" t="n">
        <v>0</v>
      </c>
      <c r="AY258" s="182" t="n">
        <v>0</v>
      </c>
      <c r="AZ258" s="182" t="n">
        <v>0</v>
      </c>
      <c r="BA258" s="182" t="n">
        <v>0</v>
      </c>
      <c r="BB258" s="182" t="n">
        <v>0</v>
      </c>
      <c r="BC258" s="200" t="n">
        <f aca="false">SUM(D258:BB258)</f>
        <v>1.00000238095238</v>
      </c>
      <c r="BD258" s="181"/>
    </row>
    <row r="259" customFormat="false" ht="12.75" hidden="false" customHeight="false" outlineLevel="0" collapsed="false">
      <c r="A259" s="201"/>
      <c r="B259" s="181" t="s">
        <v>120</v>
      </c>
      <c r="C259" s="179"/>
      <c r="D259" s="182" t="n">
        <f aca="false">D258</f>
        <v>0</v>
      </c>
      <c r="E259" s="182" t="n">
        <f aca="false">+D259+E258</f>
        <v>0</v>
      </c>
      <c r="F259" s="182" t="n">
        <f aca="false">+E259+F258</f>
        <v>0</v>
      </c>
      <c r="G259" s="182" t="n">
        <f aca="false">+F259+G258</f>
        <v>0</v>
      </c>
      <c r="H259" s="182" t="n">
        <f aca="false">+G259+H258</f>
        <v>0</v>
      </c>
      <c r="I259" s="182" t="n">
        <f aca="false">+H259+I258</f>
        <v>0</v>
      </c>
      <c r="J259" s="182" t="n">
        <f aca="false">+I259+J258</f>
        <v>0</v>
      </c>
      <c r="K259" s="182" t="n">
        <f aca="false">+J259+K258</f>
        <v>0</v>
      </c>
      <c r="L259" s="182" t="n">
        <f aca="false">+K259+L258</f>
        <v>0</v>
      </c>
      <c r="M259" s="182" t="n">
        <f aca="false">+L259+M258</f>
        <v>0</v>
      </c>
      <c r="N259" s="182" t="n">
        <f aca="false">+M259+N258</f>
        <v>0.049702380952381</v>
      </c>
      <c r="O259" s="182" t="n">
        <f aca="false">+N259+O258</f>
        <v>0.049702380952381</v>
      </c>
      <c r="P259" s="182" t="n">
        <f aca="false">+O259+P258</f>
        <v>0.049702380952381</v>
      </c>
      <c r="Q259" s="182" t="n">
        <f aca="false">+P259+Q258</f>
        <v>0.049702380952381</v>
      </c>
      <c r="R259" s="182" t="n">
        <f aca="false">+Q259+R258</f>
        <v>0.049702380952381</v>
      </c>
      <c r="S259" s="182" t="n">
        <f aca="false">+R259+S258</f>
        <v>0.049702380952381</v>
      </c>
      <c r="T259" s="182" t="n">
        <f aca="false">+S259+T258</f>
        <v>0.049702380952381</v>
      </c>
      <c r="U259" s="182" t="n">
        <f aca="false">+T259+U258</f>
        <v>0.049702380952381</v>
      </c>
      <c r="V259" s="182" t="n">
        <f aca="false">+U259+V258</f>
        <v>0.049702380952381</v>
      </c>
      <c r="W259" s="182" t="n">
        <f aca="false">+V259+W258</f>
        <v>0.049702380952381</v>
      </c>
      <c r="X259" s="182" t="n">
        <f aca="false">+W259+X258</f>
        <v>0.0997190476190476</v>
      </c>
      <c r="Y259" s="182" t="n">
        <f aca="false">+X259+Y258</f>
        <v>0.149735714285714</v>
      </c>
      <c r="Z259" s="182" t="n">
        <f aca="false">+Y259+Z258</f>
        <v>0.199752380952381</v>
      </c>
      <c r="AA259" s="182" t="n">
        <f aca="false">+Z259+AA258</f>
        <v>0.249769047619048</v>
      </c>
      <c r="AB259" s="182" t="n">
        <f aca="false">+AA259+AB258</f>
        <v>0.299785714285714</v>
      </c>
      <c r="AC259" s="182" t="n">
        <f aca="false">+AB259+AC258</f>
        <v>0.349802380952381</v>
      </c>
      <c r="AD259" s="162" t="n">
        <f aca="false">+AC259+AD258</f>
        <v>0.399819047619048</v>
      </c>
      <c r="AE259" s="182" t="n">
        <f aca="false">+AD259+AE258</f>
        <v>0.449835714285714</v>
      </c>
      <c r="AF259" s="182" t="n">
        <f aca="false">+AE259+AF258</f>
        <v>0.499852380952381</v>
      </c>
      <c r="AG259" s="182" t="n">
        <f aca="false">+AF259+AG258</f>
        <v>0.549869047619048</v>
      </c>
      <c r="AH259" s="182" t="n">
        <f aca="false">+AG259+AH258</f>
        <v>0.599885714285714</v>
      </c>
      <c r="AI259" s="182" t="n">
        <f aca="false">+AH259+AI258</f>
        <v>0.649902380952381</v>
      </c>
      <c r="AJ259" s="182" t="n">
        <f aca="false">+AI259+AJ258</f>
        <v>0.699919047619048</v>
      </c>
      <c r="AK259" s="182" t="n">
        <f aca="false">+AJ259+AK258</f>
        <v>0.749935714285714</v>
      </c>
      <c r="AL259" s="182" t="n">
        <f aca="false">+AK259+AL258</f>
        <v>0.799952380952381</v>
      </c>
      <c r="AM259" s="182" t="n">
        <f aca="false">+AL259+AM258</f>
        <v>0.849969047619048</v>
      </c>
      <c r="AN259" s="182" t="n">
        <f aca="false">+AM259+AN258</f>
        <v>0.899985714285715</v>
      </c>
      <c r="AO259" s="182" t="n">
        <f aca="false">+AN259+AO258</f>
        <v>0.950002380952381</v>
      </c>
      <c r="AP259" s="182" t="n">
        <f aca="false">+AO259+AP258</f>
        <v>0.950002380952381</v>
      </c>
      <c r="AQ259" s="182" t="n">
        <f aca="false">+AP259+AQ258</f>
        <v>0.950002380952381</v>
      </c>
      <c r="AR259" s="182" t="n">
        <f aca="false">+AQ259+AR258</f>
        <v>0.950002380952381</v>
      </c>
      <c r="AS259" s="182" t="n">
        <f aca="false">+AR259+AS258</f>
        <v>0.950002380952381</v>
      </c>
      <c r="AT259" s="182" t="n">
        <f aca="false">+AS259+AT258</f>
        <v>1.00000238095238</v>
      </c>
      <c r="AU259" s="182" t="n">
        <f aca="false">+AT259+AU258</f>
        <v>1.00000238095238</v>
      </c>
      <c r="AV259" s="182" t="n">
        <f aca="false">+AU259+AV258</f>
        <v>1.00000238095238</v>
      </c>
      <c r="AW259" s="182" t="n">
        <f aca="false">+AV259+AW258</f>
        <v>1.00000238095238</v>
      </c>
      <c r="AX259" s="182" t="n">
        <f aca="false">+AW259+AX258</f>
        <v>1.00000238095238</v>
      </c>
      <c r="AY259" s="182" t="n">
        <f aca="false">+AX259+AY258</f>
        <v>1.00000238095238</v>
      </c>
      <c r="AZ259" s="182" t="n">
        <f aca="false">+AY259+AZ258</f>
        <v>1.00000238095238</v>
      </c>
      <c r="BA259" s="182" t="n">
        <f aca="false">+AZ259+BA258</f>
        <v>1.00000238095238</v>
      </c>
      <c r="BB259" s="182" t="n">
        <f aca="false">+BA259+BB258</f>
        <v>1.00000238095238</v>
      </c>
      <c r="BC259" s="200"/>
      <c r="BD259" s="181"/>
    </row>
    <row r="260" customFormat="false" ht="12.75" hidden="false" customHeight="false" outlineLevel="0" collapsed="false">
      <c r="A260" s="201"/>
      <c r="B260" s="181" t="s">
        <v>121</v>
      </c>
      <c r="C260" s="179"/>
      <c r="D260" s="182" t="n">
        <v>0</v>
      </c>
      <c r="E260" s="182" t="n">
        <v>0</v>
      </c>
      <c r="F260" s="182" t="n">
        <v>0</v>
      </c>
      <c r="G260" s="182" t="n">
        <v>0</v>
      </c>
      <c r="H260" s="182" t="n">
        <v>0</v>
      </c>
      <c r="I260" s="182" t="n">
        <v>0</v>
      </c>
      <c r="J260" s="182" t="n">
        <v>0</v>
      </c>
      <c r="K260" s="182" t="n">
        <v>0</v>
      </c>
      <c r="L260" s="182" t="n">
        <v>0</v>
      </c>
      <c r="M260" s="182" t="n">
        <v>0</v>
      </c>
      <c r="N260" s="182" t="n">
        <v>0.05</v>
      </c>
      <c r="O260" s="182" t="n">
        <v>0</v>
      </c>
      <c r="P260" s="182" t="n">
        <v>0</v>
      </c>
      <c r="Q260" s="182" t="n">
        <v>0</v>
      </c>
      <c r="R260" s="182" t="n">
        <v>0</v>
      </c>
      <c r="S260" s="182" t="n">
        <v>0</v>
      </c>
      <c r="T260" s="182" t="n">
        <v>0</v>
      </c>
      <c r="U260" s="182" t="n">
        <v>0</v>
      </c>
      <c r="V260" s="182" t="n">
        <v>0</v>
      </c>
      <c r="W260" s="182" t="n">
        <v>0</v>
      </c>
      <c r="X260" s="182" t="n">
        <f aca="false">+(0.34-0.05)/18</f>
        <v>0.0161111111111111</v>
      </c>
      <c r="Y260" s="182" t="n">
        <f aca="false">+(0.34-0.05)/18</f>
        <v>0.0161111111111111</v>
      </c>
      <c r="Z260" s="182" t="n">
        <f aca="false">+(0.34-0.05)/18</f>
        <v>0.0161111111111111</v>
      </c>
      <c r="AA260" s="182" t="n">
        <f aca="false">+(0.34-0.05)/18</f>
        <v>0.0161111111111111</v>
      </c>
      <c r="AB260" s="182" t="n">
        <f aca="false">+(0.34-0.05)/18</f>
        <v>0.0161111111111111</v>
      </c>
      <c r="AC260" s="182" t="n">
        <f aca="false">+(0.34-0.05)/18</f>
        <v>0.0161111111111111</v>
      </c>
      <c r="AD260" s="162" t="n">
        <f aca="false">+(0.34-0.05)/18</f>
        <v>0.0161111111111111</v>
      </c>
      <c r="AE260" s="182" t="n">
        <f aca="false">+(0.34-0.05)/18</f>
        <v>0.0161111111111111</v>
      </c>
      <c r="AF260" s="182" t="n">
        <f aca="false">+(0.34-0.05)/18</f>
        <v>0.0161111111111111</v>
      </c>
      <c r="AG260" s="182" t="n">
        <f aca="false">+(0.34-0.05)/18</f>
        <v>0.0161111111111111</v>
      </c>
      <c r="AH260" s="182" t="n">
        <f aca="false">+(0.34-0.05)/18</f>
        <v>0.0161111111111111</v>
      </c>
      <c r="AI260" s="182" t="n">
        <f aca="false">+(0.34-0.05)/18</f>
        <v>0.0161111111111111</v>
      </c>
      <c r="AJ260" s="182" t="n">
        <f aca="false">+(0.34-0.05)/18</f>
        <v>0.0161111111111111</v>
      </c>
      <c r="AK260" s="182" t="n">
        <f aca="false">+(0.34-0.05)/18</f>
        <v>0.0161111111111111</v>
      </c>
      <c r="AL260" s="182" t="n">
        <f aca="false">+(0.34-0.05)/18</f>
        <v>0.0161111111111111</v>
      </c>
      <c r="AM260" s="182" t="n">
        <f aca="false">+(0.34-0.05)/18</f>
        <v>0.0161111111111111</v>
      </c>
      <c r="AN260" s="182" t="n">
        <f aca="false">+(0.34-0.05)/18</f>
        <v>0.0161111111111111</v>
      </c>
      <c r="AO260" s="182" t="n">
        <f aca="false">+(0.34-0.05)/18</f>
        <v>0.0161111111111111</v>
      </c>
      <c r="AP260" s="182" t="n">
        <v>0.66</v>
      </c>
      <c r="AQ260" s="182" t="n">
        <v>0</v>
      </c>
      <c r="AR260" s="182" t="n">
        <v>0</v>
      </c>
      <c r="AS260" s="182" t="n">
        <v>0</v>
      </c>
      <c r="AT260" s="182" t="n">
        <v>0</v>
      </c>
      <c r="AU260" s="182" t="n">
        <v>0</v>
      </c>
      <c r="AV260" s="182" t="n">
        <v>0</v>
      </c>
      <c r="AW260" s="182" t="n">
        <v>0</v>
      </c>
      <c r="AX260" s="182" t="n">
        <v>0</v>
      </c>
      <c r="AY260" s="182" t="n">
        <v>0</v>
      </c>
      <c r="AZ260" s="182" t="n">
        <v>0</v>
      </c>
      <c r="BA260" s="182" t="n">
        <v>0</v>
      </c>
      <c r="BB260" s="182" t="n">
        <v>0</v>
      </c>
      <c r="BC260" s="200" t="n">
        <f aca="false">SUM(D260:BB260)</f>
        <v>1</v>
      </c>
      <c r="BD260" s="181"/>
    </row>
    <row r="261" customFormat="false" ht="12.75" hidden="false" customHeight="false" outlineLevel="0" collapsed="false">
      <c r="A261" s="201"/>
      <c r="B261" s="181" t="s">
        <v>122</v>
      </c>
      <c r="C261" s="179"/>
      <c r="D261" s="182" t="n">
        <f aca="false">D260</f>
        <v>0</v>
      </c>
      <c r="E261" s="182" t="n">
        <f aca="false">+D261+E260</f>
        <v>0</v>
      </c>
      <c r="F261" s="182" t="n">
        <f aca="false">+E261+F260</f>
        <v>0</v>
      </c>
      <c r="G261" s="182" t="n">
        <f aca="false">+F261+G260</f>
        <v>0</v>
      </c>
      <c r="H261" s="182" t="n">
        <f aca="false">+G261+H260</f>
        <v>0</v>
      </c>
      <c r="I261" s="182" t="n">
        <f aca="false">+H261+I260</f>
        <v>0</v>
      </c>
      <c r="J261" s="182" t="n">
        <f aca="false">+I261+J260</f>
        <v>0</v>
      </c>
      <c r="K261" s="182" t="n">
        <f aca="false">+J261+K260</f>
        <v>0</v>
      </c>
      <c r="L261" s="182" t="n">
        <f aca="false">+K261+L260</f>
        <v>0</v>
      </c>
      <c r="M261" s="182" t="n">
        <f aca="false">+L261+M260</f>
        <v>0</v>
      </c>
      <c r="N261" s="182" t="n">
        <f aca="false">+M261+N260</f>
        <v>0.05</v>
      </c>
      <c r="O261" s="182" t="n">
        <f aca="false">+N261+O260</f>
        <v>0.05</v>
      </c>
      <c r="P261" s="182" t="n">
        <f aca="false">+O261+P260</f>
        <v>0.05</v>
      </c>
      <c r="Q261" s="182" t="n">
        <f aca="false">+P261+Q260</f>
        <v>0.05</v>
      </c>
      <c r="R261" s="182" t="n">
        <f aca="false">+Q261+R260</f>
        <v>0.05</v>
      </c>
      <c r="S261" s="182" t="n">
        <f aca="false">+R261+S260</f>
        <v>0.05</v>
      </c>
      <c r="T261" s="182" t="n">
        <f aca="false">+S261+T260</f>
        <v>0.05</v>
      </c>
      <c r="U261" s="182" t="n">
        <f aca="false">+T261+U260</f>
        <v>0.05</v>
      </c>
      <c r="V261" s="182" t="n">
        <f aca="false">+U261+V260</f>
        <v>0.05</v>
      </c>
      <c r="W261" s="182" t="n">
        <f aca="false">+V261+W260</f>
        <v>0.05</v>
      </c>
      <c r="X261" s="182" t="n">
        <f aca="false">+W261+X260</f>
        <v>0.0661111111111111</v>
      </c>
      <c r="Y261" s="182" t="n">
        <f aca="false">+X261+Y260</f>
        <v>0.0822222222222222</v>
      </c>
      <c r="Z261" s="182" t="n">
        <f aca="false">+Y261+Z260</f>
        <v>0.0983333333333334</v>
      </c>
      <c r="AA261" s="182" t="n">
        <f aca="false">+Z261+AA260</f>
        <v>0.114444444444444</v>
      </c>
      <c r="AB261" s="182" t="n">
        <f aca="false">+AA261+AB260</f>
        <v>0.130555555555556</v>
      </c>
      <c r="AC261" s="182" t="n">
        <f aca="false">+AB261+AC260</f>
        <v>0.146666666666667</v>
      </c>
      <c r="AD261" s="162" t="n">
        <f aca="false">+AC261+AD260</f>
        <v>0.162777777777778</v>
      </c>
      <c r="AE261" s="182" t="n">
        <f aca="false">+AD261+AE260</f>
        <v>0.178888888888889</v>
      </c>
      <c r="AF261" s="182" t="n">
        <f aca="false">+AE261+AF260</f>
        <v>0.195</v>
      </c>
      <c r="AG261" s="182" t="n">
        <f aca="false">+AF261+AG260</f>
        <v>0.211111111111111</v>
      </c>
      <c r="AH261" s="182" t="n">
        <f aca="false">+AG261+AH260</f>
        <v>0.227222222222222</v>
      </c>
      <c r="AI261" s="182" t="n">
        <f aca="false">+AH261+AI260</f>
        <v>0.243333333333333</v>
      </c>
      <c r="AJ261" s="182" t="n">
        <f aca="false">+AI261+AJ260</f>
        <v>0.259444444444444</v>
      </c>
      <c r="AK261" s="182" t="n">
        <f aca="false">+AJ261+AK260</f>
        <v>0.275555555555556</v>
      </c>
      <c r="AL261" s="182" t="n">
        <f aca="false">+AK261+AL260</f>
        <v>0.291666666666667</v>
      </c>
      <c r="AM261" s="182" t="n">
        <f aca="false">+AL261+AM260</f>
        <v>0.307777777777778</v>
      </c>
      <c r="AN261" s="182" t="n">
        <f aca="false">+AM261+AN260</f>
        <v>0.323888888888889</v>
      </c>
      <c r="AO261" s="182" t="n">
        <f aca="false">+AN261+AO260</f>
        <v>0.34</v>
      </c>
      <c r="AP261" s="182" t="n">
        <f aca="false">+AO261+AP260</f>
        <v>1</v>
      </c>
      <c r="AQ261" s="182" t="n">
        <f aca="false">+AP261+AQ260</f>
        <v>1</v>
      </c>
      <c r="AR261" s="182" t="n">
        <f aca="false">+AQ261+AR260</f>
        <v>1</v>
      </c>
      <c r="AS261" s="182" t="n">
        <f aca="false">+AR261+AS260</f>
        <v>1</v>
      </c>
      <c r="AT261" s="182" t="n">
        <f aca="false">+AS261+AT260</f>
        <v>1</v>
      </c>
      <c r="AU261" s="182" t="n">
        <f aca="false">+AT261+AU260</f>
        <v>1</v>
      </c>
      <c r="AV261" s="182" t="n">
        <f aca="false">+AU261+AV260</f>
        <v>1</v>
      </c>
      <c r="AW261" s="182" t="n">
        <f aca="false">+AV261+AW260</f>
        <v>1</v>
      </c>
      <c r="AX261" s="182" t="n">
        <f aca="false">+AW261+AX260</f>
        <v>1</v>
      </c>
      <c r="AY261" s="182" t="n">
        <f aca="false">+AX261+AY260</f>
        <v>1</v>
      </c>
      <c r="AZ261" s="182" t="n">
        <f aca="false">+AY261+AZ260</f>
        <v>1</v>
      </c>
      <c r="BA261" s="182" t="n">
        <f aca="false">+AZ261+BA260</f>
        <v>1</v>
      </c>
      <c r="BB261" s="182" t="n">
        <f aca="false">+BA261+BB260</f>
        <v>1</v>
      </c>
      <c r="BC261" s="200"/>
      <c r="BD261" s="181"/>
    </row>
    <row r="262" customFormat="false" ht="12.75" hidden="false" customHeight="false" outlineLevel="0" collapsed="false">
      <c r="A262" s="281"/>
      <c r="B262" s="183"/>
      <c r="C262" s="179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  <c r="Q262" s="184"/>
      <c r="R262" s="184"/>
      <c r="S262" s="184"/>
      <c r="T262" s="184"/>
      <c r="U262" s="184"/>
      <c r="V262" s="184"/>
      <c r="W262" s="184"/>
      <c r="X262" s="184"/>
      <c r="Y262" s="184"/>
      <c r="Z262" s="184"/>
      <c r="AA262" s="184"/>
      <c r="AB262" s="184"/>
      <c r="AC262" s="184"/>
      <c r="AD262" s="185"/>
      <c r="AE262" s="184"/>
      <c r="AF262" s="184"/>
      <c r="AG262" s="184"/>
      <c r="AH262" s="184"/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202"/>
      <c r="BD262" s="183"/>
    </row>
    <row r="263" customFormat="false" ht="12.75" hidden="false" customHeight="false" outlineLevel="0" collapsed="false">
      <c r="A263" s="189"/>
      <c r="B263" s="189" t="s">
        <v>123</v>
      </c>
      <c r="C263" s="190" t="n">
        <v>14.2</v>
      </c>
      <c r="D263" s="191" t="n">
        <f aca="false">+D259*$C263</f>
        <v>0</v>
      </c>
      <c r="E263" s="191" t="n">
        <f aca="false">+E259*$C263</f>
        <v>0</v>
      </c>
      <c r="F263" s="191" t="n">
        <f aca="false">+F259*$C263</f>
        <v>0</v>
      </c>
      <c r="G263" s="191" t="n">
        <f aca="false">+G259*$C263</f>
        <v>0</v>
      </c>
      <c r="H263" s="191" t="n">
        <f aca="false">+H259*$C263</f>
        <v>0</v>
      </c>
      <c r="I263" s="191" t="n">
        <f aca="false">+I259*$C263</f>
        <v>0</v>
      </c>
      <c r="J263" s="191" t="n">
        <f aca="false">+J259*$C263</f>
        <v>0</v>
      </c>
      <c r="K263" s="191" t="n">
        <f aca="false">+K259*$C263</f>
        <v>0</v>
      </c>
      <c r="L263" s="191" t="n">
        <f aca="false">+L259*$C263</f>
        <v>0</v>
      </c>
      <c r="M263" s="191" t="n">
        <f aca="false">+M259*$C263</f>
        <v>0</v>
      </c>
      <c r="N263" s="191" t="n">
        <f aca="false">+N259*$C263</f>
        <v>0.705773809523809</v>
      </c>
      <c r="O263" s="191" t="n">
        <f aca="false">+O259*$C263</f>
        <v>0.705773809523809</v>
      </c>
      <c r="P263" s="191" t="n">
        <f aca="false">+P259*$C263</f>
        <v>0.705773809523809</v>
      </c>
      <c r="Q263" s="191" t="n">
        <f aca="false">+Q259*$C263</f>
        <v>0.705773809523809</v>
      </c>
      <c r="R263" s="191" t="n">
        <f aca="false">+R259*$C263</f>
        <v>0.705773809523809</v>
      </c>
      <c r="S263" s="191" t="n">
        <f aca="false">+S259*$C263</f>
        <v>0.705773809523809</v>
      </c>
      <c r="T263" s="191" t="n">
        <f aca="false">+T259*$C263</f>
        <v>0.705773809523809</v>
      </c>
      <c r="U263" s="191" t="n">
        <f aca="false">+U259*$C263</f>
        <v>0.705773809523809</v>
      </c>
      <c r="V263" s="191" t="n">
        <f aca="false">+V259*$C263</f>
        <v>0.705773809523809</v>
      </c>
      <c r="W263" s="191" t="n">
        <f aca="false">+W259*$C263</f>
        <v>0.705773809523809</v>
      </c>
      <c r="X263" s="191" t="n">
        <f aca="false">+X259*$C263</f>
        <v>1.41601047619048</v>
      </c>
      <c r="Y263" s="191" t="n">
        <f aca="false">+Y259*$C263</f>
        <v>2.12624714285714</v>
      </c>
      <c r="Z263" s="191" t="n">
        <f aca="false">+Z259*$C263</f>
        <v>2.83648380952381</v>
      </c>
      <c r="AA263" s="191" t="n">
        <f aca="false">+AA259*$C263</f>
        <v>3.54672047619048</v>
      </c>
      <c r="AB263" s="191" t="n">
        <f aca="false">+AB259*$C263</f>
        <v>4.25695714285714</v>
      </c>
      <c r="AC263" s="191" t="n">
        <f aca="false">+AC259*$C263</f>
        <v>4.96719380952381</v>
      </c>
      <c r="AD263" s="169" t="n">
        <f aca="false">+AD259*$C263</f>
        <v>5.67743047619048</v>
      </c>
      <c r="AE263" s="191" t="n">
        <f aca="false">+AE259*$C263</f>
        <v>6.38766714285714</v>
      </c>
      <c r="AF263" s="191" t="n">
        <f aca="false">+AF259*$C263</f>
        <v>7.09790380952381</v>
      </c>
      <c r="AG263" s="191" t="n">
        <f aca="false">+AG259*$C263</f>
        <v>7.80814047619047</v>
      </c>
      <c r="AH263" s="191" t="n">
        <f aca="false">+AH259*$C263</f>
        <v>8.51837714285714</v>
      </c>
      <c r="AI263" s="191" t="n">
        <f aca="false">+AI259*$C263</f>
        <v>9.22861380952381</v>
      </c>
      <c r="AJ263" s="191" t="n">
        <f aca="false">+AJ259*$C263</f>
        <v>9.93885047619048</v>
      </c>
      <c r="AK263" s="191" t="n">
        <f aca="false">+AK259*$C263</f>
        <v>10.6490871428571</v>
      </c>
      <c r="AL263" s="191" t="n">
        <f aca="false">+AL259*$C263</f>
        <v>11.3593238095238</v>
      </c>
      <c r="AM263" s="191" t="n">
        <f aca="false">+AM259*$C263</f>
        <v>12.0695604761905</v>
      </c>
      <c r="AN263" s="191" t="n">
        <f aca="false">+AN259*$C263</f>
        <v>12.7797971428571</v>
      </c>
      <c r="AO263" s="191" t="n">
        <f aca="false">+AO259*$C263</f>
        <v>13.4900338095238</v>
      </c>
      <c r="AP263" s="191" t="n">
        <f aca="false">+AP259*$C263</f>
        <v>13.4900338095238</v>
      </c>
      <c r="AQ263" s="191" t="n">
        <f aca="false">+AQ259*$C263</f>
        <v>13.4900338095238</v>
      </c>
      <c r="AR263" s="191" t="n">
        <f aca="false">+AR259*$C263</f>
        <v>13.4900338095238</v>
      </c>
      <c r="AS263" s="191" t="n">
        <f aca="false">+AS259*$C263</f>
        <v>13.4900338095238</v>
      </c>
      <c r="AT263" s="191" t="n">
        <f aca="false">+AT259*$C263</f>
        <v>14.2000338095238</v>
      </c>
      <c r="AU263" s="191" t="n">
        <f aca="false">+AU259*$C263</f>
        <v>14.2000338095238</v>
      </c>
      <c r="AV263" s="191" t="n">
        <f aca="false">+AV259*$C263</f>
        <v>14.2000338095238</v>
      </c>
      <c r="AW263" s="191" t="n">
        <f aca="false">+AW259*$C263</f>
        <v>14.2000338095238</v>
      </c>
      <c r="AX263" s="191" t="n">
        <f aca="false">+AX259*$C263</f>
        <v>14.2000338095238</v>
      </c>
      <c r="AY263" s="191" t="n">
        <f aca="false">+AY259*$C263</f>
        <v>14.2000338095238</v>
      </c>
      <c r="AZ263" s="191" t="n">
        <f aca="false">+AZ259*$C263</f>
        <v>14.2000338095238</v>
      </c>
      <c r="BA263" s="191" t="n">
        <f aca="false">+BA259*$C263</f>
        <v>14.2000338095238</v>
      </c>
      <c r="BB263" s="191" t="n">
        <f aca="false">+BB259*$C263</f>
        <v>14.2000338095238</v>
      </c>
      <c r="BC263" s="203"/>
      <c r="BD263" s="204"/>
      <c r="BE263" s="204"/>
      <c r="BF263" s="204"/>
      <c r="BG263" s="204"/>
      <c r="BH263" s="204"/>
      <c r="BI263" s="204"/>
      <c r="BJ263" s="204"/>
      <c r="BK263" s="204"/>
      <c r="BL263" s="204"/>
      <c r="BM263" s="204"/>
      <c r="BN263" s="204"/>
      <c r="BO263" s="204"/>
      <c r="BP263" s="204"/>
      <c r="BQ263" s="204"/>
      <c r="BR263" s="204"/>
      <c r="BS263" s="204"/>
      <c r="BT263" s="204"/>
      <c r="BU263" s="204"/>
      <c r="BV263" s="204"/>
      <c r="BW263" s="204"/>
      <c r="BX263" s="204"/>
      <c r="BY263" s="204"/>
      <c r="BZ263" s="204"/>
      <c r="CA263" s="204"/>
      <c r="CB263" s="204"/>
      <c r="CC263" s="204"/>
      <c r="CD263" s="204"/>
      <c r="CE263" s="204"/>
      <c r="CF263" s="204"/>
      <c r="CG263" s="204"/>
      <c r="CH263" s="204"/>
      <c r="CI263" s="204"/>
      <c r="CJ263" s="204"/>
      <c r="CK263" s="204"/>
    </row>
    <row r="264" customFormat="false" ht="13.5" hidden="false" customHeight="false" outlineLevel="0" collapsed="false">
      <c r="A264" s="192"/>
      <c r="B264" s="192" t="s">
        <v>124</v>
      </c>
      <c r="C264" s="193" t="str">
        <f aca="false">+'NTP or Sold'!C22</f>
        <v>Available</v>
      </c>
      <c r="D264" s="194" t="n">
        <f aca="false">+D261*$C263</f>
        <v>0</v>
      </c>
      <c r="E264" s="194" t="n">
        <f aca="false">+E261*$C263</f>
        <v>0</v>
      </c>
      <c r="F264" s="194" t="n">
        <f aca="false">+F261*$C263</f>
        <v>0</v>
      </c>
      <c r="G264" s="194" t="n">
        <f aca="false">+G261*$C263</f>
        <v>0</v>
      </c>
      <c r="H264" s="194" t="n">
        <f aca="false">+H261*$C263</f>
        <v>0</v>
      </c>
      <c r="I264" s="194" t="n">
        <f aca="false">+I261*$C263</f>
        <v>0</v>
      </c>
      <c r="J264" s="194" t="n">
        <f aca="false">+J261*$C263</f>
        <v>0</v>
      </c>
      <c r="K264" s="194" t="n">
        <f aca="false">+K261*$C263</f>
        <v>0</v>
      </c>
      <c r="L264" s="194" t="n">
        <f aca="false">+L261*$C263</f>
        <v>0</v>
      </c>
      <c r="M264" s="194" t="n">
        <f aca="false">+M261*$C263</f>
        <v>0</v>
      </c>
      <c r="N264" s="194" t="n">
        <f aca="false">+N261*$C263</f>
        <v>0.71</v>
      </c>
      <c r="O264" s="194" t="n">
        <f aca="false">+O261*$C263</f>
        <v>0.71</v>
      </c>
      <c r="P264" s="194" t="n">
        <f aca="false">+P261*$C263</f>
        <v>0.71</v>
      </c>
      <c r="Q264" s="194" t="n">
        <f aca="false">+Q261*$C263</f>
        <v>0.71</v>
      </c>
      <c r="R264" s="194" t="n">
        <f aca="false">+R261*$C263</f>
        <v>0.71</v>
      </c>
      <c r="S264" s="194" t="n">
        <f aca="false">+S261*$C263</f>
        <v>0.71</v>
      </c>
      <c r="T264" s="194" t="n">
        <f aca="false">+T261*$C263</f>
        <v>0.71</v>
      </c>
      <c r="U264" s="194" t="n">
        <f aca="false">+U261*$C263</f>
        <v>0.71</v>
      </c>
      <c r="V264" s="194" t="n">
        <f aca="false">+V261*$C263</f>
        <v>0.71</v>
      </c>
      <c r="W264" s="194" t="n">
        <f aca="false">+W261*$C263</f>
        <v>0.71</v>
      </c>
      <c r="X264" s="194" t="n">
        <f aca="false">+X261*$C263</f>
        <v>0.938777777777778</v>
      </c>
      <c r="Y264" s="194" t="n">
        <f aca="false">+Y261*$C263</f>
        <v>1.16755555555556</v>
      </c>
      <c r="Z264" s="194" t="n">
        <f aca="false">+Z261*$C263</f>
        <v>1.39633333333333</v>
      </c>
      <c r="AA264" s="194" t="n">
        <f aca="false">+AA261*$C263</f>
        <v>1.62511111111111</v>
      </c>
      <c r="AB264" s="194" t="n">
        <f aca="false">+AB261*$C263</f>
        <v>1.85388888888889</v>
      </c>
      <c r="AC264" s="194" t="n">
        <f aca="false">+AC261*$C263</f>
        <v>2.08266666666667</v>
      </c>
      <c r="AD264" s="175" t="n">
        <f aca="false">+AD261*$C263</f>
        <v>2.31144444444444</v>
      </c>
      <c r="AE264" s="194" t="n">
        <f aca="false">+AE261*$C263</f>
        <v>2.54022222222222</v>
      </c>
      <c r="AF264" s="194" t="n">
        <f aca="false">+AF261*$C263</f>
        <v>2.769</v>
      </c>
      <c r="AG264" s="194" t="n">
        <f aca="false">+AG261*$C263</f>
        <v>2.99777777777778</v>
      </c>
      <c r="AH264" s="194" t="n">
        <f aca="false">+AH261*$C263</f>
        <v>3.22655555555556</v>
      </c>
      <c r="AI264" s="194" t="n">
        <f aca="false">+AI261*$C263</f>
        <v>3.45533333333333</v>
      </c>
      <c r="AJ264" s="194" t="n">
        <f aca="false">+AJ261*$C263</f>
        <v>3.68411111111111</v>
      </c>
      <c r="AK264" s="194" t="n">
        <f aca="false">+AK261*$C263</f>
        <v>3.91288888888889</v>
      </c>
      <c r="AL264" s="194" t="n">
        <f aca="false">+AL261*$C263</f>
        <v>4.14166666666667</v>
      </c>
      <c r="AM264" s="194" t="n">
        <f aca="false">+AM261*$C263</f>
        <v>4.37044444444445</v>
      </c>
      <c r="AN264" s="194" t="n">
        <f aca="false">+AN261*$C263</f>
        <v>4.59922222222222</v>
      </c>
      <c r="AO264" s="194" t="n">
        <f aca="false">+AO261*$C263</f>
        <v>4.828</v>
      </c>
      <c r="AP264" s="194" t="n">
        <f aca="false">+AP261*$C263</f>
        <v>14.2</v>
      </c>
      <c r="AQ264" s="194" t="n">
        <f aca="false">+AQ261*$C263</f>
        <v>14.2</v>
      </c>
      <c r="AR264" s="194" t="n">
        <f aca="false">+AR261*$C263</f>
        <v>14.2</v>
      </c>
      <c r="AS264" s="194" t="n">
        <f aca="false">+AS261*$C263</f>
        <v>14.2</v>
      </c>
      <c r="AT264" s="194" t="n">
        <f aca="false">+AT261*$C263</f>
        <v>14.2</v>
      </c>
      <c r="AU264" s="194" t="n">
        <f aca="false">+AU261*$C263</f>
        <v>14.2</v>
      </c>
      <c r="AV264" s="194" t="n">
        <f aca="false">+AV261*$C263</f>
        <v>14.2</v>
      </c>
      <c r="AW264" s="194" t="n">
        <f aca="false">+AW261*$C263</f>
        <v>14.2</v>
      </c>
      <c r="AX264" s="194" t="n">
        <f aca="false">+AX261*$C263</f>
        <v>14.2</v>
      </c>
      <c r="AY264" s="194" t="n">
        <f aca="false">+AY261*$C263</f>
        <v>14.2</v>
      </c>
      <c r="AZ264" s="194" t="n">
        <f aca="false">+AZ261*$C263</f>
        <v>14.2</v>
      </c>
      <c r="BA264" s="194" t="n">
        <f aca="false">+BA261*$C263</f>
        <v>14.2</v>
      </c>
      <c r="BB264" s="194" t="n">
        <f aca="false">+BB261*$C263</f>
        <v>14.2</v>
      </c>
      <c r="BC264" s="205"/>
      <c r="BD264" s="206"/>
      <c r="BE264" s="206"/>
      <c r="BF264" s="206"/>
      <c r="BG264" s="206"/>
      <c r="BH264" s="206"/>
      <c r="BI264" s="206"/>
      <c r="BJ264" s="206"/>
      <c r="BK264" s="206"/>
      <c r="BL264" s="206"/>
      <c r="BM264" s="206"/>
      <c r="BN264" s="206"/>
      <c r="BO264" s="206"/>
      <c r="BP264" s="206"/>
      <c r="BQ264" s="206"/>
      <c r="BR264" s="206"/>
      <c r="BS264" s="206"/>
      <c r="BT264" s="206"/>
      <c r="BU264" s="206"/>
      <c r="BV264" s="206"/>
      <c r="BW264" s="206"/>
      <c r="BX264" s="206"/>
      <c r="BY264" s="206"/>
      <c r="BZ264" s="206"/>
      <c r="CA264" s="206"/>
      <c r="CB264" s="206"/>
      <c r="CC264" s="206"/>
      <c r="CD264" s="206"/>
      <c r="CE264" s="206"/>
      <c r="CF264" s="206"/>
      <c r="CG264" s="206"/>
      <c r="CH264" s="206"/>
      <c r="CI264" s="206"/>
      <c r="CJ264" s="206"/>
      <c r="CK264" s="206"/>
    </row>
    <row r="265" customFormat="false" ht="15" hidden="false" customHeight="true" outlineLevel="0" collapsed="false">
      <c r="A265" s="199"/>
      <c r="B265" s="178" t="str">
        <f aca="false">+'NTP or Sold'!H23</f>
        <v>LM6000</v>
      </c>
      <c r="C265" s="179" t="str">
        <f aca="false">+'NTP or Sold'!T23</f>
        <v>Unassigned</v>
      </c>
      <c r="D265" s="180"/>
      <c r="E265" s="180"/>
      <c r="F265" s="180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57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  <c r="AV265" s="180"/>
      <c r="AW265" s="180"/>
      <c r="AX265" s="180"/>
      <c r="AY265" s="180"/>
      <c r="AZ265" s="180"/>
      <c r="BA265" s="180"/>
      <c r="BB265" s="180"/>
      <c r="BC265" s="197"/>
    </row>
    <row r="266" customFormat="false" ht="12.75" hidden="false" customHeight="false" outlineLevel="0" collapsed="false">
      <c r="A266" s="201"/>
      <c r="B266" s="181" t="s">
        <v>119</v>
      </c>
      <c r="C266" s="179"/>
      <c r="D266" s="182" t="n">
        <v>0</v>
      </c>
      <c r="E266" s="182" t="n">
        <v>0</v>
      </c>
      <c r="F266" s="182" t="n">
        <v>0</v>
      </c>
      <c r="G266" s="182" t="n">
        <v>0</v>
      </c>
      <c r="H266" s="182" t="n">
        <v>0</v>
      </c>
      <c r="I266" s="182" t="n">
        <v>0</v>
      </c>
      <c r="J266" s="182" t="n">
        <v>0</v>
      </c>
      <c r="K266" s="182" t="n">
        <v>0</v>
      </c>
      <c r="L266" s="182" t="n">
        <v>0</v>
      </c>
      <c r="M266" s="182" t="n">
        <v>0</v>
      </c>
      <c r="N266" s="182" t="n">
        <f aca="false">16.7/336</f>
        <v>0.049702380952381</v>
      </c>
      <c r="O266" s="182" t="n">
        <v>0</v>
      </c>
      <c r="P266" s="182" t="n">
        <v>0</v>
      </c>
      <c r="Q266" s="182" t="n">
        <v>0</v>
      </c>
      <c r="R266" s="182" t="n">
        <v>0</v>
      </c>
      <c r="S266" s="182" t="n">
        <v>0</v>
      </c>
      <c r="T266" s="182" t="n">
        <v>0</v>
      </c>
      <c r="U266" s="182" t="n">
        <v>0</v>
      </c>
      <c r="V266" s="182" t="n">
        <v>0</v>
      </c>
      <c r="W266" s="182" t="n">
        <v>0</v>
      </c>
      <c r="X266" s="182" t="n">
        <f aca="false">+(0.95-0.0497)/18</f>
        <v>0.0500166666666667</v>
      </c>
      <c r="Y266" s="182" t="n">
        <f aca="false">+(0.95-0.0497)/18</f>
        <v>0.0500166666666667</v>
      </c>
      <c r="Z266" s="182" t="n">
        <f aca="false">+(0.95-0.0497)/18</f>
        <v>0.0500166666666667</v>
      </c>
      <c r="AA266" s="182" t="n">
        <f aca="false">+(0.95-0.0497)/18</f>
        <v>0.0500166666666667</v>
      </c>
      <c r="AB266" s="182" t="n">
        <f aca="false">+(0.95-0.0497)/18</f>
        <v>0.0500166666666667</v>
      </c>
      <c r="AC266" s="182" t="n">
        <f aca="false">+(0.95-0.0497)/18</f>
        <v>0.0500166666666667</v>
      </c>
      <c r="AD266" s="162" t="n">
        <f aca="false">+(0.95-0.0497)/18</f>
        <v>0.0500166666666667</v>
      </c>
      <c r="AE266" s="182" t="n">
        <f aca="false">+(0.95-0.0497)/18</f>
        <v>0.0500166666666667</v>
      </c>
      <c r="AF266" s="182" t="n">
        <f aca="false">+(0.95-0.0497)/18</f>
        <v>0.0500166666666667</v>
      </c>
      <c r="AG266" s="182" t="n">
        <f aca="false">+(0.95-0.0497)/18</f>
        <v>0.0500166666666667</v>
      </c>
      <c r="AH266" s="182" t="n">
        <f aca="false">+(0.95-0.0497)/18</f>
        <v>0.0500166666666667</v>
      </c>
      <c r="AI266" s="182" t="n">
        <f aca="false">+(0.95-0.0497)/18</f>
        <v>0.0500166666666667</v>
      </c>
      <c r="AJ266" s="182" t="n">
        <f aca="false">+(0.95-0.0497)/18</f>
        <v>0.0500166666666667</v>
      </c>
      <c r="AK266" s="182" t="n">
        <f aca="false">+(0.95-0.0497)/18</f>
        <v>0.0500166666666667</v>
      </c>
      <c r="AL266" s="182" t="n">
        <f aca="false">+(0.95-0.0497)/18</f>
        <v>0.0500166666666667</v>
      </c>
      <c r="AM266" s="182" t="n">
        <f aca="false">+(0.95-0.0497)/18</f>
        <v>0.0500166666666667</v>
      </c>
      <c r="AN266" s="182" t="n">
        <f aca="false">+(0.95-0.0497)/18</f>
        <v>0.0500166666666667</v>
      </c>
      <c r="AO266" s="182" t="n">
        <f aca="false">+(0.95-0.0497)/18</f>
        <v>0.0500166666666667</v>
      </c>
      <c r="AP266" s="182" t="n">
        <v>0</v>
      </c>
      <c r="AQ266" s="182" t="n">
        <v>0</v>
      </c>
      <c r="AR266" s="182" t="n">
        <v>0</v>
      </c>
      <c r="AS266" s="182" t="n">
        <v>0</v>
      </c>
      <c r="AT266" s="182" t="n">
        <v>0.05</v>
      </c>
      <c r="AU266" s="182" t="n">
        <v>0</v>
      </c>
      <c r="AV266" s="182" t="n">
        <v>0</v>
      </c>
      <c r="AW266" s="182" t="n">
        <v>0</v>
      </c>
      <c r="AX266" s="182" t="n">
        <v>0</v>
      </c>
      <c r="AY266" s="182" t="n">
        <v>0</v>
      </c>
      <c r="AZ266" s="182" t="n">
        <v>0</v>
      </c>
      <c r="BA266" s="182" t="n">
        <v>0</v>
      </c>
      <c r="BB266" s="182" t="n">
        <v>0</v>
      </c>
      <c r="BC266" s="200" t="n">
        <f aca="false">SUM(D266:BB266)</f>
        <v>1.00000238095238</v>
      </c>
      <c r="BD266" s="181"/>
    </row>
    <row r="267" customFormat="false" ht="12.75" hidden="false" customHeight="false" outlineLevel="0" collapsed="false">
      <c r="A267" s="201"/>
      <c r="B267" s="181" t="s">
        <v>120</v>
      </c>
      <c r="C267" s="179"/>
      <c r="D267" s="182" t="n">
        <f aca="false">D266</f>
        <v>0</v>
      </c>
      <c r="E267" s="182" t="n">
        <f aca="false">+D267+E266</f>
        <v>0</v>
      </c>
      <c r="F267" s="182" t="n">
        <f aca="false">+E267+F266</f>
        <v>0</v>
      </c>
      <c r="G267" s="182" t="n">
        <f aca="false">+F267+G266</f>
        <v>0</v>
      </c>
      <c r="H267" s="182" t="n">
        <f aca="false">+G267+H266</f>
        <v>0</v>
      </c>
      <c r="I267" s="182" t="n">
        <f aca="false">+H267+I266</f>
        <v>0</v>
      </c>
      <c r="J267" s="182" t="n">
        <f aca="false">+I267+J266</f>
        <v>0</v>
      </c>
      <c r="K267" s="182" t="n">
        <f aca="false">+J267+K266</f>
        <v>0</v>
      </c>
      <c r="L267" s="182" t="n">
        <f aca="false">+K267+L266</f>
        <v>0</v>
      </c>
      <c r="M267" s="182" t="n">
        <f aca="false">+L267+M266</f>
        <v>0</v>
      </c>
      <c r="N267" s="182" t="n">
        <f aca="false">+M267+N266</f>
        <v>0.049702380952381</v>
      </c>
      <c r="O267" s="182" t="n">
        <f aca="false">+N267+O266</f>
        <v>0.049702380952381</v>
      </c>
      <c r="P267" s="182" t="n">
        <f aca="false">+O267+P266</f>
        <v>0.049702380952381</v>
      </c>
      <c r="Q267" s="182" t="n">
        <f aca="false">+P267+Q266</f>
        <v>0.049702380952381</v>
      </c>
      <c r="R267" s="182" t="n">
        <f aca="false">+Q267+R266</f>
        <v>0.049702380952381</v>
      </c>
      <c r="S267" s="182" t="n">
        <f aca="false">+R267+S266</f>
        <v>0.049702380952381</v>
      </c>
      <c r="T267" s="182" t="n">
        <f aca="false">+S267+T266</f>
        <v>0.049702380952381</v>
      </c>
      <c r="U267" s="182" t="n">
        <f aca="false">+T267+U266</f>
        <v>0.049702380952381</v>
      </c>
      <c r="V267" s="182" t="n">
        <f aca="false">+U267+V266</f>
        <v>0.049702380952381</v>
      </c>
      <c r="W267" s="182" t="n">
        <f aca="false">+V267+W266</f>
        <v>0.049702380952381</v>
      </c>
      <c r="X267" s="182" t="n">
        <f aca="false">+W267+X266</f>
        <v>0.0997190476190476</v>
      </c>
      <c r="Y267" s="182" t="n">
        <f aca="false">+X267+Y266</f>
        <v>0.149735714285714</v>
      </c>
      <c r="Z267" s="182" t="n">
        <f aca="false">+Y267+Z266</f>
        <v>0.199752380952381</v>
      </c>
      <c r="AA267" s="182" t="n">
        <f aca="false">+Z267+AA266</f>
        <v>0.249769047619048</v>
      </c>
      <c r="AB267" s="182" t="n">
        <f aca="false">+AA267+AB266</f>
        <v>0.299785714285714</v>
      </c>
      <c r="AC267" s="182" t="n">
        <f aca="false">+AB267+AC266</f>
        <v>0.349802380952381</v>
      </c>
      <c r="AD267" s="162" t="n">
        <f aca="false">+AC267+AD266</f>
        <v>0.399819047619048</v>
      </c>
      <c r="AE267" s="182" t="n">
        <f aca="false">+AD267+AE266</f>
        <v>0.449835714285714</v>
      </c>
      <c r="AF267" s="182" t="n">
        <f aca="false">+AE267+AF266</f>
        <v>0.499852380952381</v>
      </c>
      <c r="AG267" s="182" t="n">
        <f aca="false">+AF267+AG266</f>
        <v>0.549869047619048</v>
      </c>
      <c r="AH267" s="182" t="n">
        <f aca="false">+AG267+AH266</f>
        <v>0.599885714285714</v>
      </c>
      <c r="AI267" s="182" t="n">
        <f aca="false">+AH267+AI266</f>
        <v>0.649902380952381</v>
      </c>
      <c r="AJ267" s="182" t="n">
        <f aca="false">+AI267+AJ266</f>
        <v>0.699919047619048</v>
      </c>
      <c r="AK267" s="182" t="n">
        <f aca="false">+AJ267+AK266</f>
        <v>0.749935714285714</v>
      </c>
      <c r="AL267" s="182" t="n">
        <f aca="false">+AK267+AL266</f>
        <v>0.799952380952381</v>
      </c>
      <c r="AM267" s="182" t="n">
        <f aca="false">+AL267+AM266</f>
        <v>0.849969047619048</v>
      </c>
      <c r="AN267" s="182" t="n">
        <f aca="false">+AM267+AN266</f>
        <v>0.899985714285715</v>
      </c>
      <c r="AO267" s="182" t="n">
        <f aca="false">+AN267+AO266</f>
        <v>0.950002380952381</v>
      </c>
      <c r="AP267" s="182" t="n">
        <f aca="false">+AO267+AP266</f>
        <v>0.950002380952381</v>
      </c>
      <c r="AQ267" s="182" t="n">
        <f aca="false">+AP267+AQ266</f>
        <v>0.950002380952381</v>
      </c>
      <c r="AR267" s="182" t="n">
        <f aca="false">+AQ267+AR266</f>
        <v>0.950002380952381</v>
      </c>
      <c r="AS267" s="182" t="n">
        <f aca="false">+AR267+AS266</f>
        <v>0.950002380952381</v>
      </c>
      <c r="AT267" s="182" t="n">
        <f aca="false">+AS267+AT266</f>
        <v>1.00000238095238</v>
      </c>
      <c r="AU267" s="182" t="n">
        <f aca="false">+AT267+AU266</f>
        <v>1.00000238095238</v>
      </c>
      <c r="AV267" s="182" t="n">
        <f aca="false">+AU267+AV266</f>
        <v>1.00000238095238</v>
      </c>
      <c r="AW267" s="182" t="n">
        <f aca="false">+AV267+AW266</f>
        <v>1.00000238095238</v>
      </c>
      <c r="AX267" s="182" t="n">
        <f aca="false">+AW267+AX266</f>
        <v>1.00000238095238</v>
      </c>
      <c r="AY267" s="182" t="n">
        <f aca="false">+AX267+AY266</f>
        <v>1.00000238095238</v>
      </c>
      <c r="AZ267" s="182" t="n">
        <f aca="false">+AY267+AZ266</f>
        <v>1.00000238095238</v>
      </c>
      <c r="BA267" s="182" t="n">
        <f aca="false">+AZ267+BA266</f>
        <v>1.00000238095238</v>
      </c>
      <c r="BB267" s="182" t="n">
        <f aca="false">+BA267+BB266</f>
        <v>1.00000238095238</v>
      </c>
      <c r="BC267" s="200"/>
      <c r="BD267" s="181"/>
    </row>
    <row r="268" customFormat="false" ht="12.75" hidden="false" customHeight="false" outlineLevel="0" collapsed="false">
      <c r="A268" s="201"/>
      <c r="B268" s="181" t="s">
        <v>121</v>
      </c>
      <c r="C268" s="179"/>
      <c r="D268" s="182" t="n">
        <v>0</v>
      </c>
      <c r="E268" s="182" t="n">
        <v>0</v>
      </c>
      <c r="F268" s="182" t="n">
        <v>0</v>
      </c>
      <c r="G268" s="182" t="n">
        <v>0</v>
      </c>
      <c r="H268" s="182" t="n">
        <v>0</v>
      </c>
      <c r="I268" s="182" t="n">
        <v>0</v>
      </c>
      <c r="J268" s="182" t="n">
        <v>0</v>
      </c>
      <c r="K268" s="182" t="n">
        <v>0</v>
      </c>
      <c r="L268" s="182" t="n">
        <v>0</v>
      </c>
      <c r="M268" s="182" t="n">
        <v>0</v>
      </c>
      <c r="N268" s="182" t="n">
        <v>0.05</v>
      </c>
      <c r="O268" s="182" t="n">
        <v>0</v>
      </c>
      <c r="P268" s="182" t="n">
        <v>0</v>
      </c>
      <c r="Q268" s="182" t="n">
        <v>0</v>
      </c>
      <c r="R268" s="182" t="n">
        <v>0</v>
      </c>
      <c r="S268" s="182" t="n">
        <v>0</v>
      </c>
      <c r="T268" s="182" t="n">
        <v>0</v>
      </c>
      <c r="U268" s="182" t="n">
        <v>0</v>
      </c>
      <c r="V268" s="182" t="n">
        <v>0</v>
      </c>
      <c r="W268" s="182" t="n">
        <v>0</v>
      </c>
      <c r="X268" s="182" t="n">
        <f aca="false">+(0.34-0.05)/18</f>
        <v>0.0161111111111111</v>
      </c>
      <c r="Y268" s="182" t="n">
        <f aca="false">+(0.34-0.05)/18</f>
        <v>0.0161111111111111</v>
      </c>
      <c r="Z268" s="182" t="n">
        <f aca="false">+(0.34-0.05)/18</f>
        <v>0.0161111111111111</v>
      </c>
      <c r="AA268" s="182" t="n">
        <f aca="false">+(0.34-0.05)/18</f>
        <v>0.0161111111111111</v>
      </c>
      <c r="AB268" s="182" t="n">
        <f aca="false">+(0.34-0.05)/18</f>
        <v>0.0161111111111111</v>
      </c>
      <c r="AC268" s="182" t="n">
        <f aca="false">+(0.34-0.05)/18</f>
        <v>0.0161111111111111</v>
      </c>
      <c r="AD268" s="162" t="n">
        <f aca="false">+(0.34-0.05)/18</f>
        <v>0.0161111111111111</v>
      </c>
      <c r="AE268" s="182" t="n">
        <f aca="false">+(0.34-0.05)/18</f>
        <v>0.0161111111111111</v>
      </c>
      <c r="AF268" s="182" t="n">
        <f aca="false">+(0.34-0.05)/18</f>
        <v>0.0161111111111111</v>
      </c>
      <c r="AG268" s="182" t="n">
        <f aca="false">+(0.34-0.05)/18</f>
        <v>0.0161111111111111</v>
      </c>
      <c r="AH268" s="182" t="n">
        <f aca="false">+(0.34-0.05)/18</f>
        <v>0.0161111111111111</v>
      </c>
      <c r="AI268" s="182" t="n">
        <f aca="false">+(0.34-0.05)/18</f>
        <v>0.0161111111111111</v>
      </c>
      <c r="AJ268" s="182" t="n">
        <f aca="false">+(0.34-0.05)/18</f>
        <v>0.0161111111111111</v>
      </c>
      <c r="AK268" s="182" t="n">
        <f aca="false">+(0.34-0.05)/18</f>
        <v>0.0161111111111111</v>
      </c>
      <c r="AL268" s="182" t="n">
        <f aca="false">+(0.34-0.05)/18</f>
        <v>0.0161111111111111</v>
      </c>
      <c r="AM268" s="182" t="n">
        <f aca="false">+(0.34-0.05)/18</f>
        <v>0.0161111111111111</v>
      </c>
      <c r="AN268" s="182" t="n">
        <f aca="false">+(0.34-0.05)/18</f>
        <v>0.0161111111111111</v>
      </c>
      <c r="AO268" s="182" t="n">
        <f aca="false">+(0.34-0.05)/18</f>
        <v>0.0161111111111111</v>
      </c>
      <c r="AP268" s="182" t="n">
        <v>0.66</v>
      </c>
      <c r="AQ268" s="182" t="n">
        <v>0</v>
      </c>
      <c r="AR268" s="182" t="n">
        <v>0</v>
      </c>
      <c r="AS268" s="182" t="n">
        <v>0</v>
      </c>
      <c r="AT268" s="182" t="n">
        <v>0</v>
      </c>
      <c r="AU268" s="182" t="n">
        <v>0</v>
      </c>
      <c r="AV268" s="182" t="n">
        <v>0</v>
      </c>
      <c r="AW268" s="182" t="n">
        <v>0</v>
      </c>
      <c r="AX268" s="182" t="n">
        <v>0</v>
      </c>
      <c r="AY268" s="182" t="n">
        <v>0</v>
      </c>
      <c r="AZ268" s="182" t="n">
        <v>0</v>
      </c>
      <c r="BA268" s="182" t="n">
        <v>0</v>
      </c>
      <c r="BB268" s="182" t="n">
        <v>0</v>
      </c>
      <c r="BC268" s="200" t="n">
        <f aca="false">SUM(D268:BB268)</f>
        <v>1</v>
      </c>
      <c r="BD268" s="181"/>
    </row>
    <row r="269" customFormat="false" ht="12.75" hidden="false" customHeight="false" outlineLevel="0" collapsed="false">
      <c r="A269" s="201"/>
      <c r="B269" s="181" t="s">
        <v>122</v>
      </c>
      <c r="C269" s="179"/>
      <c r="D269" s="182" t="n">
        <f aca="false">D268</f>
        <v>0</v>
      </c>
      <c r="E269" s="182" t="n">
        <f aca="false">+D269+E268</f>
        <v>0</v>
      </c>
      <c r="F269" s="182" t="n">
        <f aca="false">+E269+F268</f>
        <v>0</v>
      </c>
      <c r="G269" s="182" t="n">
        <f aca="false">+F269+G268</f>
        <v>0</v>
      </c>
      <c r="H269" s="182" t="n">
        <f aca="false">+G269+H268</f>
        <v>0</v>
      </c>
      <c r="I269" s="182" t="n">
        <f aca="false">+H269+I268</f>
        <v>0</v>
      </c>
      <c r="J269" s="182" t="n">
        <f aca="false">+I269+J268</f>
        <v>0</v>
      </c>
      <c r="K269" s="182" t="n">
        <f aca="false">+J269+K268</f>
        <v>0</v>
      </c>
      <c r="L269" s="182" t="n">
        <f aca="false">+K269+L268</f>
        <v>0</v>
      </c>
      <c r="M269" s="182" t="n">
        <f aca="false">+L269+M268</f>
        <v>0</v>
      </c>
      <c r="N269" s="182" t="n">
        <f aca="false">+M269+N268</f>
        <v>0.05</v>
      </c>
      <c r="O269" s="182" t="n">
        <f aca="false">+N269+O268</f>
        <v>0.05</v>
      </c>
      <c r="P269" s="182" t="n">
        <f aca="false">+O269+P268</f>
        <v>0.05</v>
      </c>
      <c r="Q269" s="182" t="n">
        <f aca="false">+P269+Q268</f>
        <v>0.05</v>
      </c>
      <c r="R269" s="182" t="n">
        <f aca="false">+Q269+R268</f>
        <v>0.05</v>
      </c>
      <c r="S269" s="182" t="n">
        <f aca="false">+R269+S268</f>
        <v>0.05</v>
      </c>
      <c r="T269" s="182" t="n">
        <f aca="false">+S269+T268</f>
        <v>0.05</v>
      </c>
      <c r="U269" s="182" t="n">
        <f aca="false">+T269+U268</f>
        <v>0.05</v>
      </c>
      <c r="V269" s="182" t="n">
        <f aca="false">+U269+V268</f>
        <v>0.05</v>
      </c>
      <c r="W269" s="182" t="n">
        <f aca="false">+V269+W268</f>
        <v>0.05</v>
      </c>
      <c r="X269" s="182" t="n">
        <f aca="false">+W269+X268</f>
        <v>0.0661111111111111</v>
      </c>
      <c r="Y269" s="182" t="n">
        <f aca="false">+X269+Y268</f>
        <v>0.0822222222222222</v>
      </c>
      <c r="Z269" s="182" t="n">
        <f aca="false">+Y269+Z268</f>
        <v>0.0983333333333334</v>
      </c>
      <c r="AA269" s="182" t="n">
        <f aca="false">+Z269+AA268</f>
        <v>0.114444444444444</v>
      </c>
      <c r="AB269" s="182" t="n">
        <f aca="false">+AA269+AB268</f>
        <v>0.130555555555556</v>
      </c>
      <c r="AC269" s="182" t="n">
        <f aca="false">+AB269+AC268</f>
        <v>0.146666666666667</v>
      </c>
      <c r="AD269" s="162" t="n">
        <f aca="false">+AC269+AD268</f>
        <v>0.162777777777778</v>
      </c>
      <c r="AE269" s="182" t="n">
        <f aca="false">+AD269+AE268</f>
        <v>0.178888888888889</v>
      </c>
      <c r="AF269" s="182" t="n">
        <f aca="false">+AE269+AF268</f>
        <v>0.195</v>
      </c>
      <c r="AG269" s="182" t="n">
        <f aca="false">+AF269+AG268</f>
        <v>0.211111111111111</v>
      </c>
      <c r="AH269" s="182" t="n">
        <f aca="false">+AG269+AH268</f>
        <v>0.227222222222222</v>
      </c>
      <c r="AI269" s="182" t="n">
        <f aca="false">+AH269+AI268</f>
        <v>0.243333333333333</v>
      </c>
      <c r="AJ269" s="182" t="n">
        <f aca="false">+AI269+AJ268</f>
        <v>0.259444444444444</v>
      </c>
      <c r="AK269" s="182" t="n">
        <f aca="false">+AJ269+AK268</f>
        <v>0.275555555555556</v>
      </c>
      <c r="AL269" s="182" t="n">
        <f aca="false">+AK269+AL268</f>
        <v>0.291666666666667</v>
      </c>
      <c r="AM269" s="182" t="n">
        <f aca="false">+AL269+AM268</f>
        <v>0.307777777777778</v>
      </c>
      <c r="AN269" s="182" t="n">
        <f aca="false">+AM269+AN268</f>
        <v>0.323888888888889</v>
      </c>
      <c r="AO269" s="182" t="n">
        <f aca="false">+AN269+AO268</f>
        <v>0.34</v>
      </c>
      <c r="AP269" s="182" t="n">
        <f aca="false">+AO269+AP268</f>
        <v>1</v>
      </c>
      <c r="AQ269" s="182" t="n">
        <f aca="false">+AP269+AQ268</f>
        <v>1</v>
      </c>
      <c r="AR269" s="182" t="n">
        <f aca="false">+AQ269+AR268</f>
        <v>1</v>
      </c>
      <c r="AS269" s="182" t="n">
        <f aca="false">+AR269+AS268</f>
        <v>1</v>
      </c>
      <c r="AT269" s="182" t="n">
        <f aca="false">+AS269+AT268</f>
        <v>1</v>
      </c>
      <c r="AU269" s="182" t="n">
        <f aca="false">+AT269+AU268</f>
        <v>1</v>
      </c>
      <c r="AV269" s="182" t="n">
        <f aca="false">+AU269+AV268</f>
        <v>1</v>
      </c>
      <c r="AW269" s="182" t="n">
        <f aca="false">+AV269+AW268</f>
        <v>1</v>
      </c>
      <c r="AX269" s="182" t="n">
        <f aca="false">+AW269+AX268</f>
        <v>1</v>
      </c>
      <c r="AY269" s="182" t="n">
        <f aca="false">+AX269+AY268</f>
        <v>1</v>
      </c>
      <c r="AZ269" s="182" t="n">
        <f aca="false">+AY269+AZ268</f>
        <v>1</v>
      </c>
      <c r="BA269" s="182" t="n">
        <f aca="false">+AZ269+BA268</f>
        <v>1</v>
      </c>
      <c r="BB269" s="182" t="n">
        <f aca="false">+BA269+BB268</f>
        <v>1</v>
      </c>
      <c r="BC269" s="200"/>
      <c r="BD269" s="181"/>
    </row>
    <row r="270" customFormat="false" ht="12.75" hidden="false" customHeight="false" outlineLevel="0" collapsed="false">
      <c r="A270" s="281"/>
      <c r="B270" s="183"/>
      <c r="C270" s="179"/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P270" s="184"/>
      <c r="Q270" s="184"/>
      <c r="R270" s="184"/>
      <c r="S270" s="184"/>
      <c r="T270" s="184"/>
      <c r="U270" s="184"/>
      <c r="V270" s="184"/>
      <c r="W270" s="184"/>
      <c r="X270" s="184"/>
      <c r="Y270" s="184"/>
      <c r="Z270" s="184"/>
      <c r="AA270" s="184"/>
      <c r="AB270" s="184"/>
      <c r="AC270" s="184"/>
      <c r="AD270" s="185"/>
      <c r="AE270" s="184"/>
      <c r="AF270" s="184"/>
      <c r="AG270" s="184"/>
      <c r="AH270" s="184"/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202"/>
      <c r="BD270" s="183"/>
    </row>
    <row r="271" customFormat="false" ht="12.75" hidden="false" customHeight="false" outlineLevel="0" collapsed="false">
      <c r="A271" s="189"/>
      <c r="B271" s="189" t="s">
        <v>123</v>
      </c>
      <c r="C271" s="190" t="n">
        <v>14.2</v>
      </c>
      <c r="D271" s="191" t="n">
        <f aca="false">+D267*$C271</f>
        <v>0</v>
      </c>
      <c r="E271" s="191" t="n">
        <f aca="false">+E267*$C271</f>
        <v>0</v>
      </c>
      <c r="F271" s="191" t="n">
        <f aca="false">+F267*$C271</f>
        <v>0</v>
      </c>
      <c r="G271" s="191" t="n">
        <f aca="false">+G267*$C271</f>
        <v>0</v>
      </c>
      <c r="H271" s="191" t="n">
        <f aca="false">+H267*$C271</f>
        <v>0</v>
      </c>
      <c r="I271" s="191" t="n">
        <f aca="false">+I267*$C271</f>
        <v>0</v>
      </c>
      <c r="J271" s="191" t="n">
        <f aca="false">+J267*$C271</f>
        <v>0</v>
      </c>
      <c r="K271" s="191" t="n">
        <f aca="false">+K267*$C271</f>
        <v>0</v>
      </c>
      <c r="L271" s="191" t="n">
        <f aca="false">+L267*$C271</f>
        <v>0</v>
      </c>
      <c r="M271" s="191" t="n">
        <f aca="false">+M267*$C271</f>
        <v>0</v>
      </c>
      <c r="N271" s="191" t="n">
        <f aca="false">+N267*$C271</f>
        <v>0.705773809523809</v>
      </c>
      <c r="O271" s="191" t="n">
        <f aca="false">+O267*$C271</f>
        <v>0.705773809523809</v>
      </c>
      <c r="P271" s="191" t="n">
        <f aca="false">+P267*$C271</f>
        <v>0.705773809523809</v>
      </c>
      <c r="Q271" s="191" t="n">
        <f aca="false">+Q267*$C271</f>
        <v>0.705773809523809</v>
      </c>
      <c r="R271" s="191" t="n">
        <f aca="false">+R267*$C271</f>
        <v>0.705773809523809</v>
      </c>
      <c r="S271" s="191" t="n">
        <f aca="false">+S267*$C271</f>
        <v>0.705773809523809</v>
      </c>
      <c r="T271" s="191" t="n">
        <f aca="false">+T267*$C271</f>
        <v>0.705773809523809</v>
      </c>
      <c r="U271" s="191" t="n">
        <f aca="false">+U267*$C271</f>
        <v>0.705773809523809</v>
      </c>
      <c r="V271" s="191" t="n">
        <f aca="false">+V267*$C271</f>
        <v>0.705773809523809</v>
      </c>
      <c r="W271" s="191" t="n">
        <f aca="false">+W267*$C271</f>
        <v>0.705773809523809</v>
      </c>
      <c r="X271" s="191" t="n">
        <f aca="false">+X267*$C271</f>
        <v>1.41601047619048</v>
      </c>
      <c r="Y271" s="191" t="n">
        <f aca="false">+Y267*$C271</f>
        <v>2.12624714285714</v>
      </c>
      <c r="Z271" s="191" t="n">
        <f aca="false">+Z267*$C271</f>
        <v>2.83648380952381</v>
      </c>
      <c r="AA271" s="191" t="n">
        <f aca="false">+AA267*$C271</f>
        <v>3.54672047619048</v>
      </c>
      <c r="AB271" s="191" t="n">
        <f aca="false">+AB267*$C271</f>
        <v>4.25695714285714</v>
      </c>
      <c r="AC271" s="191" t="n">
        <f aca="false">+AC267*$C271</f>
        <v>4.96719380952381</v>
      </c>
      <c r="AD271" s="169" t="n">
        <f aca="false">+AD267*$C271</f>
        <v>5.67743047619048</v>
      </c>
      <c r="AE271" s="191" t="n">
        <f aca="false">+AE267*$C271</f>
        <v>6.38766714285714</v>
      </c>
      <c r="AF271" s="191" t="n">
        <f aca="false">+AF267*$C271</f>
        <v>7.09790380952381</v>
      </c>
      <c r="AG271" s="191" t="n">
        <f aca="false">+AG267*$C271</f>
        <v>7.80814047619047</v>
      </c>
      <c r="AH271" s="191" t="n">
        <f aca="false">+AH267*$C271</f>
        <v>8.51837714285714</v>
      </c>
      <c r="AI271" s="191" t="n">
        <f aca="false">+AI267*$C271</f>
        <v>9.22861380952381</v>
      </c>
      <c r="AJ271" s="191" t="n">
        <f aca="false">+AJ267*$C271</f>
        <v>9.93885047619048</v>
      </c>
      <c r="AK271" s="191" t="n">
        <f aca="false">+AK267*$C271</f>
        <v>10.6490871428571</v>
      </c>
      <c r="AL271" s="191" t="n">
        <f aca="false">+AL267*$C271</f>
        <v>11.3593238095238</v>
      </c>
      <c r="AM271" s="191" t="n">
        <f aca="false">+AM267*$C271</f>
        <v>12.0695604761905</v>
      </c>
      <c r="AN271" s="191" t="n">
        <f aca="false">+AN267*$C271</f>
        <v>12.7797971428571</v>
      </c>
      <c r="AO271" s="191" t="n">
        <f aca="false">+AO267*$C271</f>
        <v>13.4900338095238</v>
      </c>
      <c r="AP271" s="191" t="n">
        <f aca="false">+AP267*$C271</f>
        <v>13.4900338095238</v>
      </c>
      <c r="AQ271" s="191" t="n">
        <f aca="false">+AQ267*$C271</f>
        <v>13.4900338095238</v>
      </c>
      <c r="AR271" s="191" t="n">
        <f aca="false">+AR267*$C271</f>
        <v>13.4900338095238</v>
      </c>
      <c r="AS271" s="191" t="n">
        <f aca="false">+AS267*$C271</f>
        <v>13.4900338095238</v>
      </c>
      <c r="AT271" s="191" t="n">
        <f aca="false">+AT267*$C271</f>
        <v>14.2000338095238</v>
      </c>
      <c r="AU271" s="191" t="n">
        <f aca="false">+AU267*$C271</f>
        <v>14.2000338095238</v>
      </c>
      <c r="AV271" s="191" t="n">
        <f aca="false">+AV267*$C271</f>
        <v>14.2000338095238</v>
      </c>
      <c r="AW271" s="191" t="n">
        <f aca="false">+AW267*$C271</f>
        <v>14.2000338095238</v>
      </c>
      <c r="AX271" s="191" t="n">
        <f aca="false">+AX267*$C271</f>
        <v>14.2000338095238</v>
      </c>
      <c r="AY271" s="191" t="n">
        <f aca="false">+AY267*$C271</f>
        <v>14.2000338095238</v>
      </c>
      <c r="AZ271" s="191" t="n">
        <f aca="false">+AZ267*$C271</f>
        <v>14.2000338095238</v>
      </c>
      <c r="BA271" s="191" t="n">
        <f aca="false">+BA267*$C271</f>
        <v>14.2000338095238</v>
      </c>
      <c r="BB271" s="191" t="n">
        <f aca="false">+BB267*$C271</f>
        <v>14.2000338095238</v>
      </c>
      <c r="BC271" s="203"/>
      <c r="BD271" s="204"/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/>
      <c r="BQ271" s="204"/>
      <c r="BR271" s="204"/>
      <c r="BS271" s="204"/>
      <c r="BT271" s="204"/>
      <c r="BU271" s="204"/>
      <c r="BV271" s="204"/>
      <c r="BW271" s="204"/>
      <c r="BX271" s="204"/>
      <c r="BY271" s="204"/>
      <c r="BZ271" s="204"/>
      <c r="CA271" s="204"/>
      <c r="CB271" s="204"/>
      <c r="CC271" s="204"/>
      <c r="CD271" s="204"/>
      <c r="CE271" s="204"/>
      <c r="CF271" s="204"/>
      <c r="CG271" s="204"/>
      <c r="CH271" s="204"/>
      <c r="CI271" s="204"/>
      <c r="CJ271" s="204"/>
      <c r="CK271" s="204"/>
    </row>
    <row r="272" customFormat="false" ht="13.5" hidden="false" customHeight="false" outlineLevel="0" collapsed="false">
      <c r="A272" s="192"/>
      <c r="B272" s="192" t="s">
        <v>124</v>
      </c>
      <c r="C272" s="193" t="str">
        <f aca="false">+'NTP or Sold'!C23</f>
        <v>Available</v>
      </c>
      <c r="D272" s="194" t="n">
        <f aca="false">+D269*$C271</f>
        <v>0</v>
      </c>
      <c r="E272" s="194" t="n">
        <f aca="false">+E269*$C271</f>
        <v>0</v>
      </c>
      <c r="F272" s="194" t="n">
        <f aca="false">+F269*$C271</f>
        <v>0</v>
      </c>
      <c r="G272" s="194" t="n">
        <f aca="false">+G269*$C271</f>
        <v>0</v>
      </c>
      <c r="H272" s="194" t="n">
        <f aca="false">+H269*$C271</f>
        <v>0</v>
      </c>
      <c r="I272" s="194" t="n">
        <f aca="false">+I269*$C271</f>
        <v>0</v>
      </c>
      <c r="J272" s="194" t="n">
        <f aca="false">+J269*$C271</f>
        <v>0</v>
      </c>
      <c r="K272" s="194" t="n">
        <f aca="false">+K269*$C271</f>
        <v>0</v>
      </c>
      <c r="L272" s="194" t="n">
        <f aca="false">+L269*$C271</f>
        <v>0</v>
      </c>
      <c r="M272" s="194" t="n">
        <f aca="false">+M269*$C271</f>
        <v>0</v>
      </c>
      <c r="N272" s="194" t="n">
        <f aca="false">+N269*$C271</f>
        <v>0.71</v>
      </c>
      <c r="O272" s="194" t="n">
        <f aca="false">+O269*$C271</f>
        <v>0.71</v>
      </c>
      <c r="P272" s="194" t="n">
        <f aca="false">+P269*$C271</f>
        <v>0.71</v>
      </c>
      <c r="Q272" s="194" t="n">
        <f aca="false">+Q269*$C271</f>
        <v>0.71</v>
      </c>
      <c r="R272" s="194" t="n">
        <f aca="false">+R269*$C271</f>
        <v>0.71</v>
      </c>
      <c r="S272" s="194" t="n">
        <f aca="false">+S269*$C271</f>
        <v>0.71</v>
      </c>
      <c r="T272" s="194" t="n">
        <f aca="false">+T269*$C271</f>
        <v>0.71</v>
      </c>
      <c r="U272" s="194" t="n">
        <f aca="false">+U269*$C271</f>
        <v>0.71</v>
      </c>
      <c r="V272" s="194" t="n">
        <f aca="false">+V269*$C271</f>
        <v>0.71</v>
      </c>
      <c r="W272" s="194" t="n">
        <f aca="false">+W269*$C271</f>
        <v>0.71</v>
      </c>
      <c r="X272" s="194" t="n">
        <f aca="false">+X269*$C271</f>
        <v>0.938777777777778</v>
      </c>
      <c r="Y272" s="194" t="n">
        <f aca="false">+Y269*$C271</f>
        <v>1.16755555555556</v>
      </c>
      <c r="Z272" s="194" t="n">
        <f aca="false">+Z269*$C271</f>
        <v>1.39633333333333</v>
      </c>
      <c r="AA272" s="194" t="n">
        <f aca="false">+AA269*$C271</f>
        <v>1.62511111111111</v>
      </c>
      <c r="AB272" s="194" t="n">
        <f aca="false">+AB269*$C271</f>
        <v>1.85388888888889</v>
      </c>
      <c r="AC272" s="194" t="n">
        <f aca="false">+AC269*$C271</f>
        <v>2.08266666666667</v>
      </c>
      <c r="AD272" s="175" t="n">
        <f aca="false">+AD269*$C271</f>
        <v>2.31144444444444</v>
      </c>
      <c r="AE272" s="194" t="n">
        <f aca="false">+AE269*$C271</f>
        <v>2.54022222222222</v>
      </c>
      <c r="AF272" s="194" t="n">
        <f aca="false">+AF269*$C271</f>
        <v>2.769</v>
      </c>
      <c r="AG272" s="194" t="n">
        <f aca="false">+AG269*$C271</f>
        <v>2.99777777777778</v>
      </c>
      <c r="AH272" s="194" t="n">
        <f aca="false">+AH269*$C271</f>
        <v>3.22655555555556</v>
      </c>
      <c r="AI272" s="194" t="n">
        <f aca="false">+AI269*$C271</f>
        <v>3.45533333333333</v>
      </c>
      <c r="AJ272" s="194" t="n">
        <f aca="false">+AJ269*$C271</f>
        <v>3.68411111111111</v>
      </c>
      <c r="AK272" s="194" t="n">
        <f aca="false">+AK269*$C271</f>
        <v>3.91288888888889</v>
      </c>
      <c r="AL272" s="194" t="n">
        <f aca="false">+AL269*$C271</f>
        <v>4.14166666666667</v>
      </c>
      <c r="AM272" s="194" t="n">
        <f aca="false">+AM269*$C271</f>
        <v>4.37044444444445</v>
      </c>
      <c r="AN272" s="194" t="n">
        <f aca="false">+AN269*$C271</f>
        <v>4.59922222222222</v>
      </c>
      <c r="AO272" s="194" t="n">
        <f aca="false">+AO269*$C271</f>
        <v>4.828</v>
      </c>
      <c r="AP272" s="194" t="n">
        <f aca="false">+AP269*$C271</f>
        <v>14.2</v>
      </c>
      <c r="AQ272" s="194" t="n">
        <f aca="false">+AQ269*$C271</f>
        <v>14.2</v>
      </c>
      <c r="AR272" s="194" t="n">
        <f aca="false">+AR269*$C271</f>
        <v>14.2</v>
      </c>
      <c r="AS272" s="194" t="n">
        <f aca="false">+AS269*$C271</f>
        <v>14.2</v>
      </c>
      <c r="AT272" s="194" t="n">
        <f aca="false">+AT269*$C271</f>
        <v>14.2</v>
      </c>
      <c r="AU272" s="194" t="n">
        <f aca="false">+AU269*$C271</f>
        <v>14.2</v>
      </c>
      <c r="AV272" s="194" t="n">
        <f aca="false">+AV269*$C271</f>
        <v>14.2</v>
      </c>
      <c r="AW272" s="194" t="n">
        <f aca="false">+AW269*$C271</f>
        <v>14.2</v>
      </c>
      <c r="AX272" s="194" t="n">
        <f aca="false">+AX269*$C271</f>
        <v>14.2</v>
      </c>
      <c r="AY272" s="194" t="n">
        <f aca="false">+AY269*$C271</f>
        <v>14.2</v>
      </c>
      <c r="AZ272" s="194" t="n">
        <f aca="false">+AZ269*$C271</f>
        <v>14.2</v>
      </c>
      <c r="BA272" s="194" t="n">
        <f aca="false">+BA269*$C271</f>
        <v>14.2</v>
      </c>
      <c r="BB272" s="194" t="n">
        <f aca="false">+BB269*$C271</f>
        <v>14.2</v>
      </c>
      <c r="BC272" s="205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6"/>
      <c r="BN272" s="206"/>
      <c r="BO272" s="206"/>
      <c r="BP272" s="206"/>
      <c r="BQ272" s="206"/>
      <c r="BR272" s="206"/>
      <c r="BS272" s="206"/>
      <c r="BT272" s="206"/>
      <c r="BU272" s="206"/>
      <c r="BV272" s="206"/>
      <c r="BW272" s="206"/>
      <c r="BX272" s="206"/>
      <c r="BY272" s="206"/>
      <c r="BZ272" s="206"/>
      <c r="CA272" s="206"/>
      <c r="CB272" s="206"/>
      <c r="CC272" s="206"/>
      <c r="CD272" s="206"/>
      <c r="CE272" s="206"/>
      <c r="CF272" s="206"/>
      <c r="CG272" s="206"/>
      <c r="CH272" s="206"/>
      <c r="CI272" s="206"/>
      <c r="CJ272" s="206"/>
      <c r="CK272" s="206"/>
    </row>
    <row r="273" customFormat="false" ht="15" hidden="false" customHeight="true" outlineLevel="0" collapsed="false">
      <c r="A273" s="153" t="n">
        <v>4</v>
      </c>
      <c r="B273" s="211" t="str">
        <f aca="false">+'NTP or Sold'!H25</f>
        <v>LM6000</v>
      </c>
      <c r="C273" s="260" t="str">
        <f aca="false">+'NTP or Sold'!T25</f>
        <v>Fountain Valley PSCO (ENA) - 90%</v>
      </c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08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82"/>
    </row>
    <row r="274" customFormat="false" ht="12.75" hidden="false" customHeight="false" outlineLevel="0" collapsed="false">
      <c r="A274" s="153"/>
      <c r="B274" s="264" t="s">
        <v>119</v>
      </c>
      <c r="C274" s="260"/>
      <c r="D274" s="265" t="n">
        <v>0</v>
      </c>
      <c r="E274" s="265" t="n">
        <v>0</v>
      </c>
      <c r="F274" s="265" t="n">
        <v>0</v>
      </c>
      <c r="G274" s="265" t="n">
        <v>0</v>
      </c>
      <c r="H274" s="265" t="n">
        <v>0</v>
      </c>
      <c r="I274" s="265" t="n">
        <v>0</v>
      </c>
      <c r="J274" s="265" t="n">
        <v>0</v>
      </c>
      <c r="K274" s="265" t="n">
        <v>0</v>
      </c>
      <c r="L274" s="265" t="n">
        <v>0</v>
      </c>
      <c r="M274" s="265" t="n">
        <v>0</v>
      </c>
      <c r="N274" s="265" t="n">
        <f aca="false">16.7/336</f>
        <v>0.049702380952381</v>
      </c>
      <c r="O274" s="265" t="n">
        <v>0</v>
      </c>
      <c r="P274" s="265" t="n">
        <v>0</v>
      </c>
      <c r="Q274" s="265" t="n">
        <v>0</v>
      </c>
      <c r="R274" s="265" t="n">
        <v>0</v>
      </c>
      <c r="S274" s="265" t="n">
        <v>0</v>
      </c>
      <c r="T274" s="265" t="n">
        <v>0</v>
      </c>
      <c r="U274" s="265" t="n">
        <v>0</v>
      </c>
      <c r="V274" s="265" t="n">
        <v>0</v>
      </c>
      <c r="W274" s="265" t="n">
        <v>0</v>
      </c>
      <c r="X274" s="265" t="n">
        <f aca="false">+(0.95-0.0497)/18</f>
        <v>0.0500166666666667</v>
      </c>
      <c r="Y274" s="265" t="n">
        <f aca="false">+(0.95-0.0497)/18</f>
        <v>0.0500166666666667</v>
      </c>
      <c r="Z274" s="265" t="n">
        <f aca="false">+(0.95-0.0497)/18</f>
        <v>0.0500166666666667</v>
      </c>
      <c r="AA274" s="265" t="n">
        <f aca="false">+(0.95-0.0497)/18</f>
        <v>0.0500166666666667</v>
      </c>
      <c r="AB274" s="265" t="n">
        <f aca="false">+(0.95-0.0497)/18</f>
        <v>0.0500166666666667</v>
      </c>
      <c r="AC274" s="265" t="n">
        <f aca="false">+(0.95-0.0497)/18</f>
        <v>0.0500166666666667</v>
      </c>
      <c r="AD274" s="162" t="n">
        <f aca="false">+(0.95-0.0497)/18</f>
        <v>0.0500166666666667</v>
      </c>
      <c r="AE274" s="265" t="n">
        <f aca="false">+(0.95-0.0497)/18</f>
        <v>0.0500166666666667</v>
      </c>
      <c r="AF274" s="265" t="n">
        <f aca="false">+(0.95-0.0497)/18</f>
        <v>0.0500166666666667</v>
      </c>
      <c r="AG274" s="265" t="n">
        <f aca="false">+(0.95-0.0497)/18</f>
        <v>0.0500166666666667</v>
      </c>
      <c r="AH274" s="265" t="n">
        <f aca="false">+(0.95-0.0497)/18</f>
        <v>0.0500166666666667</v>
      </c>
      <c r="AI274" s="265" t="n">
        <f aca="false">+(0.95-0.0497)/18</f>
        <v>0.0500166666666667</v>
      </c>
      <c r="AJ274" s="265" t="n">
        <f aca="false">+(0.95-0.0497)/18</f>
        <v>0.0500166666666667</v>
      </c>
      <c r="AK274" s="265" t="n">
        <f aca="false">+(0.95-0.0497)/18</f>
        <v>0.0500166666666667</v>
      </c>
      <c r="AL274" s="265" t="n">
        <f aca="false">+(0.95-0.0497)/18</f>
        <v>0.0500166666666667</v>
      </c>
      <c r="AM274" s="265" t="n">
        <f aca="false">+(0.95-0.0497)/18</f>
        <v>0.0500166666666667</v>
      </c>
      <c r="AN274" s="265" t="n">
        <f aca="false">+(0.95-0.0497)/18</f>
        <v>0.0500166666666667</v>
      </c>
      <c r="AO274" s="265" t="n">
        <f aca="false">+(0.95-0.0497)/18</f>
        <v>0.0500166666666667</v>
      </c>
      <c r="AP274" s="265" t="n">
        <v>0</v>
      </c>
      <c r="AQ274" s="265" t="n">
        <v>0</v>
      </c>
      <c r="AR274" s="265" t="n">
        <v>0</v>
      </c>
      <c r="AS274" s="265" t="n">
        <v>0</v>
      </c>
      <c r="AT274" s="265" t="n">
        <v>0.05</v>
      </c>
      <c r="AU274" s="265" t="n">
        <v>0</v>
      </c>
      <c r="AV274" s="265" t="n">
        <v>0</v>
      </c>
      <c r="AW274" s="265" t="n">
        <v>0</v>
      </c>
      <c r="AX274" s="265" t="n">
        <v>0</v>
      </c>
      <c r="AY274" s="265" t="n">
        <v>0</v>
      </c>
      <c r="AZ274" s="265" t="n">
        <v>0</v>
      </c>
      <c r="BA274" s="265" t="n">
        <v>0</v>
      </c>
      <c r="BB274" s="265" t="n">
        <v>0</v>
      </c>
      <c r="BC274" s="266" t="n">
        <f aca="false">SUM(D274:BB274)</f>
        <v>1.00000238095238</v>
      </c>
      <c r="BD274" s="264"/>
    </row>
    <row r="275" customFormat="false" ht="12.75" hidden="false" customHeight="false" outlineLevel="0" collapsed="false">
      <c r="A275" s="153"/>
      <c r="B275" s="264" t="s">
        <v>120</v>
      </c>
      <c r="C275" s="260"/>
      <c r="D275" s="265" t="n">
        <f aca="false">D274</f>
        <v>0</v>
      </c>
      <c r="E275" s="265" t="n">
        <f aca="false">+D275+E274</f>
        <v>0</v>
      </c>
      <c r="F275" s="265" t="n">
        <f aca="false">+E275+F274</f>
        <v>0</v>
      </c>
      <c r="G275" s="265" t="n">
        <f aca="false">+F275+G274</f>
        <v>0</v>
      </c>
      <c r="H275" s="265" t="n">
        <f aca="false">+G275+H274</f>
        <v>0</v>
      </c>
      <c r="I275" s="265" t="n">
        <f aca="false">+H275+I274</f>
        <v>0</v>
      </c>
      <c r="J275" s="265" t="n">
        <f aca="false">+I275+J274</f>
        <v>0</v>
      </c>
      <c r="K275" s="265" t="n">
        <f aca="false">+J275+K274</f>
        <v>0</v>
      </c>
      <c r="L275" s="265" t="n">
        <f aca="false">+K275+L274</f>
        <v>0</v>
      </c>
      <c r="M275" s="265" t="n">
        <f aca="false">+L275+M274</f>
        <v>0</v>
      </c>
      <c r="N275" s="265" t="n">
        <f aca="false">+M275+N274</f>
        <v>0.049702380952381</v>
      </c>
      <c r="O275" s="265" t="n">
        <f aca="false">+N275+O274</f>
        <v>0.049702380952381</v>
      </c>
      <c r="P275" s="265" t="n">
        <f aca="false">+O275+P274</f>
        <v>0.049702380952381</v>
      </c>
      <c r="Q275" s="265" t="n">
        <f aca="false">+P275+Q274</f>
        <v>0.049702380952381</v>
      </c>
      <c r="R275" s="265" t="n">
        <f aca="false">+Q275+R274</f>
        <v>0.049702380952381</v>
      </c>
      <c r="S275" s="265" t="n">
        <f aca="false">+R275+S274</f>
        <v>0.049702380952381</v>
      </c>
      <c r="T275" s="265" t="n">
        <f aca="false">+S275+T274</f>
        <v>0.049702380952381</v>
      </c>
      <c r="U275" s="265" t="n">
        <f aca="false">+T275+U274</f>
        <v>0.049702380952381</v>
      </c>
      <c r="V275" s="265" t="n">
        <f aca="false">+U275+V274</f>
        <v>0.049702380952381</v>
      </c>
      <c r="W275" s="265" t="n">
        <f aca="false">+V275+W274</f>
        <v>0.049702380952381</v>
      </c>
      <c r="X275" s="265" t="n">
        <f aca="false">+W275+X274</f>
        <v>0.0997190476190476</v>
      </c>
      <c r="Y275" s="265" t="n">
        <f aca="false">+X275+Y274</f>
        <v>0.149735714285714</v>
      </c>
      <c r="Z275" s="265" t="n">
        <f aca="false">+Y275+Z274</f>
        <v>0.199752380952381</v>
      </c>
      <c r="AA275" s="265" t="n">
        <f aca="false">+Z275+AA274</f>
        <v>0.249769047619048</v>
      </c>
      <c r="AB275" s="265" t="n">
        <f aca="false">+AA275+AB274</f>
        <v>0.299785714285714</v>
      </c>
      <c r="AC275" s="265" t="n">
        <f aca="false">+AB275+AC274</f>
        <v>0.349802380952381</v>
      </c>
      <c r="AD275" s="162" t="n">
        <f aca="false">+AC275+AD274</f>
        <v>0.399819047619048</v>
      </c>
      <c r="AE275" s="265" t="n">
        <f aca="false">+AD275+AE274</f>
        <v>0.449835714285714</v>
      </c>
      <c r="AF275" s="265" t="n">
        <f aca="false">+AE275+AF274</f>
        <v>0.499852380952381</v>
      </c>
      <c r="AG275" s="265" t="n">
        <f aca="false">+AF275+AG274</f>
        <v>0.549869047619048</v>
      </c>
      <c r="AH275" s="265" t="n">
        <f aca="false">+AG275+AH274</f>
        <v>0.599885714285714</v>
      </c>
      <c r="AI275" s="265" t="n">
        <f aca="false">+AH275+AI274</f>
        <v>0.649902380952381</v>
      </c>
      <c r="AJ275" s="265" t="n">
        <f aca="false">+AI275+AJ274</f>
        <v>0.699919047619048</v>
      </c>
      <c r="AK275" s="265" t="n">
        <f aca="false">+AJ275+AK274</f>
        <v>0.749935714285714</v>
      </c>
      <c r="AL275" s="265" t="n">
        <f aca="false">+AK275+AL274</f>
        <v>0.799952380952381</v>
      </c>
      <c r="AM275" s="265" t="n">
        <f aca="false">+AL275+AM274</f>
        <v>0.849969047619048</v>
      </c>
      <c r="AN275" s="265" t="n">
        <f aca="false">+AM275+AN274</f>
        <v>0.899985714285715</v>
      </c>
      <c r="AO275" s="265" t="n">
        <f aca="false">+AN275+AO274</f>
        <v>0.950002380952381</v>
      </c>
      <c r="AP275" s="265" t="n">
        <f aca="false">+AO275+AP274</f>
        <v>0.950002380952381</v>
      </c>
      <c r="AQ275" s="265" t="n">
        <f aca="false">+AP275+AQ274</f>
        <v>0.950002380952381</v>
      </c>
      <c r="AR275" s="265" t="n">
        <f aca="false">+AQ275+AR274</f>
        <v>0.950002380952381</v>
      </c>
      <c r="AS275" s="265" t="n">
        <f aca="false">+AR275+AS274</f>
        <v>0.950002380952381</v>
      </c>
      <c r="AT275" s="265" t="n">
        <f aca="false">+AS275+AT274</f>
        <v>1.00000238095238</v>
      </c>
      <c r="AU275" s="265" t="n">
        <f aca="false">+AT275+AU274</f>
        <v>1.00000238095238</v>
      </c>
      <c r="AV275" s="265" t="n">
        <f aca="false">+AU275+AV274</f>
        <v>1.00000238095238</v>
      </c>
      <c r="AW275" s="265" t="n">
        <f aca="false">+AV275+AW274</f>
        <v>1.00000238095238</v>
      </c>
      <c r="AX275" s="265" t="n">
        <f aca="false">+AW275+AX274</f>
        <v>1.00000238095238</v>
      </c>
      <c r="AY275" s="265" t="n">
        <f aca="false">+AX275+AY274</f>
        <v>1.00000238095238</v>
      </c>
      <c r="AZ275" s="265" t="n">
        <f aca="false">+AY275+AZ274</f>
        <v>1.00000238095238</v>
      </c>
      <c r="BA275" s="265" t="n">
        <f aca="false">+AZ275+BA274</f>
        <v>1.00000238095238</v>
      </c>
      <c r="BB275" s="265" t="n">
        <f aca="false">+BA275+BB274</f>
        <v>1.00000238095238</v>
      </c>
      <c r="BC275" s="266"/>
      <c r="BD275" s="264"/>
    </row>
    <row r="276" customFormat="false" ht="12.75" hidden="false" customHeight="false" outlineLevel="0" collapsed="false">
      <c r="A276" s="153"/>
      <c r="B276" s="264" t="s">
        <v>121</v>
      </c>
      <c r="C276" s="260"/>
      <c r="D276" s="265" t="n">
        <v>0</v>
      </c>
      <c r="E276" s="265" t="n">
        <v>0</v>
      </c>
      <c r="F276" s="265" t="n">
        <v>0</v>
      </c>
      <c r="G276" s="265" t="n">
        <v>0</v>
      </c>
      <c r="H276" s="265" t="n">
        <v>0</v>
      </c>
      <c r="I276" s="265" t="n">
        <v>0</v>
      </c>
      <c r="J276" s="265" t="n">
        <v>0</v>
      </c>
      <c r="K276" s="265" t="n">
        <v>0</v>
      </c>
      <c r="L276" s="265" t="n">
        <v>0</v>
      </c>
      <c r="M276" s="265" t="n">
        <v>0</v>
      </c>
      <c r="N276" s="265" t="n">
        <v>0.05</v>
      </c>
      <c r="O276" s="265" t="n">
        <v>0</v>
      </c>
      <c r="P276" s="265" t="n">
        <v>0</v>
      </c>
      <c r="Q276" s="265" t="n">
        <v>0</v>
      </c>
      <c r="R276" s="265" t="n">
        <v>0</v>
      </c>
      <c r="S276" s="265" t="n">
        <v>0</v>
      </c>
      <c r="T276" s="265" t="n">
        <v>0</v>
      </c>
      <c r="U276" s="265" t="n">
        <v>0</v>
      </c>
      <c r="V276" s="265" t="n">
        <v>0</v>
      </c>
      <c r="W276" s="265" t="n">
        <v>0</v>
      </c>
      <c r="X276" s="265" t="n">
        <f aca="false">+(0.34-0.05)/18</f>
        <v>0.0161111111111111</v>
      </c>
      <c r="Y276" s="265" t="n">
        <f aca="false">+(0.34-0.05)/18</f>
        <v>0.0161111111111111</v>
      </c>
      <c r="Z276" s="265" t="n">
        <f aca="false">+(0.34-0.05)/18</f>
        <v>0.0161111111111111</v>
      </c>
      <c r="AA276" s="265" t="n">
        <f aca="false">+(0.34-0.05)/18</f>
        <v>0.0161111111111111</v>
      </c>
      <c r="AB276" s="265" t="n">
        <f aca="false">+(0.34-0.05)/18</f>
        <v>0.0161111111111111</v>
      </c>
      <c r="AC276" s="265" t="n">
        <f aca="false">+(0.34-0.05)/18</f>
        <v>0.0161111111111111</v>
      </c>
      <c r="AD276" s="162" t="n">
        <f aca="false">+(0.34-0.05)/18</f>
        <v>0.0161111111111111</v>
      </c>
      <c r="AE276" s="265" t="n">
        <f aca="false">+(0.34-0.05)/18</f>
        <v>0.0161111111111111</v>
      </c>
      <c r="AF276" s="265" t="n">
        <f aca="false">+(0.34-0.05)/18</f>
        <v>0.0161111111111111</v>
      </c>
      <c r="AG276" s="265" t="n">
        <f aca="false">+(0.34-0.05)/18</f>
        <v>0.0161111111111111</v>
      </c>
      <c r="AH276" s="265" t="n">
        <f aca="false">+(0.34-0.05)/18</f>
        <v>0.0161111111111111</v>
      </c>
      <c r="AI276" s="265" t="n">
        <f aca="false">+(0.34-0.05)/18</f>
        <v>0.0161111111111111</v>
      </c>
      <c r="AJ276" s="265" t="n">
        <f aca="false">+(0.34-0.05)/18</f>
        <v>0.0161111111111111</v>
      </c>
      <c r="AK276" s="265" t="n">
        <f aca="false">+(0.34-0.05)/18</f>
        <v>0.0161111111111111</v>
      </c>
      <c r="AL276" s="265" t="n">
        <f aca="false">+(0.34-0.05)/18</f>
        <v>0.0161111111111111</v>
      </c>
      <c r="AM276" s="265" t="n">
        <f aca="false">+(0.34-0.05)/18</f>
        <v>0.0161111111111111</v>
      </c>
      <c r="AN276" s="265" t="n">
        <f aca="false">+(0.34-0.05)/18</f>
        <v>0.0161111111111111</v>
      </c>
      <c r="AO276" s="265" t="n">
        <f aca="false">+(0.34-0.05)/18</f>
        <v>0.0161111111111111</v>
      </c>
      <c r="AP276" s="265" t="n">
        <v>0.66</v>
      </c>
      <c r="AQ276" s="265" t="n">
        <v>0</v>
      </c>
      <c r="AR276" s="265" t="n">
        <v>0</v>
      </c>
      <c r="AS276" s="265" t="n">
        <v>0</v>
      </c>
      <c r="AT276" s="265" t="n">
        <v>0</v>
      </c>
      <c r="AU276" s="265" t="n">
        <v>0</v>
      </c>
      <c r="AV276" s="265" t="n">
        <v>0</v>
      </c>
      <c r="AW276" s="265" t="n">
        <v>0</v>
      </c>
      <c r="AX276" s="265" t="n">
        <v>0</v>
      </c>
      <c r="AY276" s="265" t="n">
        <v>0</v>
      </c>
      <c r="AZ276" s="265" t="n">
        <v>0</v>
      </c>
      <c r="BA276" s="265" t="n">
        <v>0</v>
      </c>
      <c r="BB276" s="265" t="n">
        <v>0</v>
      </c>
      <c r="BC276" s="266" t="n">
        <f aca="false">SUM(D276:BB276)</f>
        <v>1</v>
      </c>
      <c r="BD276" s="264"/>
    </row>
    <row r="277" customFormat="false" ht="12.75" hidden="false" customHeight="false" outlineLevel="0" collapsed="false">
      <c r="A277" s="153"/>
      <c r="B277" s="264" t="s">
        <v>122</v>
      </c>
      <c r="C277" s="260"/>
      <c r="D277" s="265" t="n">
        <f aca="false">D276</f>
        <v>0</v>
      </c>
      <c r="E277" s="265" t="n">
        <f aca="false">+D277+E276</f>
        <v>0</v>
      </c>
      <c r="F277" s="265" t="n">
        <f aca="false">+E277+F276</f>
        <v>0</v>
      </c>
      <c r="G277" s="265" t="n">
        <f aca="false">+F277+G276</f>
        <v>0</v>
      </c>
      <c r="H277" s="265" t="n">
        <f aca="false">+G277+H276</f>
        <v>0</v>
      </c>
      <c r="I277" s="265" t="n">
        <f aca="false">+H277+I276</f>
        <v>0</v>
      </c>
      <c r="J277" s="265" t="n">
        <f aca="false">+I277+J276</f>
        <v>0</v>
      </c>
      <c r="K277" s="265" t="n">
        <f aca="false">+J277+K276</f>
        <v>0</v>
      </c>
      <c r="L277" s="265" t="n">
        <f aca="false">+K277+L276</f>
        <v>0</v>
      </c>
      <c r="M277" s="265" t="n">
        <f aca="false">+L277+M276</f>
        <v>0</v>
      </c>
      <c r="N277" s="265" t="n">
        <f aca="false">+M277+N276</f>
        <v>0.05</v>
      </c>
      <c r="O277" s="265" t="n">
        <f aca="false">+N277+O276</f>
        <v>0.05</v>
      </c>
      <c r="P277" s="265" t="n">
        <f aca="false">+O277+P276</f>
        <v>0.05</v>
      </c>
      <c r="Q277" s="265" t="n">
        <f aca="false">+P277+Q276</f>
        <v>0.05</v>
      </c>
      <c r="R277" s="265" t="n">
        <f aca="false">+Q277+R276</f>
        <v>0.05</v>
      </c>
      <c r="S277" s="265" t="n">
        <f aca="false">+R277+S276</f>
        <v>0.05</v>
      </c>
      <c r="T277" s="265" t="n">
        <f aca="false">+S277+T276</f>
        <v>0.05</v>
      </c>
      <c r="U277" s="265" t="n">
        <f aca="false">+T277+U276</f>
        <v>0.05</v>
      </c>
      <c r="V277" s="265" t="n">
        <f aca="false">+U277+V276</f>
        <v>0.05</v>
      </c>
      <c r="W277" s="265" t="n">
        <f aca="false">+V277+W276</f>
        <v>0.05</v>
      </c>
      <c r="X277" s="265" t="n">
        <f aca="false">+W277+X276</f>
        <v>0.0661111111111111</v>
      </c>
      <c r="Y277" s="265" t="n">
        <f aca="false">+X277+Y276</f>
        <v>0.0822222222222222</v>
      </c>
      <c r="Z277" s="265" t="n">
        <f aca="false">+Y277+Z276</f>
        <v>0.0983333333333334</v>
      </c>
      <c r="AA277" s="265" t="n">
        <f aca="false">+Z277+AA276</f>
        <v>0.114444444444444</v>
      </c>
      <c r="AB277" s="265" t="n">
        <f aca="false">+AA277+AB276</f>
        <v>0.130555555555556</v>
      </c>
      <c r="AC277" s="265" t="n">
        <f aca="false">+AB277+AC276</f>
        <v>0.146666666666667</v>
      </c>
      <c r="AD277" s="162" t="n">
        <f aca="false">+AC277+AD276</f>
        <v>0.162777777777778</v>
      </c>
      <c r="AE277" s="265" t="n">
        <f aca="false">+AD277+AE276</f>
        <v>0.178888888888889</v>
      </c>
      <c r="AF277" s="265" t="n">
        <f aca="false">+AE277+AF276</f>
        <v>0.195</v>
      </c>
      <c r="AG277" s="265" t="n">
        <f aca="false">+AF277+AG276</f>
        <v>0.211111111111111</v>
      </c>
      <c r="AH277" s="265" t="n">
        <f aca="false">+AG277+AH276</f>
        <v>0.227222222222222</v>
      </c>
      <c r="AI277" s="265" t="n">
        <f aca="false">+AH277+AI276</f>
        <v>0.243333333333333</v>
      </c>
      <c r="AJ277" s="265" t="n">
        <f aca="false">+AI277+AJ276</f>
        <v>0.259444444444444</v>
      </c>
      <c r="AK277" s="265" t="n">
        <f aca="false">+AJ277+AK276</f>
        <v>0.275555555555556</v>
      </c>
      <c r="AL277" s="265" t="n">
        <f aca="false">+AK277+AL276</f>
        <v>0.291666666666667</v>
      </c>
      <c r="AM277" s="265" t="n">
        <f aca="false">+AL277+AM276</f>
        <v>0.307777777777778</v>
      </c>
      <c r="AN277" s="265" t="n">
        <f aca="false">+AM277+AN276</f>
        <v>0.323888888888889</v>
      </c>
      <c r="AO277" s="265" t="n">
        <f aca="false">+AN277+AO276</f>
        <v>0.34</v>
      </c>
      <c r="AP277" s="265" t="n">
        <f aca="false">+AO277+AP276</f>
        <v>1</v>
      </c>
      <c r="AQ277" s="265" t="n">
        <f aca="false">+AP277+AQ276</f>
        <v>1</v>
      </c>
      <c r="AR277" s="265" t="n">
        <f aca="false">+AQ277+AR276</f>
        <v>1</v>
      </c>
      <c r="AS277" s="265" t="n">
        <f aca="false">+AR277+AS276</f>
        <v>1</v>
      </c>
      <c r="AT277" s="265" t="n">
        <f aca="false">+AS277+AT276</f>
        <v>1</v>
      </c>
      <c r="AU277" s="265" t="n">
        <f aca="false">+AT277+AU276</f>
        <v>1</v>
      </c>
      <c r="AV277" s="265" t="n">
        <f aca="false">+AU277+AV276</f>
        <v>1</v>
      </c>
      <c r="AW277" s="265" t="n">
        <f aca="false">+AV277+AW276</f>
        <v>1</v>
      </c>
      <c r="AX277" s="265" t="n">
        <f aca="false">+AW277+AX276</f>
        <v>1</v>
      </c>
      <c r="AY277" s="265" t="n">
        <f aca="false">+AX277+AY276</f>
        <v>1</v>
      </c>
      <c r="AZ277" s="265" t="n">
        <f aca="false">+AY277+AZ276</f>
        <v>1</v>
      </c>
      <c r="BA277" s="265" t="n">
        <f aca="false">+AZ277+BA276</f>
        <v>1</v>
      </c>
      <c r="BB277" s="265" t="n">
        <f aca="false">+BA277+BB276</f>
        <v>1</v>
      </c>
      <c r="BC277" s="266"/>
      <c r="BD277" s="264"/>
    </row>
    <row r="278" customFormat="false" ht="12.75" hidden="false" customHeight="false" outlineLevel="0" collapsed="false">
      <c r="A278" s="153"/>
      <c r="B278" s="268"/>
      <c r="C278" s="260"/>
      <c r="D278" s="269"/>
      <c r="E278" s="269"/>
      <c r="F278" s="269"/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  <c r="X278" s="269"/>
      <c r="Y278" s="269"/>
      <c r="Z278" s="269"/>
      <c r="AA278" s="269"/>
      <c r="AB278" s="269"/>
      <c r="AC278" s="269"/>
      <c r="AD278" s="185"/>
      <c r="AE278" s="269"/>
      <c r="AF278" s="269"/>
      <c r="AG278" s="269"/>
      <c r="AH278" s="269"/>
      <c r="AI278" s="269"/>
      <c r="AJ278" s="269"/>
      <c r="AK278" s="269"/>
      <c r="AL278" s="269"/>
      <c r="AM278" s="269"/>
      <c r="AN278" s="269"/>
      <c r="AO278" s="269"/>
      <c r="AP278" s="269"/>
      <c r="AQ278" s="269"/>
      <c r="AR278" s="269"/>
      <c r="AS278" s="269"/>
      <c r="AT278" s="269"/>
      <c r="AU278" s="269"/>
      <c r="AV278" s="269"/>
      <c r="AW278" s="269"/>
      <c r="AX278" s="269"/>
      <c r="AY278" s="269"/>
      <c r="AZ278" s="269"/>
      <c r="BA278" s="269"/>
      <c r="BB278" s="269"/>
      <c r="BC278" s="270"/>
      <c r="BD278" s="268"/>
    </row>
    <row r="279" customFormat="false" ht="12.75" hidden="false" customHeight="false" outlineLevel="0" collapsed="false">
      <c r="A279" s="153"/>
      <c r="B279" s="211" t="s">
        <v>123</v>
      </c>
      <c r="C279" s="212" t="n">
        <v>14.5</v>
      </c>
      <c r="D279" s="215" t="n">
        <f aca="false">+D275*$C279</f>
        <v>0</v>
      </c>
      <c r="E279" s="215" t="n">
        <f aca="false">+E275*$C279</f>
        <v>0</v>
      </c>
      <c r="F279" s="215" t="n">
        <f aca="false">+F275*$C279</f>
        <v>0</v>
      </c>
      <c r="G279" s="215" t="n">
        <f aca="false">+G275*$C279</f>
        <v>0</v>
      </c>
      <c r="H279" s="215" t="n">
        <f aca="false">+H275*$C279</f>
        <v>0</v>
      </c>
      <c r="I279" s="215" t="n">
        <f aca="false">+I275*$C279</f>
        <v>0</v>
      </c>
      <c r="J279" s="215" t="n">
        <f aca="false">+J275*$C279</f>
        <v>0</v>
      </c>
      <c r="K279" s="215" t="n">
        <f aca="false">+K275*$C279</f>
        <v>0</v>
      </c>
      <c r="L279" s="215" t="n">
        <f aca="false">+L275*$C279</f>
        <v>0</v>
      </c>
      <c r="M279" s="215" t="n">
        <f aca="false">+M275*$C279</f>
        <v>0</v>
      </c>
      <c r="N279" s="215" t="n">
        <f aca="false">+N275*$C279</f>
        <v>0.720684523809524</v>
      </c>
      <c r="O279" s="215" t="n">
        <f aca="false">+O275*$C279</f>
        <v>0.720684523809524</v>
      </c>
      <c r="P279" s="215" t="n">
        <f aca="false">+P275*$C279</f>
        <v>0.720684523809524</v>
      </c>
      <c r="Q279" s="215" t="n">
        <f aca="false">+Q275*$C279</f>
        <v>0.720684523809524</v>
      </c>
      <c r="R279" s="215" t="n">
        <f aca="false">+R275*$C279</f>
        <v>0.720684523809524</v>
      </c>
      <c r="S279" s="215" t="n">
        <f aca="false">+S275*$C279</f>
        <v>0.720684523809524</v>
      </c>
      <c r="T279" s="215" t="n">
        <f aca="false">+T275*$C279</f>
        <v>0.720684523809524</v>
      </c>
      <c r="U279" s="215" t="n">
        <f aca="false">+U275*$C279</f>
        <v>0.720684523809524</v>
      </c>
      <c r="V279" s="215" t="n">
        <f aca="false">+V275*$C279</f>
        <v>0.720684523809524</v>
      </c>
      <c r="W279" s="215" t="n">
        <f aca="false">+W275*$C279</f>
        <v>0.720684523809524</v>
      </c>
      <c r="X279" s="215" t="n">
        <f aca="false">+X275*$C279</f>
        <v>1.44592619047619</v>
      </c>
      <c r="Y279" s="215" t="n">
        <f aca="false">+Y275*$C279</f>
        <v>2.17116785714286</v>
      </c>
      <c r="Z279" s="215" t="n">
        <f aca="false">+Z275*$C279</f>
        <v>2.89640952380952</v>
      </c>
      <c r="AA279" s="215" t="n">
        <f aca="false">+AA275*$C279</f>
        <v>3.62165119047619</v>
      </c>
      <c r="AB279" s="215" t="n">
        <f aca="false">+AB275*$C279</f>
        <v>4.34689285714286</v>
      </c>
      <c r="AC279" s="215" t="n">
        <f aca="false">+AC275*$C279</f>
        <v>5.07213452380952</v>
      </c>
      <c r="AD279" s="169" t="n">
        <f aca="false">+AD275*$C279</f>
        <v>5.79737619047619</v>
      </c>
      <c r="AE279" s="215" t="n">
        <f aca="false">+AE275*$C279</f>
        <v>6.52261785714286</v>
      </c>
      <c r="AF279" s="215" t="n">
        <f aca="false">+AF275*$C279</f>
        <v>7.24785952380952</v>
      </c>
      <c r="AG279" s="215" t="n">
        <f aca="false">+AG275*$C279</f>
        <v>7.97310119047619</v>
      </c>
      <c r="AH279" s="215" t="n">
        <f aca="false">+AH275*$C279</f>
        <v>8.69834285714286</v>
      </c>
      <c r="AI279" s="215" t="n">
        <f aca="false">+AI275*$C279</f>
        <v>9.42358452380952</v>
      </c>
      <c r="AJ279" s="215" t="n">
        <f aca="false">+AJ275*$C279</f>
        <v>10.1488261904762</v>
      </c>
      <c r="AK279" s="215" t="n">
        <f aca="false">+AK275*$C279</f>
        <v>10.8740678571429</v>
      </c>
      <c r="AL279" s="215" t="n">
        <f aca="false">+AL275*$C279</f>
        <v>11.5993095238095</v>
      </c>
      <c r="AM279" s="215" t="n">
        <f aca="false">+AM275*$C279</f>
        <v>12.3245511904762</v>
      </c>
      <c r="AN279" s="215" t="n">
        <f aca="false">+AN275*$C279</f>
        <v>13.0497928571429</v>
      </c>
      <c r="AO279" s="215" t="n">
        <f aca="false">+AO275*$C279</f>
        <v>13.7750345238095</v>
      </c>
      <c r="AP279" s="215" t="n">
        <f aca="false">+AP275*$C279</f>
        <v>13.7750345238095</v>
      </c>
      <c r="AQ279" s="215" t="n">
        <f aca="false">+AQ275*$C279</f>
        <v>13.7750345238095</v>
      </c>
      <c r="AR279" s="215" t="n">
        <f aca="false">+AR275*$C279</f>
        <v>13.7750345238095</v>
      </c>
      <c r="AS279" s="215" t="n">
        <f aca="false">+AS275*$C279</f>
        <v>13.7750345238095</v>
      </c>
      <c r="AT279" s="215" t="n">
        <f aca="false">+AT275*$C279</f>
        <v>14.5000345238095</v>
      </c>
      <c r="AU279" s="215" t="n">
        <f aca="false">+AU275*$C279</f>
        <v>14.5000345238095</v>
      </c>
      <c r="AV279" s="215" t="n">
        <f aca="false">+AV275*$C279</f>
        <v>14.5000345238095</v>
      </c>
      <c r="AW279" s="215" t="n">
        <f aca="false">+AW275*$C279</f>
        <v>14.5000345238095</v>
      </c>
      <c r="AX279" s="215" t="n">
        <f aca="false">+AX275*$C279</f>
        <v>14.5000345238095</v>
      </c>
      <c r="AY279" s="215" t="n">
        <f aca="false">+AY275*$C279</f>
        <v>14.5000345238095</v>
      </c>
      <c r="AZ279" s="215" t="n">
        <f aca="false">+AZ275*$C279</f>
        <v>14.5000345238095</v>
      </c>
      <c r="BA279" s="215" t="n">
        <f aca="false">+BA275*$C279</f>
        <v>14.5000345238095</v>
      </c>
      <c r="BB279" s="215" t="n">
        <f aca="false">+BB275*$C279</f>
        <v>14.5000345238095</v>
      </c>
      <c r="BC279" s="216"/>
      <c r="BD279" s="217"/>
      <c r="BE279" s="217"/>
      <c r="BF279" s="217"/>
      <c r="BG279" s="217"/>
      <c r="BH279" s="217"/>
      <c r="BI279" s="217"/>
      <c r="BJ279" s="217"/>
      <c r="BK279" s="217"/>
      <c r="BL279" s="217"/>
      <c r="BM279" s="217"/>
      <c r="BN279" s="217"/>
      <c r="BO279" s="217"/>
      <c r="BP279" s="217"/>
      <c r="BQ279" s="217"/>
      <c r="BR279" s="217"/>
      <c r="BS279" s="217"/>
      <c r="BT279" s="217"/>
      <c r="BU279" s="217"/>
      <c r="BV279" s="217"/>
      <c r="BW279" s="217"/>
      <c r="BX279" s="217"/>
      <c r="BY279" s="217"/>
      <c r="BZ279" s="217"/>
      <c r="CA279" s="217"/>
      <c r="CB279" s="217"/>
      <c r="CC279" s="217"/>
      <c r="CD279" s="217"/>
      <c r="CE279" s="217"/>
      <c r="CF279" s="217"/>
      <c r="CG279" s="217"/>
      <c r="CH279" s="217"/>
      <c r="CI279" s="217"/>
      <c r="CJ279" s="217"/>
      <c r="CK279" s="217"/>
    </row>
    <row r="280" customFormat="false" ht="13.5" hidden="false" customHeight="false" outlineLevel="0" collapsed="false">
      <c r="A280" s="153"/>
      <c r="B280" s="271" t="s">
        <v>124</v>
      </c>
      <c r="C280" s="272" t="str">
        <f aca="false">+'NTP or Sold'!C25</f>
        <v>Committed</v>
      </c>
      <c r="D280" s="273" t="n">
        <f aca="false">+D277*$C279</f>
        <v>0</v>
      </c>
      <c r="E280" s="273" t="n">
        <f aca="false">+E277*$C279</f>
        <v>0</v>
      </c>
      <c r="F280" s="273" t="n">
        <f aca="false">+F277*$C279</f>
        <v>0</v>
      </c>
      <c r="G280" s="273" t="n">
        <f aca="false">+G277*$C279</f>
        <v>0</v>
      </c>
      <c r="H280" s="273" t="n">
        <f aca="false">+H277*$C279</f>
        <v>0</v>
      </c>
      <c r="I280" s="273" t="n">
        <f aca="false">+I277*$C279</f>
        <v>0</v>
      </c>
      <c r="J280" s="273" t="n">
        <f aca="false">+J277*$C279</f>
        <v>0</v>
      </c>
      <c r="K280" s="273" t="n">
        <f aca="false">+K277*$C279</f>
        <v>0</v>
      </c>
      <c r="L280" s="273" t="n">
        <f aca="false">+L277*$C279</f>
        <v>0</v>
      </c>
      <c r="M280" s="273" t="n">
        <f aca="false">+M277*$C279</f>
        <v>0</v>
      </c>
      <c r="N280" s="273" t="n">
        <f aca="false">+N277*$C279</f>
        <v>0.725</v>
      </c>
      <c r="O280" s="273" t="n">
        <f aca="false">+O277*$C279</f>
        <v>0.725</v>
      </c>
      <c r="P280" s="273" t="n">
        <f aca="false">+P277*$C279</f>
        <v>0.725</v>
      </c>
      <c r="Q280" s="273" t="n">
        <f aca="false">+Q277*$C279</f>
        <v>0.725</v>
      </c>
      <c r="R280" s="273" t="n">
        <f aca="false">+R277*$C279</f>
        <v>0.725</v>
      </c>
      <c r="S280" s="273" t="n">
        <f aca="false">+S277*$C279</f>
        <v>0.725</v>
      </c>
      <c r="T280" s="273" t="n">
        <f aca="false">+T277*$C279</f>
        <v>0.725</v>
      </c>
      <c r="U280" s="273" t="n">
        <f aca="false">+U277*$C279</f>
        <v>0.725</v>
      </c>
      <c r="V280" s="273" t="n">
        <f aca="false">+V277*$C279</f>
        <v>0.725</v>
      </c>
      <c r="W280" s="273" t="n">
        <f aca="false">+W277*$C279</f>
        <v>0.725</v>
      </c>
      <c r="X280" s="273" t="n">
        <f aca="false">+X277*$C279</f>
        <v>0.958611111111111</v>
      </c>
      <c r="Y280" s="273" t="n">
        <f aca="false">+Y277*$C279</f>
        <v>1.19222222222222</v>
      </c>
      <c r="Z280" s="273" t="n">
        <f aca="false">+Z277*$C279</f>
        <v>1.42583333333333</v>
      </c>
      <c r="AA280" s="273" t="n">
        <f aca="false">+AA277*$C279</f>
        <v>1.65944444444445</v>
      </c>
      <c r="AB280" s="273" t="n">
        <f aca="false">+AB277*$C279</f>
        <v>1.89305555555556</v>
      </c>
      <c r="AC280" s="273" t="n">
        <f aca="false">+AC277*$C279</f>
        <v>2.12666666666667</v>
      </c>
      <c r="AD280" s="175" t="n">
        <f aca="false">+AD277*$C279</f>
        <v>2.36027777777778</v>
      </c>
      <c r="AE280" s="273" t="n">
        <f aca="false">+AE277*$C279</f>
        <v>2.59388888888889</v>
      </c>
      <c r="AF280" s="273" t="n">
        <f aca="false">+AF277*$C279</f>
        <v>2.8275</v>
      </c>
      <c r="AG280" s="273" t="n">
        <f aca="false">+AG277*$C279</f>
        <v>3.06111111111111</v>
      </c>
      <c r="AH280" s="273" t="n">
        <f aca="false">+AH277*$C279</f>
        <v>3.29472222222222</v>
      </c>
      <c r="AI280" s="273" t="n">
        <f aca="false">+AI277*$C279</f>
        <v>3.52833333333333</v>
      </c>
      <c r="AJ280" s="273" t="n">
        <f aca="false">+AJ277*$C279</f>
        <v>3.76194444444444</v>
      </c>
      <c r="AK280" s="273" t="n">
        <f aca="false">+AK277*$C279</f>
        <v>3.99555555555556</v>
      </c>
      <c r="AL280" s="273" t="n">
        <f aca="false">+AL277*$C279</f>
        <v>4.22916666666667</v>
      </c>
      <c r="AM280" s="273" t="n">
        <f aca="false">+AM277*$C279</f>
        <v>4.46277777777778</v>
      </c>
      <c r="AN280" s="273" t="n">
        <f aca="false">+AN277*$C279</f>
        <v>4.69638888888889</v>
      </c>
      <c r="AO280" s="273" t="n">
        <f aca="false">+AO277*$C279</f>
        <v>4.93</v>
      </c>
      <c r="AP280" s="273" t="n">
        <f aca="false">+AP277*$C279</f>
        <v>14.5</v>
      </c>
      <c r="AQ280" s="273" t="n">
        <f aca="false">+AQ277*$C279</f>
        <v>14.5</v>
      </c>
      <c r="AR280" s="273" t="n">
        <f aca="false">+AR277*$C279</f>
        <v>14.5</v>
      </c>
      <c r="AS280" s="273" t="n">
        <f aca="false">+AS277*$C279</f>
        <v>14.5</v>
      </c>
      <c r="AT280" s="273" t="n">
        <f aca="false">+AT277*$C279</f>
        <v>14.5</v>
      </c>
      <c r="AU280" s="273" t="n">
        <f aca="false">+AU277*$C279</f>
        <v>14.5</v>
      </c>
      <c r="AV280" s="273" t="n">
        <f aca="false">+AV277*$C279</f>
        <v>14.5</v>
      </c>
      <c r="AW280" s="273" t="n">
        <f aca="false">+AW277*$C279</f>
        <v>14.5</v>
      </c>
      <c r="AX280" s="273" t="n">
        <f aca="false">+AX277*$C279</f>
        <v>14.5</v>
      </c>
      <c r="AY280" s="273" t="n">
        <f aca="false">+AY277*$C279</f>
        <v>14.5</v>
      </c>
      <c r="AZ280" s="273" t="n">
        <f aca="false">+AZ277*$C279</f>
        <v>14.5</v>
      </c>
      <c r="BA280" s="273" t="n">
        <f aca="false">+BA277*$C279</f>
        <v>14.5</v>
      </c>
      <c r="BB280" s="273" t="n">
        <f aca="false">+BB277*$C279</f>
        <v>14.5</v>
      </c>
      <c r="BC280" s="274"/>
      <c r="BD280" s="275"/>
      <c r="BE280" s="275"/>
      <c r="BF280" s="275"/>
      <c r="BG280" s="275"/>
      <c r="BH280" s="275"/>
      <c r="BI280" s="275"/>
      <c r="BJ280" s="275"/>
      <c r="BK280" s="275"/>
      <c r="BL280" s="275"/>
      <c r="BM280" s="275"/>
      <c r="BN280" s="275"/>
      <c r="BO280" s="275"/>
      <c r="BP280" s="275"/>
      <c r="BQ280" s="275"/>
      <c r="BR280" s="275"/>
      <c r="BS280" s="275"/>
      <c r="BT280" s="275"/>
      <c r="BU280" s="275"/>
      <c r="BV280" s="275"/>
      <c r="BW280" s="275"/>
      <c r="BX280" s="275"/>
      <c r="BY280" s="275"/>
      <c r="BZ280" s="275"/>
      <c r="CA280" s="275"/>
      <c r="CB280" s="275"/>
      <c r="CC280" s="275"/>
      <c r="CD280" s="275"/>
      <c r="CE280" s="275"/>
      <c r="CF280" s="275"/>
      <c r="CG280" s="275"/>
      <c r="CH280" s="275"/>
      <c r="CI280" s="275"/>
      <c r="CJ280" s="275"/>
      <c r="CK280" s="275"/>
    </row>
    <row r="281" customFormat="false" ht="15" hidden="false" customHeight="true" outlineLevel="0" collapsed="false">
      <c r="A281" s="153" t="n">
        <f aca="false">+A273+1</f>
        <v>5</v>
      </c>
      <c r="B281" s="211" t="str">
        <f aca="false">+'NTP or Sold'!H26</f>
        <v>LM6000</v>
      </c>
      <c r="C281" s="260" t="str">
        <f aca="false">+'NTP or Sold'!T26</f>
        <v>Fountain Valley PSCO (ENA) - 90%</v>
      </c>
      <c r="D281" s="261"/>
      <c r="E281" s="261"/>
      <c r="F281" s="261"/>
      <c r="G281" s="261"/>
      <c r="H281" s="261"/>
      <c r="I281" s="261"/>
      <c r="J281" s="261"/>
      <c r="K281" s="261"/>
      <c r="L281" s="261"/>
      <c r="M281" s="261"/>
      <c r="N281" s="261"/>
      <c r="O281" s="261"/>
      <c r="P281" s="261"/>
      <c r="Q281" s="261"/>
      <c r="R281" s="261"/>
      <c r="S281" s="261"/>
      <c r="T281" s="261"/>
      <c r="U281" s="261"/>
      <c r="V281" s="261"/>
      <c r="W281" s="261"/>
      <c r="X281" s="261"/>
      <c r="Y281" s="261"/>
      <c r="Z281" s="261"/>
      <c r="AA281" s="261"/>
      <c r="AB281" s="261"/>
      <c r="AC281" s="261"/>
      <c r="AD281" s="208"/>
      <c r="AE281" s="261"/>
      <c r="AF281" s="261"/>
      <c r="AG281" s="261"/>
      <c r="AH281" s="261"/>
      <c r="AI281" s="261"/>
      <c r="AJ281" s="261"/>
      <c r="AK281" s="261"/>
      <c r="AL281" s="261"/>
      <c r="AM281" s="261"/>
      <c r="AN281" s="261"/>
      <c r="AO281" s="261"/>
      <c r="AP281" s="261"/>
      <c r="AQ281" s="261"/>
      <c r="AR281" s="261"/>
      <c r="AS281" s="261"/>
      <c r="AT281" s="261"/>
      <c r="AU281" s="261"/>
      <c r="AV281" s="261"/>
      <c r="AW281" s="261"/>
      <c r="AX281" s="261"/>
      <c r="AY281" s="261"/>
      <c r="AZ281" s="261"/>
      <c r="BA281" s="261"/>
      <c r="BB281" s="261"/>
      <c r="BC281" s="282"/>
    </row>
    <row r="282" customFormat="false" ht="12.75" hidden="false" customHeight="false" outlineLevel="0" collapsed="false">
      <c r="A282" s="153"/>
      <c r="B282" s="264" t="s">
        <v>119</v>
      </c>
      <c r="C282" s="260"/>
      <c r="D282" s="265" t="n">
        <v>0</v>
      </c>
      <c r="E282" s="265" t="n">
        <v>0</v>
      </c>
      <c r="F282" s="265" t="n">
        <v>0</v>
      </c>
      <c r="G282" s="265" t="n">
        <v>0</v>
      </c>
      <c r="H282" s="265" t="n">
        <v>0</v>
      </c>
      <c r="I282" s="265" t="n">
        <v>0</v>
      </c>
      <c r="J282" s="265" t="n">
        <v>0</v>
      </c>
      <c r="K282" s="265" t="n">
        <v>0</v>
      </c>
      <c r="L282" s="265" t="n">
        <v>0</v>
      </c>
      <c r="M282" s="265" t="n">
        <v>0</v>
      </c>
      <c r="N282" s="265" t="n">
        <f aca="false">16.7/336</f>
        <v>0.049702380952381</v>
      </c>
      <c r="O282" s="265" t="n">
        <v>0</v>
      </c>
      <c r="P282" s="265" t="n">
        <v>0</v>
      </c>
      <c r="Q282" s="265" t="n">
        <v>0</v>
      </c>
      <c r="R282" s="265" t="n">
        <v>0</v>
      </c>
      <c r="S282" s="265" t="n">
        <v>0</v>
      </c>
      <c r="T282" s="265" t="n">
        <v>0</v>
      </c>
      <c r="U282" s="265" t="n">
        <v>0</v>
      </c>
      <c r="V282" s="265" t="n">
        <v>0</v>
      </c>
      <c r="W282" s="265" t="n">
        <v>0</v>
      </c>
      <c r="X282" s="265" t="n">
        <f aca="false">+(0.95-0.0497)/18</f>
        <v>0.0500166666666667</v>
      </c>
      <c r="Y282" s="265" t="n">
        <f aca="false">+(0.95-0.0497)/18</f>
        <v>0.0500166666666667</v>
      </c>
      <c r="Z282" s="265" t="n">
        <f aca="false">+(0.95-0.0497)/18</f>
        <v>0.0500166666666667</v>
      </c>
      <c r="AA282" s="265" t="n">
        <f aca="false">+(0.95-0.0497)/18</f>
        <v>0.0500166666666667</v>
      </c>
      <c r="AB282" s="265" t="n">
        <f aca="false">+(0.95-0.0497)/18</f>
        <v>0.0500166666666667</v>
      </c>
      <c r="AC282" s="265" t="n">
        <f aca="false">+(0.95-0.0497)/18</f>
        <v>0.0500166666666667</v>
      </c>
      <c r="AD282" s="162" t="n">
        <f aca="false">+(0.95-0.0497)/18</f>
        <v>0.0500166666666667</v>
      </c>
      <c r="AE282" s="265" t="n">
        <f aca="false">+(0.95-0.0497)/18</f>
        <v>0.0500166666666667</v>
      </c>
      <c r="AF282" s="265" t="n">
        <f aca="false">+(0.95-0.0497)/18</f>
        <v>0.0500166666666667</v>
      </c>
      <c r="AG282" s="265" t="n">
        <f aca="false">+(0.95-0.0497)/18</f>
        <v>0.0500166666666667</v>
      </c>
      <c r="AH282" s="265" t="n">
        <f aca="false">+(0.95-0.0497)/18</f>
        <v>0.0500166666666667</v>
      </c>
      <c r="AI282" s="265" t="n">
        <f aca="false">+(0.95-0.0497)/18</f>
        <v>0.0500166666666667</v>
      </c>
      <c r="AJ282" s="265" t="n">
        <f aca="false">+(0.95-0.0497)/18</f>
        <v>0.0500166666666667</v>
      </c>
      <c r="AK282" s="265" t="n">
        <f aca="false">+(0.95-0.0497)/18</f>
        <v>0.0500166666666667</v>
      </c>
      <c r="AL282" s="265" t="n">
        <f aca="false">+(0.95-0.0497)/18</f>
        <v>0.0500166666666667</v>
      </c>
      <c r="AM282" s="265" t="n">
        <f aca="false">+(0.95-0.0497)/18</f>
        <v>0.0500166666666667</v>
      </c>
      <c r="AN282" s="265" t="n">
        <f aca="false">+(0.95-0.0497)/18</f>
        <v>0.0500166666666667</v>
      </c>
      <c r="AO282" s="265" t="n">
        <f aca="false">+(0.95-0.0497)/18</f>
        <v>0.0500166666666667</v>
      </c>
      <c r="AP282" s="265" t="n">
        <v>0</v>
      </c>
      <c r="AQ282" s="265" t="n">
        <v>0</v>
      </c>
      <c r="AR282" s="265" t="n">
        <v>0</v>
      </c>
      <c r="AS282" s="265" t="n">
        <v>0</v>
      </c>
      <c r="AT282" s="265" t="n">
        <v>0.05</v>
      </c>
      <c r="AU282" s="265" t="n">
        <v>0</v>
      </c>
      <c r="AV282" s="265" t="n">
        <v>0</v>
      </c>
      <c r="AW282" s="265" t="n">
        <v>0</v>
      </c>
      <c r="AX282" s="265" t="n">
        <v>0</v>
      </c>
      <c r="AY282" s="265" t="n">
        <v>0</v>
      </c>
      <c r="AZ282" s="265" t="n">
        <v>0</v>
      </c>
      <c r="BA282" s="265" t="n">
        <v>0</v>
      </c>
      <c r="BB282" s="265" t="n">
        <v>0</v>
      </c>
      <c r="BC282" s="266" t="n">
        <f aca="false">SUM(D282:BB282)</f>
        <v>1.00000238095238</v>
      </c>
      <c r="BD282" s="264"/>
    </row>
    <row r="283" customFormat="false" ht="12.75" hidden="false" customHeight="false" outlineLevel="0" collapsed="false">
      <c r="A283" s="153"/>
      <c r="B283" s="264" t="s">
        <v>120</v>
      </c>
      <c r="C283" s="260"/>
      <c r="D283" s="265" t="n">
        <f aca="false">D282</f>
        <v>0</v>
      </c>
      <c r="E283" s="265" t="n">
        <f aca="false">+D283+E282</f>
        <v>0</v>
      </c>
      <c r="F283" s="265" t="n">
        <f aca="false">+E283+F282</f>
        <v>0</v>
      </c>
      <c r="G283" s="265" t="n">
        <f aca="false">+F283+G282</f>
        <v>0</v>
      </c>
      <c r="H283" s="265" t="n">
        <f aca="false">+G283+H282</f>
        <v>0</v>
      </c>
      <c r="I283" s="265" t="n">
        <f aca="false">+H283+I282</f>
        <v>0</v>
      </c>
      <c r="J283" s="265" t="n">
        <f aca="false">+I283+J282</f>
        <v>0</v>
      </c>
      <c r="K283" s="265" t="n">
        <f aca="false">+J283+K282</f>
        <v>0</v>
      </c>
      <c r="L283" s="265" t="n">
        <f aca="false">+K283+L282</f>
        <v>0</v>
      </c>
      <c r="M283" s="265" t="n">
        <f aca="false">+L283+M282</f>
        <v>0</v>
      </c>
      <c r="N283" s="265" t="n">
        <f aca="false">+M283+N282</f>
        <v>0.049702380952381</v>
      </c>
      <c r="O283" s="265" t="n">
        <f aca="false">+N283+O282</f>
        <v>0.049702380952381</v>
      </c>
      <c r="P283" s="265" t="n">
        <f aca="false">+O283+P282</f>
        <v>0.049702380952381</v>
      </c>
      <c r="Q283" s="265" t="n">
        <f aca="false">+P283+Q282</f>
        <v>0.049702380952381</v>
      </c>
      <c r="R283" s="265" t="n">
        <f aca="false">+Q283+R282</f>
        <v>0.049702380952381</v>
      </c>
      <c r="S283" s="265" t="n">
        <f aca="false">+R283+S282</f>
        <v>0.049702380952381</v>
      </c>
      <c r="T283" s="265" t="n">
        <f aca="false">+S283+T282</f>
        <v>0.049702380952381</v>
      </c>
      <c r="U283" s="265" t="n">
        <f aca="false">+T283+U282</f>
        <v>0.049702380952381</v>
      </c>
      <c r="V283" s="265" t="n">
        <f aca="false">+U283+V282</f>
        <v>0.049702380952381</v>
      </c>
      <c r="W283" s="265" t="n">
        <f aca="false">+V283+W282</f>
        <v>0.049702380952381</v>
      </c>
      <c r="X283" s="265" t="n">
        <f aca="false">+W283+X282</f>
        <v>0.0997190476190476</v>
      </c>
      <c r="Y283" s="265" t="n">
        <f aca="false">+X283+Y282</f>
        <v>0.149735714285714</v>
      </c>
      <c r="Z283" s="265" t="n">
        <f aca="false">+Y283+Z282</f>
        <v>0.199752380952381</v>
      </c>
      <c r="AA283" s="265" t="n">
        <f aca="false">+Z283+AA282</f>
        <v>0.249769047619048</v>
      </c>
      <c r="AB283" s="265" t="n">
        <f aca="false">+AA283+AB282</f>
        <v>0.299785714285714</v>
      </c>
      <c r="AC283" s="265" t="n">
        <f aca="false">+AB283+AC282</f>
        <v>0.349802380952381</v>
      </c>
      <c r="AD283" s="162" t="n">
        <f aca="false">+AC283+AD282</f>
        <v>0.399819047619048</v>
      </c>
      <c r="AE283" s="265" t="n">
        <f aca="false">+AD283+AE282</f>
        <v>0.449835714285714</v>
      </c>
      <c r="AF283" s="265" t="n">
        <f aca="false">+AE283+AF282</f>
        <v>0.499852380952381</v>
      </c>
      <c r="AG283" s="265" t="n">
        <f aca="false">+AF283+AG282</f>
        <v>0.549869047619048</v>
      </c>
      <c r="AH283" s="265" t="n">
        <f aca="false">+AG283+AH282</f>
        <v>0.599885714285714</v>
      </c>
      <c r="AI283" s="265" t="n">
        <f aca="false">+AH283+AI282</f>
        <v>0.649902380952381</v>
      </c>
      <c r="AJ283" s="265" t="n">
        <f aca="false">+AI283+AJ282</f>
        <v>0.699919047619048</v>
      </c>
      <c r="AK283" s="265" t="n">
        <f aca="false">+AJ283+AK282</f>
        <v>0.749935714285714</v>
      </c>
      <c r="AL283" s="265" t="n">
        <f aca="false">+AK283+AL282</f>
        <v>0.799952380952381</v>
      </c>
      <c r="AM283" s="265" t="n">
        <f aca="false">+AL283+AM282</f>
        <v>0.849969047619048</v>
      </c>
      <c r="AN283" s="265" t="n">
        <f aca="false">+AM283+AN282</f>
        <v>0.899985714285715</v>
      </c>
      <c r="AO283" s="265" t="n">
        <f aca="false">+AN283+AO282</f>
        <v>0.950002380952381</v>
      </c>
      <c r="AP283" s="265" t="n">
        <f aca="false">+AO283+AP282</f>
        <v>0.950002380952381</v>
      </c>
      <c r="AQ283" s="265" t="n">
        <f aca="false">+AP283+AQ282</f>
        <v>0.950002380952381</v>
      </c>
      <c r="AR283" s="265" t="n">
        <f aca="false">+AQ283+AR282</f>
        <v>0.950002380952381</v>
      </c>
      <c r="AS283" s="265" t="n">
        <f aca="false">+AR283+AS282</f>
        <v>0.950002380952381</v>
      </c>
      <c r="AT283" s="265" t="n">
        <f aca="false">+AS283+AT282</f>
        <v>1.00000238095238</v>
      </c>
      <c r="AU283" s="265" t="n">
        <f aca="false">+AT283+AU282</f>
        <v>1.00000238095238</v>
      </c>
      <c r="AV283" s="265" t="n">
        <f aca="false">+AU283+AV282</f>
        <v>1.00000238095238</v>
      </c>
      <c r="AW283" s="265" t="n">
        <f aca="false">+AV283+AW282</f>
        <v>1.00000238095238</v>
      </c>
      <c r="AX283" s="265" t="n">
        <f aca="false">+AW283+AX282</f>
        <v>1.00000238095238</v>
      </c>
      <c r="AY283" s="265" t="n">
        <f aca="false">+AX283+AY282</f>
        <v>1.00000238095238</v>
      </c>
      <c r="AZ283" s="265" t="n">
        <f aca="false">+AY283+AZ282</f>
        <v>1.00000238095238</v>
      </c>
      <c r="BA283" s="265" t="n">
        <f aca="false">+AZ283+BA282</f>
        <v>1.00000238095238</v>
      </c>
      <c r="BB283" s="265" t="n">
        <f aca="false">+BA283+BB282</f>
        <v>1.00000238095238</v>
      </c>
      <c r="BC283" s="266"/>
      <c r="BD283" s="264"/>
    </row>
    <row r="284" customFormat="false" ht="12.75" hidden="false" customHeight="false" outlineLevel="0" collapsed="false">
      <c r="A284" s="153"/>
      <c r="B284" s="264" t="s">
        <v>121</v>
      </c>
      <c r="C284" s="260"/>
      <c r="D284" s="265" t="n">
        <v>0</v>
      </c>
      <c r="E284" s="265" t="n">
        <v>0</v>
      </c>
      <c r="F284" s="265" t="n">
        <v>0</v>
      </c>
      <c r="G284" s="265" t="n">
        <v>0</v>
      </c>
      <c r="H284" s="265" t="n">
        <v>0</v>
      </c>
      <c r="I284" s="265" t="n">
        <v>0</v>
      </c>
      <c r="J284" s="265" t="n">
        <v>0</v>
      </c>
      <c r="K284" s="265" t="n">
        <v>0</v>
      </c>
      <c r="L284" s="265" t="n">
        <v>0</v>
      </c>
      <c r="M284" s="265" t="n">
        <v>0</v>
      </c>
      <c r="N284" s="265" t="n">
        <v>0.05</v>
      </c>
      <c r="O284" s="265" t="n">
        <v>0</v>
      </c>
      <c r="P284" s="265" t="n">
        <v>0</v>
      </c>
      <c r="Q284" s="265" t="n">
        <v>0</v>
      </c>
      <c r="R284" s="265" t="n">
        <v>0</v>
      </c>
      <c r="S284" s="265" t="n">
        <v>0</v>
      </c>
      <c r="T284" s="265" t="n">
        <v>0</v>
      </c>
      <c r="U284" s="265" t="n">
        <v>0</v>
      </c>
      <c r="V284" s="265" t="n">
        <v>0</v>
      </c>
      <c r="W284" s="265" t="n">
        <v>0</v>
      </c>
      <c r="X284" s="265" t="n">
        <f aca="false">+(0.34-0.05)/18</f>
        <v>0.0161111111111111</v>
      </c>
      <c r="Y284" s="265" t="n">
        <f aca="false">+(0.34-0.05)/18</f>
        <v>0.0161111111111111</v>
      </c>
      <c r="Z284" s="265" t="n">
        <f aca="false">+(0.34-0.05)/18</f>
        <v>0.0161111111111111</v>
      </c>
      <c r="AA284" s="265" t="n">
        <f aca="false">+(0.34-0.05)/18</f>
        <v>0.0161111111111111</v>
      </c>
      <c r="AB284" s="265" t="n">
        <f aca="false">+(0.34-0.05)/18</f>
        <v>0.0161111111111111</v>
      </c>
      <c r="AC284" s="265" t="n">
        <f aca="false">+(0.34-0.05)/18</f>
        <v>0.0161111111111111</v>
      </c>
      <c r="AD284" s="162" t="n">
        <f aca="false">+(0.34-0.05)/18</f>
        <v>0.0161111111111111</v>
      </c>
      <c r="AE284" s="265" t="n">
        <f aca="false">+(0.34-0.05)/18</f>
        <v>0.0161111111111111</v>
      </c>
      <c r="AF284" s="265" t="n">
        <f aca="false">+(0.34-0.05)/18</f>
        <v>0.0161111111111111</v>
      </c>
      <c r="AG284" s="265" t="n">
        <f aca="false">+(0.34-0.05)/18</f>
        <v>0.0161111111111111</v>
      </c>
      <c r="AH284" s="265" t="n">
        <f aca="false">+(0.34-0.05)/18</f>
        <v>0.0161111111111111</v>
      </c>
      <c r="AI284" s="265" t="n">
        <f aca="false">+(0.34-0.05)/18</f>
        <v>0.0161111111111111</v>
      </c>
      <c r="AJ284" s="265" t="n">
        <f aca="false">+(0.34-0.05)/18</f>
        <v>0.0161111111111111</v>
      </c>
      <c r="AK284" s="265" t="n">
        <f aca="false">+(0.34-0.05)/18</f>
        <v>0.0161111111111111</v>
      </c>
      <c r="AL284" s="265" t="n">
        <f aca="false">+(0.34-0.05)/18</f>
        <v>0.0161111111111111</v>
      </c>
      <c r="AM284" s="265" t="n">
        <f aca="false">+(0.34-0.05)/18</f>
        <v>0.0161111111111111</v>
      </c>
      <c r="AN284" s="265" t="n">
        <f aca="false">+(0.34-0.05)/18</f>
        <v>0.0161111111111111</v>
      </c>
      <c r="AO284" s="265" t="n">
        <f aca="false">+(0.34-0.05)/18</f>
        <v>0.0161111111111111</v>
      </c>
      <c r="AP284" s="265" t="n">
        <v>0.66</v>
      </c>
      <c r="AQ284" s="265" t="n">
        <v>0</v>
      </c>
      <c r="AR284" s="265" t="n">
        <v>0</v>
      </c>
      <c r="AS284" s="265" t="n">
        <v>0</v>
      </c>
      <c r="AT284" s="265" t="n">
        <v>0</v>
      </c>
      <c r="AU284" s="265" t="n">
        <v>0</v>
      </c>
      <c r="AV284" s="265" t="n">
        <v>0</v>
      </c>
      <c r="AW284" s="265" t="n">
        <v>0</v>
      </c>
      <c r="AX284" s="265" t="n">
        <v>0</v>
      </c>
      <c r="AY284" s="265" t="n">
        <v>0</v>
      </c>
      <c r="AZ284" s="265" t="n">
        <v>0</v>
      </c>
      <c r="BA284" s="265" t="n">
        <v>0</v>
      </c>
      <c r="BB284" s="265" t="n">
        <v>0</v>
      </c>
      <c r="BC284" s="266" t="n">
        <f aca="false">SUM(D284:BB284)</f>
        <v>1</v>
      </c>
      <c r="BD284" s="264"/>
    </row>
    <row r="285" customFormat="false" ht="12.75" hidden="false" customHeight="false" outlineLevel="0" collapsed="false">
      <c r="A285" s="153"/>
      <c r="B285" s="264" t="s">
        <v>122</v>
      </c>
      <c r="C285" s="260"/>
      <c r="D285" s="265" t="n">
        <f aca="false">D284</f>
        <v>0</v>
      </c>
      <c r="E285" s="265" t="n">
        <f aca="false">+D285+E284</f>
        <v>0</v>
      </c>
      <c r="F285" s="265" t="n">
        <f aca="false">+E285+F284</f>
        <v>0</v>
      </c>
      <c r="G285" s="265" t="n">
        <f aca="false">+F285+G284</f>
        <v>0</v>
      </c>
      <c r="H285" s="265" t="n">
        <f aca="false">+G285+H284</f>
        <v>0</v>
      </c>
      <c r="I285" s="265" t="n">
        <f aca="false">+H285+I284</f>
        <v>0</v>
      </c>
      <c r="J285" s="265" t="n">
        <f aca="false">+I285+J284</f>
        <v>0</v>
      </c>
      <c r="K285" s="265" t="n">
        <f aca="false">+J285+K284</f>
        <v>0</v>
      </c>
      <c r="L285" s="265" t="n">
        <f aca="false">+K285+L284</f>
        <v>0</v>
      </c>
      <c r="M285" s="265" t="n">
        <f aca="false">+L285+M284</f>
        <v>0</v>
      </c>
      <c r="N285" s="265" t="n">
        <f aca="false">+M285+N284</f>
        <v>0.05</v>
      </c>
      <c r="O285" s="265" t="n">
        <f aca="false">+N285+O284</f>
        <v>0.05</v>
      </c>
      <c r="P285" s="265" t="n">
        <f aca="false">+O285+P284</f>
        <v>0.05</v>
      </c>
      <c r="Q285" s="265" t="n">
        <f aca="false">+P285+Q284</f>
        <v>0.05</v>
      </c>
      <c r="R285" s="265" t="n">
        <f aca="false">+Q285+R284</f>
        <v>0.05</v>
      </c>
      <c r="S285" s="265" t="n">
        <f aca="false">+R285+S284</f>
        <v>0.05</v>
      </c>
      <c r="T285" s="265" t="n">
        <f aca="false">+S285+T284</f>
        <v>0.05</v>
      </c>
      <c r="U285" s="265" t="n">
        <f aca="false">+T285+U284</f>
        <v>0.05</v>
      </c>
      <c r="V285" s="265" t="n">
        <f aca="false">+U285+V284</f>
        <v>0.05</v>
      </c>
      <c r="W285" s="265" t="n">
        <f aca="false">+V285+W284</f>
        <v>0.05</v>
      </c>
      <c r="X285" s="265" t="n">
        <f aca="false">+W285+X284</f>
        <v>0.0661111111111111</v>
      </c>
      <c r="Y285" s="265" t="n">
        <f aca="false">+X285+Y284</f>
        <v>0.0822222222222222</v>
      </c>
      <c r="Z285" s="265" t="n">
        <f aca="false">+Y285+Z284</f>
        <v>0.0983333333333334</v>
      </c>
      <c r="AA285" s="265" t="n">
        <f aca="false">+Z285+AA284</f>
        <v>0.114444444444444</v>
      </c>
      <c r="AB285" s="265" t="n">
        <f aca="false">+AA285+AB284</f>
        <v>0.130555555555556</v>
      </c>
      <c r="AC285" s="265" t="n">
        <f aca="false">+AB285+AC284</f>
        <v>0.146666666666667</v>
      </c>
      <c r="AD285" s="162" t="n">
        <f aca="false">+AC285+AD284</f>
        <v>0.162777777777778</v>
      </c>
      <c r="AE285" s="265" t="n">
        <f aca="false">+AD285+AE284</f>
        <v>0.178888888888889</v>
      </c>
      <c r="AF285" s="265" t="n">
        <f aca="false">+AE285+AF284</f>
        <v>0.195</v>
      </c>
      <c r="AG285" s="265" t="n">
        <f aca="false">+AF285+AG284</f>
        <v>0.211111111111111</v>
      </c>
      <c r="AH285" s="265" t="n">
        <f aca="false">+AG285+AH284</f>
        <v>0.227222222222222</v>
      </c>
      <c r="AI285" s="265" t="n">
        <f aca="false">+AH285+AI284</f>
        <v>0.243333333333333</v>
      </c>
      <c r="AJ285" s="265" t="n">
        <f aca="false">+AI285+AJ284</f>
        <v>0.259444444444444</v>
      </c>
      <c r="AK285" s="265" t="n">
        <f aca="false">+AJ285+AK284</f>
        <v>0.275555555555556</v>
      </c>
      <c r="AL285" s="265" t="n">
        <f aca="false">+AK285+AL284</f>
        <v>0.291666666666667</v>
      </c>
      <c r="AM285" s="265" t="n">
        <f aca="false">+AL285+AM284</f>
        <v>0.307777777777778</v>
      </c>
      <c r="AN285" s="265" t="n">
        <f aca="false">+AM285+AN284</f>
        <v>0.323888888888889</v>
      </c>
      <c r="AO285" s="265" t="n">
        <f aca="false">+AN285+AO284</f>
        <v>0.34</v>
      </c>
      <c r="AP285" s="265" t="n">
        <f aca="false">+AO285+AP284</f>
        <v>1</v>
      </c>
      <c r="AQ285" s="265" t="n">
        <f aca="false">+AP285+AQ284</f>
        <v>1</v>
      </c>
      <c r="AR285" s="265" t="n">
        <f aca="false">+AQ285+AR284</f>
        <v>1</v>
      </c>
      <c r="AS285" s="265" t="n">
        <f aca="false">+AR285+AS284</f>
        <v>1</v>
      </c>
      <c r="AT285" s="265" t="n">
        <f aca="false">+AS285+AT284</f>
        <v>1</v>
      </c>
      <c r="AU285" s="265" t="n">
        <f aca="false">+AT285+AU284</f>
        <v>1</v>
      </c>
      <c r="AV285" s="265" t="n">
        <f aca="false">+AU285+AV284</f>
        <v>1</v>
      </c>
      <c r="AW285" s="265" t="n">
        <f aca="false">+AV285+AW284</f>
        <v>1</v>
      </c>
      <c r="AX285" s="265" t="n">
        <f aca="false">+AW285+AX284</f>
        <v>1</v>
      </c>
      <c r="AY285" s="265" t="n">
        <f aca="false">+AX285+AY284</f>
        <v>1</v>
      </c>
      <c r="AZ285" s="265" t="n">
        <f aca="false">+AY285+AZ284</f>
        <v>1</v>
      </c>
      <c r="BA285" s="265" t="n">
        <f aca="false">+AZ285+BA284</f>
        <v>1</v>
      </c>
      <c r="BB285" s="265" t="n">
        <f aca="false">+BA285+BB284</f>
        <v>1</v>
      </c>
      <c r="BC285" s="266"/>
      <c r="BD285" s="264"/>
    </row>
    <row r="286" customFormat="false" ht="12.75" hidden="false" customHeight="false" outlineLevel="0" collapsed="false">
      <c r="A286" s="153"/>
      <c r="B286" s="268"/>
      <c r="C286" s="260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  <c r="AA286" s="269"/>
      <c r="AB286" s="269"/>
      <c r="AC286" s="269"/>
      <c r="AD286" s="185"/>
      <c r="AE286" s="269"/>
      <c r="AF286" s="269"/>
      <c r="AG286" s="269"/>
      <c r="AH286" s="269"/>
      <c r="AI286" s="269"/>
      <c r="AJ286" s="269"/>
      <c r="AK286" s="269"/>
      <c r="AL286" s="269"/>
      <c r="AM286" s="269"/>
      <c r="AN286" s="269"/>
      <c r="AO286" s="269"/>
      <c r="AP286" s="269"/>
      <c r="AQ286" s="269"/>
      <c r="AR286" s="269"/>
      <c r="AS286" s="269"/>
      <c r="AT286" s="269"/>
      <c r="AU286" s="269"/>
      <c r="AV286" s="269"/>
      <c r="AW286" s="269"/>
      <c r="AX286" s="269"/>
      <c r="AY286" s="269"/>
      <c r="AZ286" s="269"/>
      <c r="BA286" s="269"/>
      <c r="BB286" s="269"/>
      <c r="BC286" s="270"/>
      <c r="BD286" s="268"/>
    </row>
    <row r="287" customFormat="false" ht="12.75" hidden="false" customHeight="false" outlineLevel="0" collapsed="false">
      <c r="A287" s="153"/>
      <c r="B287" s="211" t="s">
        <v>123</v>
      </c>
      <c r="C287" s="212" t="n">
        <v>14.5</v>
      </c>
      <c r="D287" s="215" t="n">
        <f aca="false">+D283*$C287</f>
        <v>0</v>
      </c>
      <c r="E287" s="215" t="n">
        <f aca="false">+E283*$C287</f>
        <v>0</v>
      </c>
      <c r="F287" s="215" t="n">
        <f aca="false">+F283*$C287</f>
        <v>0</v>
      </c>
      <c r="G287" s="215" t="n">
        <f aca="false">+G283*$C287</f>
        <v>0</v>
      </c>
      <c r="H287" s="215" t="n">
        <f aca="false">+H283*$C287</f>
        <v>0</v>
      </c>
      <c r="I287" s="215" t="n">
        <f aca="false">+I283*$C287</f>
        <v>0</v>
      </c>
      <c r="J287" s="215" t="n">
        <f aca="false">+J283*$C287</f>
        <v>0</v>
      </c>
      <c r="K287" s="215" t="n">
        <f aca="false">+K283*$C287</f>
        <v>0</v>
      </c>
      <c r="L287" s="215" t="n">
        <f aca="false">+L283*$C287</f>
        <v>0</v>
      </c>
      <c r="M287" s="215" t="n">
        <f aca="false">+M283*$C287</f>
        <v>0</v>
      </c>
      <c r="N287" s="215" t="n">
        <f aca="false">+N283*$C287</f>
        <v>0.720684523809524</v>
      </c>
      <c r="O287" s="215" t="n">
        <f aca="false">+O283*$C287</f>
        <v>0.720684523809524</v>
      </c>
      <c r="P287" s="215" t="n">
        <f aca="false">+P283*$C287</f>
        <v>0.720684523809524</v>
      </c>
      <c r="Q287" s="215" t="n">
        <f aca="false">+Q283*$C287</f>
        <v>0.720684523809524</v>
      </c>
      <c r="R287" s="215" t="n">
        <f aca="false">+R283*$C287</f>
        <v>0.720684523809524</v>
      </c>
      <c r="S287" s="215" t="n">
        <f aca="false">+S283*$C287</f>
        <v>0.720684523809524</v>
      </c>
      <c r="T287" s="215" t="n">
        <f aca="false">+T283*$C287</f>
        <v>0.720684523809524</v>
      </c>
      <c r="U287" s="215" t="n">
        <f aca="false">+U283*$C287</f>
        <v>0.720684523809524</v>
      </c>
      <c r="V287" s="215" t="n">
        <f aca="false">+V283*$C287</f>
        <v>0.720684523809524</v>
      </c>
      <c r="W287" s="215" t="n">
        <f aca="false">+W283*$C287</f>
        <v>0.720684523809524</v>
      </c>
      <c r="X287" s="215" t="n">
        <f aca="false">+X283*$C287</f>
        <v>1.44592619047619</v>
      </c>
      <c r="Y287" s="215" t="n">
        <f aca="false">+Y283*$C287</f>
        <v>2.17116785714286</v>
      </c>
      <c r="Z287" s="215" t="n">
        <f aca="false">+Z283*$C287</f>
        <v>2.89640952380952</v>
      </c>
      <c r="AA287" s="215" t="n">
        <f aca="false">+AA283*$C287</f>
        <v>3.62165119047619</v>
      </c>
      <c r="AB287" s="215" t="n">
        <f aca="false">+AB283*$C287</f>
        <v>4.34689285714286</v>
      </c>
      <c r="AC287" s="215" t="n">
        <f aca="false">+AC283*$C287</f>
        <v>5.07213452380952</v>
      </c>
      <c r="AD287" s="169" t="n">
        <f aca="false">+AD283*$C287</f>
        <v>5.79737619047619</v>
      </c>
      <c r="AE287" s="215" t="n">
        <f aca="false">+AE283*$C287</f>
        <v>6.52261785714286</v>
      </c>
      <c r="AF287" s="215" t="n">
        <f aca="false">+AF283*$C287</f>
        <v>7.24785952380952</v>
      </c>
      <c r="AG287" s="215" t="n">
        <f aca="false">+AG283*$C287</f>
        <v>7.97310119047619</v>
      </c>
      <c r="AH287" s="215" t="n">
        <f aca="false">+AH283*$C287</f>
        <v>8.69834285714286</v>
      </c>
      <c r="AI287" s="215" t="n">
        <f aca="false">+AI283*$C287</f>
        <v>9.42358452380952</v>
      </c>
      <c r="AJ287" s="215" t="n">
        <f aca="false">+AJ283*$C287</f>
        <v>10.1488261904762</v>
      </c>
      <c r="AK287" s="215" t="n">
        <f aca="false">+AK283*$C287</f>
        <v>10.8740678571429</v>
      </c>
      <c r="AL287" s="215" t="n">
        <f aca="false">+AL283*$C287</f>
        <v>11.5993095238095</v>
      </c>
      <c r="AM287" s="215" t="n">
        <f aca="false">+AM283*$C287</f>
        <v>12.3245511904762</v>
      </c>
      <c r="AN287" s="215" t="n">
        <f aca="false">+AN283*$C287</f>
        <v>13.0497928571429</v>
      </c>
      <c r="AO287" s="215" t="n">
        <f aca="false">+AO283*$C287</f>
        <v>13.7750345238095</v>
      </c>
      <c r="AP287" s="215" t="n">
        <f aca="false">+AP283*$C287</f>
        <v>13.7750345238095</v>
      </c>
      <c r="AQ287" s="215" t="n">
        <f aca="false">+AQ283*$C287</f>
        <v>13.7750345238095</v>
      </c>
      <c r="AR287" s="215" t="n">
        <f aca="false">+AR283*$C287</f>
        <v>13.7750345238095</v>
      </c>
      <c r="AS287" s="215" t="n">
        <f aca="false">+AS283*$C287</f>
        <v>13.7750345238095</v>
      </c>
      <c r="AT287" s="215" t="n">
        <f aca="false">+AT283*$C287</f>
        <v>14.5000345238095</v>
      </c>
      <c r="AU287" s="215" t="n">
        <f aca="false">+AU283*$C287</f>
        <v>14.5000345238095</v>
      </c>
      <c r="AV287" s="215" t="n">
        <f aca="false">+AV283*$C287</f>
        <v>14.5000345238095</v>
      </c>
      <c r="AW287" s="215" t="n">
        <f aca="false">+AW283*$C287</f>
        <v>14.5000345238095</v>
      </c>
      <c r="AX287" s="215" t="n">
        <f aca="false">+AX283*$C287</f>
        <v>14.5000345238095</v>
      </c>
      <c r="AY287" s="215" t="n">
        <f aca="false">+AY283*$C287</f>
        <v>14.5000345238095</v>
      </c>
      <c r="AZ287" s="215" t="n">
        <f aca="false">+AZ283*$C287</f>
        <v>14.5000345238095</v>
      </c>
      <c r="BA287" s="215" t="n">
        <f aca="false">+BA283*$C287</f>
        <v>14.5000345238095</v>
      </c>
      <c r="BB287" s="215" t="n">
        <f aca="false">+BB283*$C287</f>
        <v>14.5000345238095</v>
      </c>
      <c r="BC287" s="216"/>
      <c r="BD287" s="217"/>
      <c r="BE287" s="217"/>
      <c r="BF287" s="217"/>
      <c r="BG287" s="217"/>
      <c r="BH287" s="217"/>
      <c r="BI287" s="217"/>
      <c r="BJ287" s="217"/>
      <c r="BK287" s="217"/>
      <c r="BL287" s="217"/>
      <c r="BM287" s="217"/>
      <c r="BN287" s="217"/>
      <c r="BO287" s="217"/>
      <c r="BP287" s="217"/>
      <c r="BQ287" s="217"/>
      <c r="BR287" s="217"/>
      <c r="BS287" s="217"/>
      <c r="BT287" s="217"/>
      <c r="BU287" s="217"/>
      <c r="BV287" s="217"/>
      <c r="BW287" s="217"/>
      <c r="BX287" s="217"/>
      <c r="BY287" s="217"/>
      <c r="BZ287" s="217"/>
      <c r="CA287" s="217"/>
      <c r="CB287" s="217"/>
      <c r="CC287" s="217"/>
      <c r="CD287" s="217"/>
      <c r="CE287" s="217"/>
      <c r="CF287" s="217"/>
      <c r="CG287" s="217"/>
      <c r="CH287" s="217"/>
      <c r="CI287" s="217"/>
      <c r="CJ287" s="217"/>
      <c r="CK287" s="217"/>
    </row>
    <row r="288" customFormat="false" ht="13.5" hidden="false" customHeight="false" outlineLevel="0" collapsed="false">
      <c r="A288" s="153"/>
      <c r="B288" s="271" t="s">
        <v>124</v>
      </c>
      <c r="C288" s="272" t="str">
        <f aca="false">+'NTP or Sold'!C26</f>
        <v>Committed</v>
      </c>
      <c r="D288" s="273" t="n">
        <f aca="false">+D285*$C287</f>
        <v>0</v>
      </c>
      <c r="E288" s="273" t="n">
        <f aca="false">+E285*$C287</f>
        <v>0</v>
      </c>
      <c r="F288" s="273" t="n">
        <f aca="false">+F285*$C287</f>
        <v>0</v>
      </c>
      <c r="G288" s="273" t="n">
        <f aca="false">+G285*$C287</f>
        <v>0</v>
      </c>
      <c r="H288" s="273" t="n">
        <f aca="false">+H285*$C287</f>
        <v>0</v>
      </c>
      <c r="I288" s="273" t="n">
        <f aca="false">+I285*$C287</f>
        <v>0</v>
      </c>
      <c r="J288" s="273" t="n">
        <f aca="false">+J285*$C287</f>
        <v>0</v>
      </c>
      <c r="K288" s="273" t="n">
        <f aca="false">+K285*$C287</f>
        <v>0</v>
      </c>
      <c r="L288" s="273" t="n">
        <f aca="false">+L285*$C287</f>
        <v>0</v>
      </c>
      <c r="M288" s="273" t="n">
        <f aca="false">+M285*$C287</f>
        <v>0</v>
      </c>
      <c r="N288" s="273" t="n">
        <f aca="false">+N285*$C287</f>
        <v>0.725</v>
      </c>
      <c r="O288" s="273" t="n">
        <f aca="false">+O285*$C287</f>
        <v>0.725</v>
      </c>
      <c r="P288" s="273" t="n">
        <f aca="false">+P285*$C287</f>
        <v>0.725</v>
      </c>
      <c r="Q288" s="273" t="n">
        <f aca="false">+Q285*$C287</f>
        <v>0.725</v>
      </c>
      <c r="R288" s="273" t="n">
        <f aca="false">+R285*$C287</f>
        <v>0.725</v>
      </c>
      <c r="S288" s="273" t="n">
        <f aca="false">+S285*$C287</f>
        <v>0.725</v>
      </c>
      <c r="T288" s="273" t="n">
        <f aca="false">+T285*$C287</f>
        <v>0.725</v>
      </c>
      <c r="U288" s="273" t="n">
        <f aca="false">+U285*$C287</f>
        <v>0.725</v>
      </c>
      <c r="V288" s="273" t="n">
        <f aca="false">+V285*$C287</f>
        <v>0.725</v>
      </c>
      <c r="W288" s="273" t="n">
        <f aca="false">+W285*$C287</f>
        <v>0.725</v>
      </c>
      <c r="X288" s="273" t="n">
        <f aca="false">+X285*$C287</f>
        <v>0.958611111111111</v>
      </c>
      <c r="Y288" s="273" t="n">
        <f aca="false">+Y285*$C287</f>
        <v>1.19222222222222</v>
      </c>
      <c r="Z288" s="273" t="n">
        <f aca="false">+Z285*$C287</f>
        <v>1.42583333333333</v>
      </c>
      <c r="AA288" s="273" t="n">
        <f aca="false">+AA285*$C287</f>
        <v>1.65944444444445</v>
      </c>
      <c r="AB288" s="273" t="n">
        <f aca="false">+AB285*$C287</f>
        <v>1.89305555555556</v>
      </c>
      <c r="AC288" s="273" t="n">
        <f aca="false">+AC285*$C287</f>
        <v>2.12666666666667</v>
      </c>
      <c r="AD288" s="175" t="n">
        <f aca="false">+AD285*$C287</f>
        <v>2.36027777777778</v>
      </c>
      <c r="AE288" s="273" t="n">
        <f aca="false">+AE285*$C287</f>
        <v>2.59388888888889</v>
      </c>
      <c r="AF288" s="273" t="n">
        <f aca="false">+AF285*$C287</f>
        <v>2.8275</v>
      </c>
      <c r="AG288" s="273" t="n">
        <f aca="false">+AG285*$C287</f>
        <v>3.06111111111111</v>
      </c>
      <c r="AH288" s="273" t="n">
        <f aca="false">+AH285*$C287</f>
        <v>3.29472222222222</v>
      </c>
      <c r="AI288" s="273" t="n">
        <f aca="false">+AI285*$C287</f>
        <v>3.52833333333333</v>
      </c>
      <c r="AJ288" s="273" t="n">
        <f aca="false">+AJ285*$C287</f>
        <v>3.76194444444444</v>
      </c>
      <c r="AK288" s="273" t="n">
        <f aca="false">+AK285*$C287</f>
        <v>3.99555555555556</v>
      </c>
      <c r="AL288" s="273" t="n">
        <f aca="false">+AL285*$C287</f>
        <v>4.22916666666667</v>
      </c>
      <c r="AM288" s="273" t="n">
        <f aca="false">+AM285*$C287</f>
        <v>4.46277777777778</v>
      </c>
      <c r="AN288" s="273" t="n">
        <f aca="false">+AN285*$C287</f>
        <v>4.69638888888889</v>
      </c>
      <c r="AO288" s="273" t="n">
        <f aca="false">+AO285*$C287</f>
        <v>4.93</v>
      </c>
      <c r="AP288" s="273" t="n">
        <f aca="false">+AP285*$C287</f>
        <v>14.5</v>
      </c>
      <c r="AQ288" s="273" t="n">
        <f aca="false">+AQ285*$C287</f>
        <v>14.5</v>
      </c>
      <c r="AR288" s="273" t="n">
        <f aca="false">+AR285*$C287</f>
        <v>14.5</v>
      </c>
      <c r="AS288" s="273" t="n">
        <f aca="false">+AS285*$C287</f>
        <v>14.5</v>
      </c>
      <c r="AT288" s="273" t="n">
        <f aca="false">+AT285*$C287</f>
        <v>14.5</v>
      </c>
      <c r="AU288" s="273" t="n">
        <f aca="false">+AU285*$C287</f>
        <v>14.5</v>
      </c>
      <c r="AV288" s="273" t="n">
        <f aca="false">+AV285*$C287</f>
        <v>14.5</v>
      </c>
      <c r="AW288" s="273" t="n">
        <f aca="false">+AW285*$C287</f>
        <v>14.5</v>
      </c>
      <c r="AX288" s="273" t="n">
        <f aca="false">+AX285*$C287</f>
        <v>14.5</v>
      </c>
      <c r="AY288" s="273" t="n">
        <f aca="false">+AY285*$C287</f>
        <v>14.5</v>
      </c>
      <c r="AZ288" s="273" t="n">
        <f aca="false">+AZ285*$C287</f>
        <v>14.5</v>
      </c>
      <c r="BA288" s="273" t="n">
        <f aca="false">+BA285*$C287</f>
        <v>14.5</v>
      </c>
      <c r="BB288" s="273" t="n">
        <f aca="false">+BB285*$C287</f>
        <v>14.5</v>
      </c>
      <c r="BC288" s="274"/>
      <c r="BD288" s="275"/>
      <c r="BE288" s="275"/>
      <c r="BF288" s="275"/>
      <c r="BG288" s="275"/>
      <c r="BH288" s="275"/>
      <c r="BI288" s="275"/>
      <c r="BJ288" s="275"/>
      <c r="BK288" s="275"/>
      <c r="BL288" s="275"/>
      <c r="BM288" s="275"/>
      <c r="BN288" s="275"/>
      <c r="BO288" s="275"/>
      <c r="BP288" s="275"/>
      <c r="BQ288" s="275"/>
      <c r="BR288" s="275"/>
      <c r="BS288" s="275"/>
      <c r="BT288" s="275"/>
      <c r="BU288" s="275"/>
      <c r="BV288" s="275"/>
      <c r="BW288" s="275"/>
      <c r="BX288" s="275"/>
      <c r="BY288" s="275"/>
      <c r="BZ288" s="275"/>
      <c r="CA288" s="275"/>
      <c r="CB288" s="275"/>
      <c r="CC288" s="275"/>
      <c r="CD288" s="275"/>
      <c r="CE288" s="275"/>
      <c r="CF288" s="275"/>
      <c r="CG288" s="275"/>
      <c r="CH288" s="275"/>
      <c r="CI288" s="275"/>
      <c r="CJ288" s="275"/>
      <c r="CK288" s="275"/>
    </row>
    <row r="289" customFormat="false" ht="15" hidden="false" customHeight="true" outlineLevel="0" collapsed="false">
      <c r="A289" s="153" t="n">
        <f aca="false">+A281+1</f>
        <v>6</v>
      </c>
      <c r="B289" s="211" t="str">
        <f aca="false">+'NTP or Sold'!H28</f>
        <v>LM6000</v>
      </c>
      <c r="C289" s="260" t="str">
        <f aca="false">+'NTP or Sold'!T27</f>
        <v>Fountain Valley PSCO (ENA) - 90%</v>
      </c>
      <c r="D289" s="261"/>
      <c r="E289" s="261"/>
      <c r="F289" s="261"/>
      <c r="G289" s="261"/>
      <c r="H289" s="261"/>
      <c r="I289" s="261"/>
      <c r="J289" s="261"/>
      <c r="K289" s="261"/>
      <c r="L289" s="261"/>
      <c r="M289" s="261"/>
      <c r="N289" s="261"/>
      <c r="O289" s="261"/>
      <c r="P289" s="261"/>
      <c r="Q289" s="261"/>
      <c r="R289" s="261"/>
      <c r="S289" s="261"/>
      <c r="T289" s="261"/>
      <c r="U289" s="261"/>
      <c r="V289" s="261"/>
      <c r="W289" s="261"/>
      <c r="X289" s="261"/>
      <c r="Y289" s="261"/>
      <c r="Z289" s="261"/>
      <c r="AA289" s="261"/>
      <c r="AB289" s="261"/>
      <c r="AC289" s="261"/>
      <c r="AD289" s="208"/>
      <c r="AE289" s="261"/>
      <c r="AF289" s="261"/>
      <c r="AG289" s="261"/>
      <c r="AH289" s="261"/>
      <c r="AI289" s="261"/>
      <c r="AJ289" s="261"/>
      <c r="AK289" s="261"/>
      <c r="AL289" s="261"/>
      <c r="AM289" s="261"/>
      <c r="AN289" s="261"/>
      <c r="AO289" s="261"/>
      <c r="AP289" s="261"/>
      <c r="AQ289" s="261"/>
      <c r="AR289" s="261"/>
      <c r="AS289" s="261"/>
      <c r="AT289" s="261"/>
      <c r="AU289" s="261"/>
      <c r="AV289" s="261"/>
      <c r="AW289" s="261"/>
      <c r="AX289" s="261"/>
      <c r="AY289" s="261"/>
      <c r="AZ289" s="261"/>
      <c r="BA289" s="261"/>
      <c r="BB289" s="261"/>
      <c r="BC289" s="282"/>
    </row>
    <row r="290" customFormat="false" ht="12.75" hidden="false" customHeight="false" outlineLevel="0" collapsed="false">
      <c r="A290" s="153"/>
      <c r="B290" s="264" t="s">
        <v>119</v>
      </c>
      <c r="C290" s="260"/>
      <c r="D290" s="265" t="n">
        <v>0</v>
      </c>
      <c r="E290" s="265" t="n">
        <v>0</v>
      </c>
      <c r="F290" s="265" t="n">
        <v>0</v>
      </c>
      <c r="G290" s="265" t="n">
        <v>0</v>
      </c>
      <c r="H290" s="265" t="n">
        <v>0</v>
      </c>
      <c r="I290" s="265" t="n">
        <v>0</v>
      </c>
      <c r="J290" s="265" t="n">
        <v>0</v>
      </c>
      <c r="K290" s="265" t="n">
        <v>0</v>
      </c>
      <c r="L290" s="265" t="n">
        <v>0</v>
      </c>
      <c r="M290" s="265" t="n">
        <v>0</v>
      </c>
      <c r="N290" s="265" t="n">
        <f aca="false">16.7/336</f>
        <v>0.049702380952381</v>
      </c>
      <c r="O290" s="265" t="n">
        <v>0</v>
      </c>
      <c r="P290" s="265" t="n">
        <v>0</v>
      </c>
      <c r="Q290" s="265" t="n">
        <v>0</v>
      </c>
      <c r="R290" s="265" t="n">
        <v>0</v>
      </c>
      <c r="S290" s="265" t="n">
        <v>0</v>
      </c>
      <c r="T290" s="265" t="n">
        <v>0</v>
      </c>
      <c r="U290" s="265" t="n">
        <v>0</v>
      </c>
      <c r="V290" s="265" t="n">
        <v>0</v>
      </c>
      <c r="W290" s="265" t="n">
        <v>0</v>
      </c>
      <c r="X290" s="265" t="n">
        <f aca="false">+(0.95-0.0497)/18</f>
        <v>0.0500166666666667</v>
      </c>
      <c r="Y290" s="265" t="n">
        <f aca="false">+(0.95-0.0497)/18</f>
        <v>0.0500166666666667</v>
      </c>
      <c r="Z290" s="265" t="n">
        <f aca="false">+(0.95-0.0497)/18</f>
        <v>0.0500166666666667</v>
      </c>
      <c r="AA290" s="265" t="n">
        <f aca="false">+(0.95-0.0497)/18</f>
        <v>0.0500166666666667</v>
      </c>
      <c r="AB290" s="265" t="n">
        <f aca="false">+(0.95-0.0497)/18</f>
        <v>0.0500166666666667</v>
      </c>
      <c r="AC290" s="265" t="n">
        <f aca="false">+(0.95-0.0497)/18</f>
        <v>0.0500166666666667</v>
      </c>
      <c r="AD290" s="162" t="n">
        <f aca="false">+(0.95-0.0497)/18</f>
        <v>0.0500166666666667</v>
      </c>
      <c r="AE290" s="265" t="n">
        <f aca="false">+(0.95-0.0497)/18</f>
        <v>0.0500166666666667</v>
      </c>
      <c r="AF290" s="265" t="n">
        <f aca="false">+(0.95-0.0497)/18</f>
        <v>0.0500166666666667</v>
      </c>
      <c r="AG290" s="265" t="n">
        <f aca="false">+(0.95-0.0497)/18</f>
        <v>0.0500166666666667</v>
      </c>
      <c r="AH290" s="265" t="n">
        <f aca="false">+(0.95-0.0497)/18</f>
        <v>0.0500166666666667</v>
      </c>
      <c r="AI290" s="265" t="n">
        <f aca="false">+(0.95-0.0497)/18</f>
        <v>0.0500166666666667</v>
      </c>
      <c r="AJ290" s="265" t="n">
        <f aca="false">+(0.95-0.0497)/18</f>
        <v>0.0500166666666667</v>
      </c>
      <c r="AK290" s="265" t="n">
        <f aca="false">+(0.95-0.0497)/18</f>
        <v>0.0500166666666667</v>
      </c>
      <c r="AL290" s="265" t="n">
        <f aca="false">+(0.95-0.0497)/18</f>
        <v>0.0500166666666667</v>
      </c>
      <c r="AM290" s="265" t="n">
        <f aca="false">+(0.95-0.0497)/18</f>
        <v>0.0500166666666667</v>
      </c>
      <c r="AN290" s="265" t="n">
        <f aca="false">+(0.95-0.0497)/18</f>
        <v>0.0500166666666667</v>
      </c>
      <c r="AO290" s="265" t="n">
        <f aca="false">+(0.95-0.0497)/18</f>
        <v>0.0500166666666667</v>
      </c>
      <c r="AP290" s="265" t="n">
        <v>0</v>
      </c>
      <c r="AQ290" s="265" t="n">
        <v>0</v>
      </c>
      <c r="AR290" s="265" t="n">
        <v>0</v>
      </c>
      <c r="AS290" s="265" t="n">
        <v>0</v>
      </c>
      <c r="AT290" s="265" t="n">
        <v>0.05</v>
      </c>
      <c r="AU290" s="265" t="n">
        <v>0</v>
      </c>
      <c r="AV290" s="265" t="n">
        <v>0</v>
      </c>
      <c r="AW290" s="265" t="n">
        <v>0</v>
      </c>
      <c r="AX290" s="265" t="n">
        <v>0</v>
      </c>
      <c r="AY290" s="265" t="n">
        <v>0</v>
      </c>
      <c r="AZ290" s="265" t="n">
        <v>0</v>
      </c>
      <c r="BA290" s="265" t="n">
        <v>0</v>
      </c>
      <c r="BB290" s="265" t="n">
        <v>0</v>
      </c>
      <c r="BC290" s="266" t="n">
        <f aca="false">SUM(D290:BB290)</f>
        <v>1.00000238095238</v>
      </c>
      <c r="BD290" s="264"/>
    </row>
    <row r="291" customFormat="false" ht="12.75" hidden="false" customHeight="false" outlineLevel="0" collapsed="false">
      <c r="A291" s="153"/>
      <c r="B291" s="264" t="s">
        <v>120</v>
      </c>
      <c r="C291" s="260"/>
      <c r="D291" s="265" t="n">
        <f aca="false">D290</f>
        <v>0</v>
      </c>
      <c r="E291" s="265" t="n">
        <f aca="false">+D291+E290</f>
        <v>0</v>
      </c>
      <c r="F291" s="265" t="n">
        <f aca="false">+E291+F290</f>
        <v>0</v>
      </c>
      <c r="G291" s="265" t="n">
        <f aca="false">+F291+G290</f>
        <v>0</v>
      </c>
      <c r="H291" s="265" t="n">
        <f aca="false">+G291+H290</f>
        <v>0</v>
      </c>
      <c r="I291" s="265" t="n">
        <f aca="false">+H291+I290</f>
        <v>0</v>
      </c>
      <c r="J291" s="265" t="n">
        <f aca="false">+I291+J290</f>
        <v>0</v>
      </c>
      <c r="K291" s="265" t="n">
        <f aca="false">+J291+K290</f>
        <v>0</v>
      </c>
      <c r="L291" s="265" t="n">
        <f aca="false">+K291+L290</f>
        <v>0</v>
      </c>
      <c r="M291" s="265" t="n">
        <f aca="false">+L291+M290</f>
        <v>0</v>
      </c>
      <c r="N291" s="265" t="n">
        <f aca="false">+M291+N290</f>
        <v>0.049702380952381</v>
      </c>
      <c r="O291" s="265" t="n">
        <f aca="false">+N291+O290</f>
        <v>0.049702380952381</v>
      </c>
      <c r="P291" s="265" t="n">
        <f aca="false">+O291+P290</f>
        <v>0.049702380952381</v>
      </c>
      <c r="Q291" s="265" t="n">
        <f aca="false">+P291+Q290</f>
        <v>0.049702380952381</v>
      </c>
      <c r="R291" s="265" t="n">
        <f aca="false">+Q291+R290</f>
        <v>0.049702380952381</v>
      </c>
      <c r="S291" s="265" t="n">
        <f aca="false">+R291+S290</f>
        <v>0.049702380952381</v>
      </c>
      <c r="T291" s="265" t="n">
        <f aca="false">+S291+T290</f>
        <v>0.049702380952381</v>
      </c>
      <c r="U291" s="265" t="n">
        <f aca="false">+T291+U290</f>
        <v>0.049702380952381</v>
      </c>
      <c r="V291" s="265" t="n">
        <f aca="false">+U291+V290</f>
        <v>0.049702380952381</v>
      </c>
      <c r="W291" s="265" t="n">
        <f aca="false">+V291+W290</f>
        <v>0.049702380952381</v>
      </c>
      <c r="X291" s="265" t="n">
        <f aca="false">+W291+X290</f>
        <v>0.0997190476190476</v>
      </c>
      <c r="Y291" s="265" t="n">
        <f aca="false">+X291+Y290</f>
        <v>0.149735714285714</v>
      </c>
      <c r="Z291" s="265" t="n">
        <f aca="false">+Y291+Z290</f>
        <v>0.199752380952381</v>
      </c>
      <c r="AA291" s="265" t="n">
        <f aca="false">+Z291+AA290</f>
        <v>0.249769047619048</v>
      </c>
      <c r="AB291" s="265" t="n">
        <f aca="false">+AA291+AB290</f>
        <v>0.299785714285714</v>
      </c>
      <c r="AC291" s="265" t="n">
        <f aca="false">+AB291+AC290</f>
        <v>0.349802380952381</v>
      </c>
      <c r="AD291" s="162" t="n">
        <f aca="false">+AC291+AD290</f>
        <v>0.399819047619048</v>
      </c>
      <c r="AE291" s="265" t="n">
        <f aca="false">+AD291+AE290</f>
        <v>0.449835714285714</v>
      </c>
      <c r="AF291" s="265" t="n">
        <f aca="false">+AE291+AF290</f>
        <v>0.499852380952381</v>
      </c>
      <c r="AG291" s="265" t="n">
        <f aca="false">+AF291+AG290</f>
        <v>0.549869047619048</v>
      </c>
      <c r="AH291" s="265" t="n">
        <f aca="false">+AG291+AH290</f>
        <v>0.599885714285714</v>
      </c>
      <c r="AI291" s="265" t="n">
        <f aca="false">+AH291+AI290</f>
        <v>0.649902380952381</v>
      </c>
      <c r="AJ291" s="265" t="n">
        <f aca="false">+AI291+AJ290</f>
        <v>0.699919047619048</v>
      </c>
      <c r="AK291" s="265" t="n">
        <f aca="false">+AJ291+AK290</f>
        <v>0.749935714285714</v>
      </c>
      <c r="AL291" s="265" t="n">
        <f aca="false">+AK291+AL290</f>
        <v>0.799952380952381</v>
      </c>
      <c r="AM291" s="265" t="n">
        <f aca="false">+AL291+AM290</f>
        <v>0.849969047619048</v>
      </c>
      <c r="AN291" s="265" t="n">
        <f aca="false">+AM291+AN290</f>
        <v>0.899985714285715</v>
      </c>
      <c r="AO291" s="265" t="n">
        <f aca="false">+AN291+AO290</f>
        <v>0.950002380952381</v>
      </c>
      <c r="AP291" s="265" t="n">
        <f aca="false">+AO291+AP290</f>
        <v>0.950002380952381</v>
      </c>
      <c r="AQ291" s="265" t="n">
        <f aca="false">+AP291+AQ290</f>
        <v>0.950002380952381</v>
      </c>
      <c r="AR291" s="265" t="n">
        <f aca="false">+AQ291+AR290</f>
        <v>0.950002380952381</v>
      </c>
      <c r="AS291" s="265" t="n">
        <f aca="false">+AR291+AS290</f>
        <v>0.950002380952381</v>
      </c>
      <c r="AT291" s="265" t="n">
        <f aca="false">+AS291+AT290</f>
        <v>1.00000238095238</v>
      </c>
      <c r="AU291" s="265" t="n">
        <f aca="false">+AT291+AU290</f>
        <v>1.00000238095238</v>
      </c>
      <c r="AV291" s="265" t="n">
        <f aca="false">+AU291+AV290</f>
        <v>1.00000238095238</v>
      </c>
      <c r="AW291" s="265" t="n">
        <f aca="false">+AV291+AW290</f>
        <v>1.00000238095238</v>
      </c>
      <c r="AX291" s="265" t="n">
        <f aca="false">+AW291+AX290</f>
        <v>1.00000238095238</v>
      </c>
      <c r="AY291" s="265" t="n">
        <f aca="false">+AX291+AY290</f>
        <v>1.00000238095238</v>
      </c>
      <c r="AZ291" s="265" t="n">
        <f aca="false">+AY291+AZ290</f>
        <v>1.00000238095238</v>
      </c>
      <c r="BA291" s="265" t="n">
        <f aca="false">+AZ291+BA290</f>
        <v>1.00000238095238</v>
      </c>
      <c r="BB291" s="265" t="n">
        <f aca="false">+BA291+BB290</f>
        <v>1.00000238095238</v>
      </c>
      <c r="BC291" s="266"/>
      <c r="BD291" s="264"/>
    </row>
    <row r="292" customFormat="false" ht="12.75" hidden="false" customHeight="false" outlineLevel="0" collapsed="false">
      <c r="A292" s="153"/>
      <c r="B292" s="264" t="s">
        <v>121</v>
      </c>
      <c r="C292" s="260"/>
      <c r="D292" s="265" t="n">
        <v>0</v>
      </c>
      <c r="E292" s="265" t="n">
        <v>0</v>
      </c>
      <c r="F292" s="265" t="n">
        <v>0</v>
      </c>
      <c r="G292" s="265" t="n">
        <v>0</v>
      </c>
      <c r="H292" s="265" t="n">
        <v>0</v>
      </c>
      <c r="I292" s="265" t="n">
        <v>0</v>
      </c>
      <c r="J292" s="265" t="n">
        <v>0</v>
      </c>
      <c r="K292" s="265" t="n">
        <v>0</v>
      </c>
      <c r="L292" s="265" t="n">
        <v>0</v>
      </c>
      <c r="M292" s="265" t="n">
        <v>0</v>
      </c>
      <c r="N292" s="265" t="n">
        <v>0.05</v>
      </c>
      <c r="O292" s="265" t="n">
        <v>0</v>
      </c>
      <c r="P292" s="265" t="n">
        <v>0</v>
      </c>
      <c r="Q292" s="265" t="n">
        <v>0</v>
      </c>
      <c r="R292" s="265" t="n">
        <v>0</v>
      </c>
      <c r="S292" s="265" t="n">
        <v>0</v>
      </c>
      <c r="T292" s="265" t="n">
        <v>0</v>
      </c>
      <c r="U292" s="265" t="n">
        <v>0</v>
      </c>
      <c r="V292" s="265" t="n">
        <v>0</v>
      </c>
      <c r="W292" s="265" t="n">
        <v>0</v>
      </c>
      <c r="X292" s="265" t="n">
        <f aca="false">+(0.34-0.05)/18</f>
        <v>0.0161111111111111</v>
      </c>
      <c r="Y292" s="265" t="n">
        <f aca="false">+(0.34-0.05)/18</f>
        <v>0.0161111111111111</v>
      </c>
      <c r="Z292" s="265" t="n">
        <f aca="false">+(0.34-0.05)/18</f>
        <v>0.0161111111111111</v>
      </c>
      <c r="AA292" s="265" t="n">
        <f aca="false">+(0.34-0.05)/18</f>
        <v>0.0161111111111111</v>
      </c>
      <c r="AB292" s="265" t="n">
        <f aca="false">+(0.34-0.05)/18</f>
        <v>0.0161111111111111</v>
      </c>
      <c r="AC292" s="265" t="n">
        <f aca="false">+(0.34-0.05)/18</f>
        <v>0.0161111111111111</v>
      </c>
      <c r="AD292" s="162" t="n">
        <f aca="false">+(0.34-0.05)/18</f>
        <v>0.0161111111111111</v>
      </c>
      <c r="AE292" s="265" t="n">
        <f aca="false">+(0.34-0.05)/18</f>
        <v>0.0161111111111111</v>
      </c>
      <c r="AF292" s="265" t="n">
        <f aca="false">+(0.34-0.05)/18</f>
        <v>0.0161111111111111</v>
      </c>
      <c r="AG292" s="265" t="n">
        <f aca="false">+(0.34-0.05)/18</f>
        <v>0.0161111111111111</v>
      </c>
      <c r="AH292" s="265" t="n">
        <f aca="false">+(0.34-0.05)/18</f>
        <v>0.0161111111111111</v>
      </c>
      <c r="AI292" s="265" t="n">
        <f aca="false">+(0.34-0.05)/18</f>
        <v>0.0161111111111111</v>
      </c>
      <c r="AJ292" s="265" t="n">
        <f aca="false">+(0.34-0.05)/18</f>
        <v>0.0161111111111111</v>
      </c>
      <c r="AK292" s="265" t="n">
        <f aca="false">+(0.34-0.05)/18</f>
        <v>0.0161111111111111</v>
      </c>
      <c r="AL292" s="265" t="n">
        <f aca="false">+(0.34-0.05)/18</f>
        <v>0.0161111111111111</v>
      </c>
      <c r="AM292" s="265" t="n">
        <f aca="false">+(0.34-0.05)/18</f>
        <v>0.0161111111111111</v>
      </c>
      <c r="AN292" s="265" t="n">
        <f aca="false">+(0.34-0.05)/18</f>
        <v>0.0161111111111111</v>
      </c>
      <c r="AO292" s="265" t="n">
        <f aca="false">+(0.34-0.05)/18</f>
        <v>0.0161111111111111</v>
      </c>
      <c r="AP292" s="265" t="n">
        <v>0.66</v>
      </c>
      <c r="AQ292" s="265" t="n">
        <v>0</v>
      </c>
      <c r="AR292" s="265" t="n">
        <v>0</v>
      </c>
      <c r="AS292" s="265" t="n">
        <v>0</v>
      </c>
      <c r="AT292" s="265" t="n">
        <v>0</v>
      </c>
      <c r="AU292" s="265" t="n">
        <v>0</v>
      </c>
      <c r="AV292" s="265" t="n">
        <v>0</v>
      </c>
      <c r="AW292" s="265" t="n">
        <v>0</v>
      </c>
      <c r="AX292" s="265" t="n">
        <v>0</v>
      </c>
      <c r="AY292" s="265" t="n">
        <v>0</v>
      </c>
      <c r="AZ292" s="265" t="n">
        <v>0</v>
      </c>
      <c r="BA292" s="265" t="n">
        <v>0</v>
      </c>
      <c r="BB292" s="265" t="n">
        <v>0</v>
      </c>
      <c r="BC292" s="266" t="n">
        <f aca="false">SUM(D292:BB292)</f>
        <v>1</v>
      </c>
      <c r="BD292" s="264"/>
    </row>
    <row r="293" customFormat="false" ht="12.75" hidden="false" customHeight="false" outlineLevel="0" collapsed="false">
      <c r="A293" s="153"/>
      <c r="B293" s="264" t="s">
        <v>122</v>
      </c>
      <c r="C293" s="260"/>
      <c r="D293" s="265" t="n">
        <f aca="false">D292</f>
        <v>0</v>
      </c>
      <c r="E293" s="265" t="n">
        <f aca="false">+D293+E292</f>
        <v>0</v>
      </c>
      <c r="F293" s="265" t="n">
        <f aca="false">+E293+F292</f>
        <v>0</v>
      </c>
      <c r="G293" s="265" t="n">
        <f aca="false">+F293+G292</f>
        <v>0</v>
      </c>
      <c r="H293" s="265" t="n">
        <f aca="false">+G293+H292</f>
        <v>0</v>
      </c>
      <c r="I293" s="265" t="n">
        <f aca="false">+H293+I292</f>
        <v>0</v>
      </c>
      <c r="J293" s="265" t="n">
        <f aca="false">+I293+J292</f>
        <v>0</v>
      </c>
      <c r="K293" s="265" t="n">
        <f aca="false">+J293+K292</f>
        <v>0</v>
      </c>
      <c r="L293" s="265" t="n">
        <f aca="false">+K293+L292</f>
        <v>0</v>
      </c>
      <c r="M293" s="265" t="n">
        <f aca="false">+L293+M292</f>
        <v>0</v>
      </c>
      <c r="N293" s="265" t="n">
        <f aca="false">+M293+N292</f>
        <v>0.05</v>
      </c>
      <c r="O293" s="265" t="n">
        <f aca="false">+N293+O292</f>
        <v>0.05</v>
      </c>
      <c r="P293" s="265" t="n">
        <f aca="false">+O293+P292</f>
        <v>0.05</v>
      </c>
      <c r="Q293" s="265" t="n">
        <f aca="false">+P293+Q292</f>
        <v>0.05</v>
      </c>
      <c r="R293" s="265" t="n">
        <f aca="false">+Q293+R292</f>
        <v>0.05</v>
      </c>
      <c r="S293" s="265" t="n">
        <f aca="false">+R293+S292</f>
        <v>0.05</v>
      </c>
      <c r="T293" s="265" t="n">
        <f aca="false">+S293+T292</f>
        <v>0.05</v>
      </c>
      <c r="U293" s="265" t="n">
        <f aca="false">+T293+U292</f>
        <v>0.05</v>
      </c>
      <c r="V293" s="265" t="n">
        <f aca="false">+U293+V292</f>
        <v>0.05</v>
      </c>
      <c r="W293" s="265" t="n">
        <f aca="false">+V293+W292</f>
        <v>0.05</v>
      </c>
      <c r="X293" s="265" t="n">
        <f aca="false">+W293+X292</f>
        <v>0.0661111111111111</v>
      </c>
      <c r="Y293" s="265" t="n">
        <f aca="false">+X293+Y292</f>
        <v>0.0822222222222222</v>
      </c>
      <c r="Z293" s="265" t="n">
        <f aca="false">+Y293+Z292</f>
        <v>0.0983333333333334</v>
      </c>
      <c r="AA293" s="265" t="n">
        <f aca="false">+Z293+AA292</f>
        <v>0.114444444444444</v>
      </c>
      <c r="AB293" s="265" t="n">
        <f aca="false">+AA293+AB292</f>
        <v>0.130555555555556</v>
      </c>
      <c r="AC293" s="265" t="n">
        <f aca="false">+AB293+AC292</f>
        <v>0.146666666666667</v>
      </c>
      <c r="AD293" s="162" t="n">
        <f aca="false">+AC293+AD292</f>
        <v>0.162777777777778</v>
      </c>
      <c r="AE293" s="265" t="n">
        <f aca="false">+AD293+AE292</f>
        <v>0.178888888888889</v>
      </c>
      <c r="AF293" s="265" t="n">
        <f aca="false">+AE293+AF292</f>
        <v>0.195</v>
      </c>
      <c r="AG293" s="265" t="n">
        <f aca="false">+AF293+AG292</f>
        <v>0.211111111111111</v>
      </c>
      <c r="AH293" s="265" t="n">
        <f aca="false">+AG293+AH292</f>
        <v>0.227222222222222</v>
      </c>
      <c r="AI293" s="265" t="n">
        <f aca="false">+AH293+AI292</f>
        <v>0.243333333333333</v>
      </c>
      <c r="AJ293" s="265" t="n">
        <f aca="false">+AI293+AJ292</f>
        <v>0.259444444444444</v>
      </c>
      <c r="AK293" s="265" t="n">
        <f aca="false">+AJ293+AK292</f>
        <v>0.275555555555556</v>
      </c>
      <c r="AL293" s="265" t="n">
        <f aca="false">+AK293+AL292</f>
        <v>0.291666666666667</v>
      </c>
      <c r="AM293" s="265" t="n">
        <f aca="false">+AL293+AM292</f>
        <v>0.307777777777778</v>
      </c>
      <c r="AN293" s="265" t="n">
        <f aca="false">+AM293+AN292</f>
        <v>0.323888888888889</v>
      </c>
      <c r="AO293" s="265" t="n">
        <f aca="false">+AN293+AO292</f>
        <v>0.34</v>
      </c>
      <c r="AP293" s="265" t="n">
        <f aca="false">+AO293+AP292</f>
        <v>1</v>
      </c>
      <c r="AQ293" s="265" t="n">
        <f aca="false">+AP293+AQ292</f>
        <v>1</v>
      </c>
      <c r="AR293" s="265" t="n">
        <f aca="false">+AQ293+AR292</f>
        <v>1</v>
      </c>
      <c r="AS293" s="265" t="n">
        <f aca="false">+AR293+AS292</f>
        <v>1</v>
      </c>
      <c r="AT293" s="265" t="n">
        <f aca="false">+AS293+AT292</f>
        <v>1</v>
      </c>
      <c r="AU293" s="265" t="n">
        <f aca="false">+AT293+AU292</f>
        <v>1</v>
      </c>
      <c r="AV293" s="265" t="n">
        <f aca="false">+AU293+AV292</f>
        <v>1</v>
      </c>
      <c r="AW293" s="265" t="n">
        <f aca="false">+AV293+AW292</f>
        <v>1</v>
      </c>
      <c r="AX293" s="265" t="n">
        <f aca="false">+AW293+AX292</f>
        <v>1</v>
      </c>
      <c r="AY293" s="265" t="n">
        <f aca="false">+AX293+AY292</f>
        <v>1</v>
      </c>
      <c r="AZ293" s="265" t="n">
        <f aca="false">+AY293+AZ292</f>
        <v>1</v>
      </c>
      <c r="BA293" s="265" t="n">
        <f aca="false">+AZ293+BA292</f>
        <v>1</v>
      </c>
      <c r="BB293" s="265" t="n">
        <f aca="false">+BA293+BB292</f>
        <v>1</v>
      </c>
      <c r="BC293" s="266"/>
      <c r="BD293" s="264"/>
    </row>
    <row r="294" customFormat="false" ht="12.75" hidden="false" customHeight="false" outlineLevel="0" collapsed="false">
      <c r="A294" s="153"/>
      <c r="B294" s="268"/>
      <c r="C294" s="260"/>
      <c r="D294" s="269"/>
      <c r="E294" s="269"/>
      <c r="F294" s="269"/>
      <c r="G294" s="269"/>
      <c r="H294" s="269"/>
      <c r="I294" s="269"/>
      <c r="J294" s="269"/>
      <c r="K294" s="269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  <c r="AA294" s="269"/>
      <c r="AB294" s="269"/>
      <c r="AC294" s="269"/>
      <c r="AD294" s="185"/>
      <c r="AE294" s="269"/>
      <c r="AF294" s="269"/>
      <c r="AG294" s="269"/>
      <c r="AH294" s="269"/>
      <c r="AI294" s="269"/>
      <c r="AJ294" s="269"/>
      <c r="AK294" s="269"/>
      <c r="AL294" s="269"/>
      <c r="AM294" s="269"/>
      <c r="AN294" s="269"/>
      <c r="AO294" s="269"/>
      <c r="AP294" s="269"/>
      <c r="AQ294" s="269"/>
      <c r="AR294" s="269"/>
      <c r="AS294" s="269"/>
      <c r="AT294" s="269"/>
      <c r="AU294" s="269"/>
      <c r="AV294" s="269"/>
      <c r="AW294" s="269"/>
      <c r="AX294" s="269"/>
      <c r="AY294" s="269"/>
      <c r="AZ294" s="269"/>
      <c r="BA294" s="269"/>
      <c r="BB294" s="269"/>
      <c r="BC294" s="270"/>
      <c r="BD294" s="268"/>
    </row>
    <row r="295" customFormat="false" ht="12.75" hidden="false" customHeight="false" outlineLevel="0" collapsed="false">
      <c r="A295" s="153"/>
      <c r="B295" s="211" t="s">
        <v>123</v>
      </c>
      <c r="C295" s="212" t="n">
        <v>14.5</v>
      </c>
      <c r="D295" s="215" t="n">
        <f aca="false">+D291*$C295</f>
        <v>0</v>
      </c>
      <c r="E295" s="215" t="n">
        <f aca="false">+E291*$C295</f>
        <v>0</v>
      </c>
      <c r="F295" s="215" t="n">
        <f aca="false">+F291*$C295</f>
        <v>0</v>
      </c>
      <c r="G295" s="215" t="n">
        <f aca="false">+G291*$C295</f>
        <v>0</v>
      </c>
      <c r="H295" s="215" t="n">
        <f aca="false">+H291*$C295</f>
        <v>0</v>
      </c>
      <c r="I295" s="215" t="n">
        <f aca="false">+I291*$C295</f>
        <v>0</v>
      </c>
      <c r="J295" s="215" t="n">
        <f aca="false">+J291*$C295</f>
        <v>0</v>
      </c>
      <c r="K295" s="215" t="n">
        <f aca="false">+K291*$C295</f>
        <v>0</v>
      </c>
      <c r="L295" s="215" t="n">
        <f aca="false">+L291*$C295</f>
        <v>0</v>
      </c>
      <c r="M295" s="215" t="n">
        <f aca="false">+M291*$C295</f>
        <v>0</v>
      </c>
      <c r="N295" s="215" t="n">
        <f aca="false">+N291*$C295</f>
        <v>0.720684523809524</v>
      </c>
      <c r="O295" s="215" t="n">
        <f aca="false">+O291*$C295</f>
        <v>0.720684523809524</v>
      </c>
      <c r="P295" s="215" t="n">
        <f aca="false">+P291*$C295</f>
        <v>0.720684523809524</v>
      </c>
      <c r="Q295" s="215" t="n">
        <f aca="false">+Q291*$C295</f>
        <v>0.720684523809524</v>
      </c>
      <c r="R295" s="215" t="n">
        <f aca="false">+R291*$C295</f>
        <v>0.720684523809524</v>
      </c>
      <c r="S295" s="215" t="n">
        <f aca="false">+S291*$C295</f>
        <v>0.720684523809524</v>
      </c>
      <c r="T295" s="215" t="n">
        <f aca="false">+T291*$C295</f>
        <v>0.720684523809524</v>
      </c>
      <c r="U295" s="215" t="n">
        <f aca="false">+U291*$C295</f>
        <v>0.720684523809524</v>
      </c>
      <c r="V295" s="215" t="n">
        <f aca="false">+V291*$C295</f>
        <v>0.720684523809524</v>
      </c>
      <c r="W295" s="215" t="n">
        <f aca="false">+W291*$C295</f>
        <v>0.720684523809524</v>
      </c>
      <c r="X295" s="215" t="n">
        <f aca="false">+X291*$C295</f>
        <v>1.44592619047619</v>
      </c>
      <c r="Y295" s="215" t="n">
        <f aca="false">+Y291*$C295</f>
        <v>2.17116785714286</v>
      </c>
      <c r="Z295" s="215" t="n">
        <f aca="false">+Z291*$C295</f>
        <v>2.89640952380952</v>
      </c>
      <c r="AA295" s="215" t="n">
        <f aca="false">+AA291*$C295</f>
        <v>3.62165119047619</v>
      </c>
      <c r="AB295" s="215" t="n">
        <f aca="false">+AB291*$C295</f>
        <v>4.34689285714286</v>
      </c>
      <c r="AC295" s="215" t="n">
        <f aca="false">+AC291*$C295</f>
        <v>5.07213452380952</v>
      </c>
      <c r="AD295" s="169" t="n">
        <f aca="false">+AD291*$C295</f>
        <v>5.79737619047619</v>
      </c>
      <c r="AE295" s="215" t="n">
        <f aca="false">+AE291*$C295</f>
        <v>6.52261785714286</v>
      </c>
      <c r="AF295" s="215" t="n">
        <f aca="false">+AF291*$C295</f>
        <v>7.24785952380952</v>
      </c>
      <c r="AG295" s="215" t="n">
        <f aca="false">+AG291*$C295</f>
        <v>7.97310119047619</v>
      </c>
      <c r="AH295" s="215" t="n">
        <f aca="false">+AH291*$C295</f>
        <v>8.69834285714286</v>
      </c>
      <c r="AI295" s="215" t="n">
        <f aca="false">+AI291*$C295</f>
        <v>9.42358452380952</v>
      </c>
      <c r="AJ295" s="215" t="n">
        <f aca="false">+AJ291*$C295</f>
        <v>10.1488261904762</v>
      </c>
      <c r="AK295" s="215" t="n">
        <f aca="false">+AK291*$C295</f>
        <v>10.8740678571429</v>
      </c>
      <c r="AL295" s="215" t="n">
        <f aca="false">+AL291*$C295</f>
        <v>11.5993095238095</v>
      </c>
      <c r="AM295" s="215" t="n">
        <f aca="false">+AM291*$C295</f>
        <v>12.3245511904762</v>
      </c>
      <c r="AN295" s="215" t="n">
        <f aca="false">+AN291*$C295</f>
        <v>13.0497928571429</v>
      </c>
      <c r="AO295" s="215" t="n">
        <f aca="false">+AO291*$C295</f>
        <v>13.7750345238095</v>
      </c>
      <c r="AP295" s="215" t="n">
        <f aca="false">+AP291*$C295</f>
        <v>13.7750345238095</v>
      </c>
      <c r="AQ295" s="215" t="n">
        <f aca="false">+AQ291*$C295</f>
        <v>13.7750345238095</v>
      </c>
      <c r="AR295" s="215" t="n">
        <f aca="false">+AR291*$C295</f>
        <v>13.7750345238095</v>
      </c>
      <c r="AS295" s="215" t="n">
        <f aca="false">+AS291*$C295</f>
        <v>13.7750345238095</v>
      </c>
      <c r="AT295" s="215" t="n">
        <f aca="false">+AT291*$C295</f>
        <v>14.5000345238095</v>
      </c>
      <c r="AU295" s="215" t="n">
        <f aca="false">+AU291*$C295</f>
        <v>14.5000345238095</v>
      </c>
      <c r="AV295" s="215" t="n">
        <f aca="false">+AV291*$C295</f>
        <v>14.5000345238095</v>
      </c>
      <c r="AW295" s="215" t="n">
        <f aca="false">+AW291*$C295</f>
        <v>14.5000345238095</v>
      </c>
      <c r="AX295" s="215" t="n">
        <f aca="false">+AX291*$C295</f>
        <v>14.5000345238095</v>
      </c>
      <c r="AY295" s="215" t="n">
        <f aca="false">+AY291*$C295</f>
        <v>14.5000345238095</v>
      </c>
      <c r="AZ295" s="215" t="n">
        <f aca="false">+AZ291*$C295</f>
        <v>14.5000345238095</v>
      </c>
      <c r="BA295" s="215" t="n">
        <f aca="false">+BA291*$C295</f>
        <v>14.5000345238095</v>
      </c>
      <c r="BB295" s="215" t="n">
        <f aca="false">+BB291*$C295</f>
        <v>14.5000345238095</v>
      </c>
      <c r="BC295" s="216"/>
      <c r="BD295" s="217"/>
      <c r="BE295" s="217"/>
      <c r="BF295" s="217"/>
      <c r="BG295" s="217"/>
      <c r="BH295" s="217"/>
      <c r="BI295" s="217"/>
      <c r="BJ295" s="217"/>
      <c r="BK295" s="217"/>
      <c r="BL295" s="217"/>
      <c r="BM295" s="217"/>
      <c r="BN295" s="217"/>
      <c r="BO295" s="217"/>
      <c r="BP295" s="217"/>
      <c r="BQ295" s="217"/>
      <c r="BR295" s="217"/>
      <c r="BS295" s="217"/>
      <c r="BT295" s="217"/>
      <c r="BU295" s="217"/>
      <c r="BV295" s="217"/>
      <c r="BW295" s="217"/>
      <c r="BX295" s="217"/>
      <c r="BY295" s="217"/>
      <c r="BZ295" s="217"/>
      <c r="CA295" s="217"/>
      <c r="CB295" s="217"/>
      <c r="CC295" s="217"/>
      <c r="CD295" s="217"/>
      <c r="CE295" s="217"/>
      <c r="CF295" s="217"/>
      <c r="CG295" s="217"/>
      <c r="CH295" s="217"/>
      <c r="CI295" s="217"/>
      <c r="CJ295" s="217"/>
      <c r="CK295" s="217"/>
    </row>
    <row r="296" customFormat="false" ht="13.5" hidden="false" customHeight="false" outlineLevel="0" collapsed="false">
      <c r="A296" s="153"/>
      <c r="B296" s="271" t="s">
        <v>124</v>
      </c>
      <c r="C296" s="272" t="str">
        <f aca="false">+'NTP or Sold'!C27</f>
        <v>Committed</v>
      </c>
      <c r="D296" s="273" t="n">
        <f aca="false">+D293*$C295</f>
        <v>0</v>
      </c>
      <c r="E296" s="273" t="n">
        <f aca="false">+E293*$C295</f>
        <v>0</v>
      </c>
      <c r="F296" s="273" t="n">
        <f aca="false">+F293*$C295</f>
        <v>0</v>
      </c>
      <c r="G296" s="273" t="n">
        <f aca="false">+G293*$C295</f>
        <v>0</v>
      </c>
      <c r="H296" s="273" t="n">
        <f aca="false">+H293*$C295</f>
        <v>0</v>
      </c>
      <c r="I296" s="273" t="n">
        <f aca="false">+I293*$C295</f>
        <v>0</v>
      </c>
      <c r="J296" s="273" t="n">
        <f aca="false">+J293*$C295</f>
        <v>0</v>
      </c>
      <c r="K296" s="273" t="n">
        <f aca="false">+K293*$C295</f>
        <v>0</v>
      </c>
      <c r="L296" s="273" t="n">
        <f aca="false">+L293*$C295</f>
        <v>0</v>
      </c>
      <c r="M296" s="273" t="n">
        <f aca="false">+M293*$C295</f>
        <v>0</v>
      </c>
      <c r="N296" s="273" t="n">
        <f aca="false">+N293*$C295</f>
        <v>0.725</v>
      </c>
      <c r="O296" s="273" t="n">
        <f aca="false">+O293*$C295</f>
        <v>0.725</v>
      </c>
      <c r="P296" s="273" t="n">
        <f aca="false">+P293*$C295</f>
        <v>0.725</v>
      </c>
      <c r="Q296" s="273" t="n">
        <f aca="false">+Q293*$C295</f>
        <v>0.725</v>
      </c>
      <c r="R296" s="273" t="n">
        <f aca="false">+R293*$C295</f>
        <v>0.725</v>
      </c>
      <c r="S296" s="273" t="n">
        <f aca="false">+S293*$C295</f>
        <v>0.725</v>
      </c>
      <c r="T296" s="273" t="n">
        <f aca="false">+T293*$C295</f>
        <v>0.725</v>
      </c>
      <c r="U296" s="273" t="n">
        <f aca="false">+U293*$C295</f>
        <v>0.725</v>
      </c>
      <c r="V296" s="273" t="n">
        <f aca="false">+V293*$C295</f>
        <v>0.725</v>
      </c>
      <c r="W296" s="273" t="n">
        <f aca="false">+W293*$C295</f>
        <v>0.725</v>
      </c>
      <c r="X296" s="273" t="n">
        <f aca="false">+X293*$C295</f>
        <v>0.958611111111111</v>
      </c>
      <c r="Y296" s="273" t="n">
        <f aca="false">+Y293*$C295</f>
        <v>1.19222222222222</v>
      </c>
      <c r="Z296" s="273" t="n">
        <f aca="false">+Z293*$C295</f>
        <v>1.42583333333333</v>
      </c>
      <c r="AA296" s="273" t="n">
        <f aca="false">+AA293*$C295</f>
        <v>1.65944444444445</v>
      </c>
      <c r="AB296" s="273" t="n">
        <f aca="false">+AB293*$C295</f>
        <v>1.89305555555556</v>
      </c>
      <c r="AC296" s="273" t="n">
        <f aca="false">+AC293*$C295</f>
        <v>2.12666666666667</v>
      </c>
      <c r="AD296" s="175" t="n">
        <f aca="false">+AD293*$C295</f>
        <v>2.36027777777778</v>
      </c>
      <c r="AE296" s="273" t="n">
        <f aca="false">+AE293*$C295</f>
        <v>2.59388888888889</v>
      </c>
      <c r="AF296" s="273" t="n">
        <f aca="false">+AF293*$C295</f>
        <v>2.8275</v>
      </c>
      <c r="AG296" s="273" t="n">
        <f aca="false">+AG293*$C295</f>
        <v>3.06111111111111</v>
      </c>
      <c r="AH296" s="273" t="n">
        <f aca="false">+AH293*$C295</f>
        <v>3.29472222222222</v>
      </c>
      <c r="AI296" s="273" t="n">
        <f aca="false">+AI293*$C295</f>
        <v>3.52833333333333</v>
      </c>
      <c r="AJ296" s="273" t="n">
        <f aca="false">+AJ293*$C295</f>
        <v>3.76194444444444</v>
      </c>
      <c r="AK296" s="273" t="n">
        <f aca="false">+AK293*$C295</f>
        <v>3.99555555555556</v>
      </c>
      <c r="AL296" s="273" t="n">
        <f aca="false">+AL293*$C295</f>
        <v>4.22916666666667</v>
      </c>
      <c r="AM296" s="273" t="n">
        <f aca="false">+AM293*$C295</f>
        <v>4.46277777777778</v>
      </c>
      <c r="AN296" s="273" t="n">
        <f aca="false">+AN293*$C295</f>
        <v>4.69638888888889</v>
      </c>
      <c r="AO296" s="273" t="n">
        <f aca="false">+AO293*$C295</f>
        <v>4.93</v>
      </c>
      <c r="AP296" s="273" t="n">
        <f aca="false">+AP293*$C295</f>
        <v>14.5</v>
      </c>
      <c r="AQ296" s="273" t="n">
        <f aca="false">+AQ293*$C295</f>
        <v>14.5</v>
      </c>
      <c r="AR296" s="273" t="n">
        <f aca="false">+AR293*$C295</f>
        <v>14.5</v>
      </c>
      <c r="AS296" s="273" t="n">
        <f aca="false">+AS293*$C295</f>
        <v>14.5</v>
      </c>
      <c r="AT296" s="273" t="n">
        <f aca="false">+AT293*$C295</f>
        <v>14.5</v>
      </c>
      <c r="AU296" s="273" t="n">
        <f aca="false">+AU293*$C295</f>
        <v>14.5</v>
      </c>
      <c r="AV296" s="273" t="n">
        <f aca="false">+AV293*$C295</f>
        <v>14.5</v>
      </c>
      <c r="AW296" s="273" t="n">
        <f aca="false">+AW293*$C295</f>
        <v>14.5</v>
      </c>
      <c r="AX296" s="273" t="n">
        <f aca="false">+AX293*$C295</f>
        <v>14.5</v>
      </c>
      <c r="AY296" s="273" t="n">
        <f aca="false">+AY293*$C295</f>
        <v>14.5</v>
      </c>
      <c r="AZ296" s="273" t="n">
        <f aca="false">+AZ293*$C295</f>
        <v>14.5</v>
      </c>
      <c r="BA296" s="273" t="n">
        <f aca="false">+BA293*$C295</f>
        <v>14.5</v>
      </c>
      <c r="BB296" s="273" t="n">
        <f aca="false">+BB293*$C295</f>
        <v>14.5</v>
      </c>
      <c r="BC296" s="274"/>
      <c r="BD296" s="275"/>
      <c r="BE296" s="275"/>
      <c r="BF296" s="275"/>
      <c r="BG296" s="275"/>
      <c r="BH296" s="275"/>
      <c r="BI296" s="275"/>
      <c r="BJ296" s="275"/>
      <c r="BK296" s="275"/>
      <c r="BL296" s="275"/>
      <c r="BM296" s="275"/>
      <c r="BN296" s="275"/>
      <c r="BO296" s="275"/>
      <c r="BP296" s="275"/>
      <c r="BQ296" s="275"/>
      <c r="BR296" s="275"/>
      <c r="BS296" s="275"/>
      <c r="BT296" s="275"/>
      <c r="BU296" s="275"/>
      <c r="BV296" s="275"/>
      <c r="BW296" s="275"/>
      <c r="BX296" s="275"/>
      <c r="BY296" s="275"/>
      <c r="BZ296" s="275"/>
      <c r="CA296" s="275"/>
      <c r="CB296" s="275"/>
      <c r="CC296" s="275"/>
      <c r="CD296" s="275"/>
      <c r="CE296" s="275"/>
      <c r="CF296" s="275"/>
      <c r="CG296" s="275"/>
      <c r="CH296" s="275"/>
      <c r="CI296" s="275"/>
      <c r="CJ296" s="275"/>
      <c r="CK296" s="275"/>
    </row>
    <row r="297" customFormat="false" ht="15" hidden="false" customHeight="true" outlineLevel="0" collapsed="false">
      <c r="A297" s="153" t="n">
        <f aca="false">+A289+1</f>
        <v>7</v>
      </c>
      <c r="B297" s="211" t="str">
        <f aca="false">+'NTP or Sold'!H28</f>
        <v>LM6000</v>
      </c>
      <c r="C297" s="260" t="str">
        <f aca="false">+'NTP or Sold'!T28</f>
        <v>Fountain Valley PSCO (ENA) - 90%</v>
      </c>
      <c r="D297" s="261"/>
      <c r="E297" s="261"/>
      <c r="F297" s="261"/>
      <c r="G297" s="261"/>
      <c r="H297" s="261"/>
      <c r="I297" s="261"/>
      <c r="J297" s="261"/>
      <c r="K297" s="261"/>
      <c r="L297" s="261"/>
      <c r="M297" s="261"/>
      <c r="N297" s="261"/>
      <c r="O297" s="261"/>
      <c r="P297" s="261"/>
      <c r="Q297" s="261"/>
      <c r="R297" s="261"/>
      <c r="S297" s="261"/>
      <c r="T297" s="261"/>
      <c r="U297" s="261"/>
      <c r="V297" s="261"/>
      <c r="W297" s="261"/>
      <c r="X297" s="261"/>
      <c r="Y297" s="261"/>
      <c r="Z297" s="261"/>
      <c r="AA297" s="261"/>
      <c r="AB297" s="261"/>
      <c r="AC297" s="261"/>
      <c r="AD297" s="208"/>
      <c r="AE297" s="261"/>
      <c r="AF297" s="261"/>
      <c r="AG297" s="261"/>
      <c r="AH297" s="261"/>
      <c r="AI297" s="261"/>
      <c r="AJ297" s="261"/>
      <c r="AK297" s="261"/>
      <c r="AL297" s="261"/>
      <c r="AM297" s="261"/>
      <c r="AN297" s="261"/>
      <c r="AO297" s="261"/>
      <c r="AP297" s="261"/>
      <c r="AQ297" s="261"/>
      <c r="AR297" s="261"/>
      <c r="AS297" s="261"/>
      <c r="AT297" s="261"/>
      <c r="AU297" s="261"/>
      <c r="AV297" s="261"/>
      <c r="AW297" s="261"/>
      <c r="AX297" s="261"/>
      <c r="AY297" s="261"/>
      <c r="AZ297" s="261"/>
      <c r="BA297" s="261"/>
      <c r="BB297" s="261"/>
      <c r="BC297" s="282"/>
    </row>
    <row r="298" customFormat="false" ht="12.75" hidden="false" customHeight="false" outlineLevel="0" collapsed="false">
      <c r="A298" s="153"/>
      <c r="B298" s="264" t="s">
        <v>119</v>
      </c>
      <c r="C298" s="260"/>
      <c r="D298" s="265" t="n">
        <v>0</v>
      </c>
      <c r="E298" s="265" t="n">
        <v>0</v>
      </c>
      <c r="F298" s="265" t="n">
        <v>0</v>
      </c>
      <c r="G298" s="265" t="n">
        <v>0</v>
      </c>
      <c r="H298" s="265" t="n">
        <v>0</v>
      </c>
      <c r="I298" s="265" t="n">
        <v>0</v>
      </c>
      <c r="J298" s="265" t="n">
        <v>0</v>
      </c>
      <c r="K298" s="265" t="n">
        <v>0</v>
      </c>
      <c r="L298" s="265" t="n">
        <v>0</v>
      </c>
      <c r="M298" s="265" t="n">
        <v>0</v>
      </c>
      <c r="N298" s="265" t="n">
        <f aca="false">16.7/336</f>
        <v>0.049702380952381</v>
      </c>
      <c r="O298" s="265" t="n">
        <v>0</v>
      </c>
      <c r="P298" s="265" t="n">
        <v>0</v>
      </c>
      <c r="Q298" s="265" t="n">
        <v>0</v>
      </c>
      <c r="R298" s="265" t="n">
        <v>0</v>
      </c>
      <c r="S298" s="265" t="n">
        <v>0</v>
      </c>
      <c r="T298" s="265" t="n">
        <v>0</v>
      </c>
      <c r="U298" s="265" t="n">
        <v>0</v>
      </c>
      <c r="V298" s="265" t="n">
        <v>0</v>
      </c>
      <c r="W298" s="265" t="n">
        <v>0</v>
      </c>
      <c r="X298" s="265" t="n">
        <f aca="false">+(0.95-0.0497)/18</f>
        <v>0.0500166666666667</v>
      </c>
      <c r="Y298" s="265" t="n">
        <f aca="false">+(0.95-0.0497)/18</f>
        <v>0.0500166666666667</v>
      </c>
      <c r="Z298" s="265" t="n">
        <f aca="false">+(0.95-0.0497)/18</f>
        <v>0.0500166666666667</v>
      </c>
      <c r="AA298" s="265" t="n">
        <f aca="false">+(0.95-0.0497)/18</f>
        <v>0.0500166666666667</v>
      </c>
      <c r="AB298" s="265" t="n">
        <f aca="false">+(0.95-0.0497)/18</f>
        <v>0.0500166666666667</v>
      </c>
      <c r="AC298" s="265" t="n">
        <f aca="false">+(0.95-0.0497)/18</f>
        <v>0.0500166666666667</v>
      </c>
      <c r="AD298" s="162" t="n">
        <f aca="false">+(0.95-0.0497)/18</f>
        <v>0.0500166666666667</v>
      </c>
      <c r="AE298" s="265" t="n">
        <f aca="false">+(0.95-0.0497)/18</f>
        <v>0.0500166666666667</v>
      </c>
      <c r="AF298" s="265" t="n">
        <f aca="false">+(0.95-0.0497)/18</f>
        <v>0.0500166666666667</v>
      </c>
      <c r="AG298" s="265" t="n">
        <f aca="false">+(0.95-0.0497)/18</f>
        <v>0.0500166666666667</v>
      </c>
      <c r="AH298" s="265" t="n">
        <f aca="false">+(0.95-0.0497)/18</f>
        <v>0.0500166666666667</v>
      </c>
      <c r="AI298" s="265" t="n">
        <f aca="false">+(0.95-0.0497)/18</f>
        <v>0.0500166666666667</v>
      </c>
      <c r="AJ298" s="265" t="n">
        <f aca="false">+(0.95-0.0497)/18</f>
        <v>0.0500166666666667</v>
      </c>
      <c r="AK298" s="265" t="n">
        <f aca="false">+(0.95-0.0497)/18</f>
        <v>0.0500166666666667</v>
      </c>
      <c r="AL298" s="265" t="n">
        <f aca="false">+(0.95-0.0497)/18</f>
        <v>0.0500166666666667</v>
      </c>
      <c r="AM298" s="265" t="n">
        <f aca="false">+(0.95-0.0497)/18</f>
        <v>0.0500166666666667</v>
      </c>
      <c r="AN298" s="265" t="n">
        <f aca="false">+(0.95-0.0497)/18</f>
        <v>0.0500166666666667</v>
      </c>
      <c r="AO298" s="265" t="n">
        <f aca="false">+(0.95-0.0497)/18</f>
        <v>0.0500166666666667</v>
      </c>
      <c r="AP298" s="265" t="n">
        <v>0</v>
      </c>
      <c r="AQ298" s="265" t="n">
        <v>0</v>
      </c>
      <c r="AR298" s="265" t="n">
        <v>0</v>
      </c>
      <c r="AS298" s="265" t="n">
        <v>0</v>
      </c>
      <c r="AT298" s="265" t="n">
        <v>0.05</v>
      </c>
      <c r="AU298" s="265" t="n">
        <v>0</v>
      </c>
      <c r="AV298" s="265" t="n">
        <v>0</v>
      </c>
      <c r="AW298" s="265" t="n">
        <v>0</v>
      </c>
      <c r="AX298" s="265" t="n">
        <v>0</v>
      </c>
      <c r="AY298" s="265" t="n">
        <v>0</v>
      </c>
      <c r="AZ298" s="265" t="n">
        <v>0</v>
      </c>
      <c r="BA298" s="265" t="n">
        <v>0</v>
      </c>
      <c r="BB298" s="265" t="n">
        <v>0</v>
      </c>
      <c r="BC298" s="266" t="n">
        <f aca="false">SUM(D298:BB298)</f>
        <v>1.00000238095238</v>
      </c>
      <c r="BD298" s="264"/>
    </row>
    <row r="299" customFormat="false" ht="12.75" hidden="false" customHeight="false" outlineLevel="0" collapsed="false">
      <c r="A299" s="153"/>
      <c r="B299" s="264" t="s">
        <v>120</v>
      </c>
      <c r="C299" s="260"/>
      <c r="D299" s="265" t="n">
        <f aca="false">D298</f>
        <v>0</v>
      </c>
      <c r="E299" s="265" t="n">
        <f aca="false">+D299+E298</f>
        <v>0</v>
      </c>
      <c r="F299" s="265" t="n">
        <f aca="false">+E299+F298</f>
        <v>0</v>
      </c>
      <c r="G299" s="265" t="n">
        <f aca="false">+F299+G298</f>
        <v>0</v>
      </c>
      <c r="H299" s="265" t="n">
        <f aca="false">+G299+H298</f>
        <v>0</v>
      </c>
      <c r="I299" s="265" t="n">
        <f aca="false">+H299+I298</f>
        <v>0</v>
      </c>
      <c r="J299" s="265" t="n">
        <f aca="false">+I299+J298</f>
        <v>0</v>
      </c>
      <c r="K299" s="265" t="n">
        <f aca="false">+J299+K298</f>
        <v>0</v>
      </c>
      <c r="L299" s="265" t="n">
        <f aca="false">+K299+L298</f>
        <v>0</v>
      </c>
      <c r="M299" s="265" t="n">
        <f aca="false">+L299+M298</f>
        <v>0</v>
      </c>
      <c r="N299" s="265" t="n">
        <f aca="false">+M299+N298</f>
        <v>0.049702380952381</v>
      </c>
      <c r="O299" s="265" t="n">
        <f aca="false">+N299+O298</f>
        <v>0.049702380952381</v>
      </c>
      <c r="P299" s="265" t="n">
        <f aca="false">+O299+P298</f>
        <v>0.049702380952381</v>
      </c>
      <c r="Q299" s="265" t="n">
        <f aca="false">+P299+Q298</f>
        <v>0.049702380952381</v>
      </c>
      <c r="R299" s="265" t="n">
        <f aca="false">+Q299+R298</f>
        <v>0.049702380952381</v>
      </c>
      <c r="S299" s="265" t="n">
        <f aca="false">+R299+S298</f>
        <v>0.049702380952381</v>
      </c>
      <c r="T299" s="265" t="n">
        <f aca="false">+S299+T298</f>
        <v>0.049702380952381</v>
      </c>
      <c r="U299" s="265" t="n">
        <f aca="false">+T299+U298</f>
        <v>0.049702380952381</v>
      </c>
      <c r="V299" s="265" t="n">
        <f aca="false">+U299+V298</f>
        <v>0.049702380952381</v>
      </c>
      <c r="W299" s="265" t="n">
        <f aca="false">+V299+W298</f>
        <v>0.049702380952381</v>
      </c>
      <c r="X299" s="265" t="n">
        <f aca="false">+W299+X298</f>
        <v>0.0997190476190476</v>
      </c>
      <c r="Y299" s="265" t="n">
        <f aca="false">+X299+Y298</f>
        <v>0.149735714285714</v>
      </c>
      <c r="Z299" s="265" t="n">
        <f aca="false">+Y299+Z298</f>
        <v>0.199752380952381</v>
      </c>
      <c r="AA299" s="265" t="n">
        <f aca="false">+Z299+AA298</f>
        <v>0.249769047619048</v>
      </c>
      <c r="AB299" s="265" t="n">
        <f aca="false">+AA299+AB298</f>
        <v>0.299785714285714</v>
      </c>
      <c r="AC299" s="265" t="n">
        <f aca="false">+AB299+AC298</f>
        <v>0.349802380952381</v>
      </c>
      <c r="AD299" s="162" t="n">
        <f aca="false">+AC299+AD298</f>
        <v>0.399819047619048</v>
      </c>
      <c r="AE299" s="265" t="n">
        <f aca="false">+AD299+AE298</f>
        <v>0.449835714285714</v>
      </c>
      <c r="AF299" s="265" t="n">
        <f aca="false">+AE299+AF298</f>
        <v>0.499852380952381</v>
      </c>
      <c r="AG299" s="265" t="n">
        <f aca="false">+AF299+AG298</f>
        <v>0.549869047619048</v>
      </c>
      <c r="AH299" s="265" t="n">
        <f aca="false">+AG299+AH298</f>
        <v>0.599885714285714</v>
      </c>
      <c r="AI299" s="265" t="n">
        <f aca="false">+AH299+AI298</f>
        <v>0.649902380952381</v>
      </c>
      <c r="AJ299" s="265" t="n">
        <f aca="false">+AI299+AJ298</f>
        <v>0.699919047619048</v>
      </c>
      <c r="AK299" s="265" t="n">
        <f aca="false">+AJ299+AK298</f>
        <v>0.749935714285714</v>
      </c>
      <c r="AL299" s="265" t="n">
        <f aca="false">+AK299+AL298</f>
        <v>0.799952380952381</v>
      </c>
      <c r="AM299" s="265" t="n">
        <f aca="false">+AL299+AM298</f>
        <v>0.849969047619048</v>
      </c>
      <c r="AN299" s="265" t="n">
        <f aca="false">+AM299+AN298</f>
        <v>0.899985714285715</v>
      </c>
      <c r="AO299" s="265" t="n">
        <f aca="false">+AN299+AO298</f>
        <v>0.950002380952381</v>
      </c>
      <c r="AP299" s="265" t="n">
        <f aca="false">+AO299+AP298</f>
        <v>0.950002380952381</v>
      </c>
      <c r="AQ299" s="265" t="n">
        <f aca="false">+AP299+AQ298</f>
        <v>0.950002380952381</v>
      </c>
      <c r="AR299" s="265" t="n">
        <f aca="false">+AQ299+AR298</f>
        <v>0.950002380952381</v>
      </c>
      <c r="AS299" s="265" t="n">
        <f aca="false">+AR299+AS298</f>
        <v>0.950002380952381</v>
      </c>
      <c r="AT299" s="265" t="n">
        <f aca="false">+AS299+AT298</f>
        <v>1.00000238095238</v>
      </c>
      <c r="AU299" s="265" t="n">
        <f aca="false">+AT299+AU298</f>
        <v>1.00000238095238</v>
      </c>
      <c r="AV299" s="265" t="n">
        <f aca="false">+AU299+AV298</f>
        <v>1.00000238095238</v>
      </c>
      <c r="AW299" s="265" t="n">
        <f aca="false">+AV299+AW298</f>
        <v>1.00000238095238</v>
      </c>
      <c r="AX299" s="265" t="n">
        <f aca="false">+AW299+AX298</f>
        <v>1.00000238095238</v>
      </c>
      <c r="AY299" s="265" t="n">
        <f aca="false">+AX299+AY298</f>
        <v>1.00000238095238</v>
      </c>
      <c r="AZ299" s="265" t="n">
        <f aca="false">+AY299+AZ298</f>
        <v>1.00000238095238</v>
      </c>
      <c r="BA299" s="265" t="n">
        <f aca="false">+AZ299+BA298</f>
        <v>1.00000238095238</v>
      </c>
      <c r="BB299" s="265" t="n">
        <f aca="false">+BA299+BB298</f>
        <v>1.00000238095238</v>
      </c>
      <c r="BC299" s="266"/>
      <c r="BD299" s="264"/>
    </row>
    <row r="300" customFormat="false" ht="12.75" hidden="false" customHeight="false" outlineLevel="0" collapsed="false">
      <c r="A300" s="153"/>
      <c r="B300" s="264" t="s">
        <v>121</v>
      </c>
      <c r="C300" s="260"/>
      <c r="D300" s="265" t="n">
        <v>0</v>
      </c>
      <c r="E300" s="265" t="n">
        <v>0</v>
      </c>
      <c r="F300" s="265" t="n">
        <v>0</v>
      </c>
      <c r="G300" s="265" t="n">
        <v>0</v>
      </c>
      <c r="H300" s="265" t="n">
        <v>0</v>
      </c>
      <c r="I300" s="265" t="n">
        <v>0</v>
      </c>
      <c r="J300" s="265" t="n">
        <v>0</v>
      </c>
      <c r="K300" s="265" t="n">
        <v>0</v>
      </c>
      <c r="L300" s="265" t="n">
        <v>0</v>
      </c>
      <c r="M300" s="265" t="n">
        <v>0</v>
      </c>
      <c r="N300" s="265" t="n">
        <v>0.05</v>
      </c>
      <c r="O300" s="265" t="n">
        <v>0</v>
      </c>
      <c r="P300" s="265" t="n">
        <v>0</v>
      </c>
      <c r="Q300" s="265" t="n">
        <v>0</v>
      </c>
      <c r="R300" s="265" t="n">
        <v>0</v>
      </c>
      <c r="S300" s="265" t="n">
        <v>0</v>
      </c>
      <c r="T300" s="265" t="n">
        <v>0</v>
      </c>
      <c r="U300" s="265" t="n">
        <v>0</v>
      </c>
      <c r="V300" s="265" t="n">
        <v>0</v>
      </c>
      <c r="W300" s="265" t="n">
        <v>0</v>
      </c>
      <c r="X300" s="265" t="n">
        <f aca="false">+(0.34-0.05)/18</f>
        <v>0.0161111111111111</v>
      </c>
      <c r="Y300" s="265" t="n">
        <f aca="false">+(0.34-0.05)/18</f>
        <v>0.0161111111111111</v>
      </c>
      <c r="Z300" s="265" t="n">
        <f aca="false">+(0.34-0.05)/18</f>
        <v>0.0161111111111111</v>
      </c>
      <c r="AA300" s="265" t="n">
        <f aca="false">+(0.34-0.05)/18</f>
        <v>0.0161111111111111</v>
      </c>
      <c r="AB300" s="265" t="n">
        <f aca="false">+(0.34-0.05)/18</f>
        <v>0.0161111111111111</v>
      </c>
      <c r="AC300" s="265" t="n">
        <f aca="false">+(0.34-0.05)/18</f>
        <v>0.0161111111111111</v>
      </c>
      <c r="AD300" s="162" t="n">
        <f aca="false">+(0.34-0.05)/18</f>
        <v>0.0161111111111111</v>
      </c>
      <c r="AE300" s="265" t="n">
        <f aca="false">+(0.34-0.05)/18</f>
        <v>0.0161111111111111</v>
      </c>
      <c r="AF300" s="265" t="n">
        <f aca="false">+(0.34-0.05)/18</f>
        <v>0.0161111111111111</v>
      </c>
      <c r="AG300" s="265" t="n">
        <f aca="false">+(0.34-0.05)/18</f>
        <v>0.0161111111111111</v>
      </c>
      <c r="AH300" s="265" t="n">
        <f aca="false">+(0.34-0.05)/18</f>
        <v>0.0161111111111111</v>
      </c>
      <c r="AI300" s="265" t="n">
        <f aca="false">+(0.34-0.05)/18</f>
        <v>0.0161111111111111</v>
      </c>
      <c r="AJ300" s="265" t="n">
        <f aca="false">+(0.34-0.05)/18</f>
        <v>0.0161111111111111</v>
      </c>
      <c r="AK300" s="265" t="n">
        <f aca="false">+(0.34-0.05)/18</f>
        <v>0.0161111111111111</v>
      </c>
      <c r="AL300" s="265" t="n">
        <f aca="false">+(0.34-0.05)/18</f>
        <v>0.0161111111111111</v>
      </c>
      <c r="AM300" s="265" t="n">
        <f aca="false">+(0.34-0.05)/18</f>
        <v>0.0161111111111111</v>
      </c>
      <c r="AN300" s="265" t="n">
        <f aca="false">+(0.34-0.05)/18</f>
        <v>0.0161111111111111</v>
      </c>
      <c r="AO300" s="265" t="n">
        <f aca="false">+(0.34-0.05)/18</f>
        <v>0.0161111111111111</v>
      </c>
      <c r="AP300" s="265" t="n">
        <v>0.66</v>
      </c>
      <c r="AQ300" s="265" t="n">
        <v>0</v>
      </c>
      <c r="AR300" s="265" t="n">
        <v>0</v>
      </c>
      <c r="AS300" s="265" t="n">
        <v>0</v>
      </c>
      <c r="AT300" s="265" t="n">
        <v>0</v>
      </c>
      <c r="AU300" s="265" t="n">
        <v>0</v>
      </c>
      <c r="AV300" s="265" t="n">
        <v>0</v>
      </c>
      <c r="AW300" s="265" t="n">
        <v>0</v>
      </c>
      <c r="AX300" s="265" t="n">
        <v>0</v>
      </c>
      <c r="AY300" s="265" t="n">
        <v>0</v>
      </c>
      <c r="AZ300" s="265" t="n">
        <v>0</v>
      </c>
      <c r="BA300" s="265" t="n">
        <v>0</v>
      </c>
      <c r="BB300" s="265" t="n">
        <v>0</v>
      </c>
      <c r="BC300" s="266" t="n">
        <f aca="false">SUM(D300:BB300)</f>
        <v>1</v>
      </c>
      <c r="BD300" s="264"/>
    </row>
    <row r="301" customFormat="false" ht="12.75" hidden="false" customHeight="false" outlineLevel="0" collapsed="false">
      <c r="A301" s="153"/>
      <c r="B301" s="264" t="s">
        <v>122</v>
      </c>
      <c r="C301" s="260"/>
      <c r="D301" s="265" t="n">
        <f aca="false">D300</f>
        <v>0</v>
      </c>
      <c r="E301" s="265" t="n">
        <f aca="false">+D301+E300</f>
        <v>0</v>
      </c>
      <c r="F301" s="265" t="n">
        <f aca="false">+E301+F300</f>
        <v>0</v>
      </c>
      <c r="G301" s="265" t="n">
        <f aca="false">+F301+G300</f>
        <v>0</v>
      </c>
      <c r="H301" s="265" t="n">
        <f aca="false">+G301+H300</f>
        <v>0</v>
      </c>
      <c r="I301" s="265" t="n">
        <f aca="false">+H301+I300</f>
        <v>0</v>
      </c>
      <c r="J301" s="265" t="n">
        <f aca="false">+I301+J300</f>
        <v>0</v>
      </c>
      <c r="K301" s="265" t="n">
        <f aca="false">+J301+K300</f>
        <v>0</v>
      </c>
      <c r="L301" s="265" t="n">
        <f aca="false">+K301+L300</f>
        <v>0</v>
      </c>
      <c r="M301" s="265" t="n">
        <f aca="false">+L301+M300</f>
        <v>0</v>
      </c>
      <c r="N301" s="265" t="n">
        <f aca="false">+M301+N300</f>
        <v>0.05</v>
      </c>
      <c r="O301" s="265" t="n">
        <f aca="false">+N301+O300</f>
        <v>0.05</v>
      </c>
      <c r="P301" s="265" t="n">
        <f aca="false">+O301+P300</f>
        <v>0.05</v>
      </c>
      <c r="Q301" s="265" t="n">
        <f aca="false">+P301+Q300</f>
        <v>0.05</v>
      </c>
      <c r="R301" s="265" t="n">
        <f aca="false">+Q301+R300</f>
        <v>0.05</v>
      </c>
      <c r="S301" s="265" t="n">
        <f aca="false">+R301+S300</f>
        <v>0.05</v>
      </c>
      <c r="T301" s="265" t="n">
        <f aca="false">+S301+T300</f>
        <v>0.05</v>
      </c>
      <c r="U301" s="265" t="n">
        <f aca="false">+T301+U300</f>
        <v>0.05</v>
      </c>
      <c r="V301" s="265" t="n">
        <f aca="false">+U301+V300</f>
        <v>0.05</v>
      </c>
      <c r="W301" s="265" t="n">
        <f aca="false">+V301+W300</f>
        <v>0.05</v>
      </c>
      <c r="X301" s="265" t="n">
        <f aca="false">+W301+X300</f>
        <v>0.0661111111111111</v>
      </c>
      <c r="Y301" s="265" t="n">
        <f aca="false">+X301+Y300</f>
        <v>0.0822222222222222</v>
      </c>
      <c r="Z301" s="265" t="n">
        <f aca="false">+Y301+Z300</f>
        <v>0.0983333333333334</v>
      </c>
      <c r="AA301" s="265" t="n">
        <f aca="false">+Z301+AA300</f>
        <v>0.114444444444444</v>
      </c>
      <c r="AB301" s="265" t="n">
        <f aca="false">+AA301+AB300</f>
        <v>0.130555555555556</v>
      </c>
      <c r="AC301" s="265" t="n">
        <f aca="false">+AB301+AC300</f>
        <v>0.146666666666667</v>
      </c>
      <c r="AD301" s="162" t="n">
        <f aca="false">+AC301+AD300</f>
        <v>0.162777777777778</v>
      </c>
      <c r="AE301" s="265" t="n">
        <f aca="false">+AD301+AE300</f>
        <v>0.178888888888889</v>
      </c>
      <c r="AF301" s="265" t="n">
        <f aca="false">+AE301+AF300</f>
        <v>0.195</v>
      </c>
      <c r="AG301" s="265" t="n">
        <f aca="false">+AF301+AG300</f>
        <v>0.211111111111111</v>
      </c>
      <c r="AH301" s="265" t="n">
        <f aca="false">+AG301+AH300</f>
        <v>0.227222222222222</v>
      </c>
      <c r="AI301" s="265" t="n">
        <f aca="false">+AH301+AI300</f>
        <v>0.243333333333333</v>
      </c>
      <c r="AJ301" s="265" t="n">
        <f aca="false">+AI301+AJ300</f>
        <v>0.259444444444444</v>
      </c>
      <c r="AK301" s="265" t="n">
        <f aca="false">+AJ301+AK300</f>
        <v>0.275555555555556</v>
      </c>
      <c r="AL301" s="265" t="n">
        <f aca="false">+AK301+AL300</f>
        <v>0.291666666666667</v>
      </c>
      <c r="AM301" s="265" t="n">
        <f aca="false">+AL301+AM300</f>
        <v>0.307777777777778</v>
      </c>
      <c r="AN301" s="265" t="n">
        <f aca="false">+AM301+AN300</f>
        <v>0.323888888888889</v>
      </c>
      <c r="AO301" s="265" t="n">
        <f aca="false">+AN301+AO300</f>
        <v>0.34</v>
      </c>
      <c r="AP301" s="265" t="n">
        <f aca="false">+AO301+AP300</f>
        <v>1</v>
      </c>
      <c r="AQ301" s="265" t="n">
        <f aca="false">+AP301+AQ300</f>
        <v>1</v>
      </c>
      <c r="AR301" s="265" t="n">
        <f aca="false">+AQ301+AR300</f>
        <v>1</v>
      </c>
      <c r="AS301" s="265" t="n">
        <f aca="false">+AR301+AS300</f>
        <v>1</v>
      </c>
      <c r="AT301" s="265" t="n">
        <f aca="false">+AS301+AT300</f>
        <v>1</v>
      </c>
      <c r="AU301" s="265" t="n">
        <f aca="false">+AT301+AU300</f>
        <v>1</v>
      </c>
      <c r="AV301" s="265" t="n">
        <f aca="false">+AU301+AV300</f>
        <v>1</v>
      </c>
      <c r="AW301" s="265" t="n">
        <f aca="false">+AV301+AW300</f>
        <v>1</v>
      </c>
      <c r="AX301" s="265" t="n">
        <f aca="false">+AW301+AX300</f>
        <v>1</v>
      </c>
      <c r="AY301" s="265" t="n">
        <f aca="false">+AX301+AY300</f>
        <v>1</v>
      </c>
      <c r="AZ301" s="265" t="n">
        <f aca="false">+AY301+AZ300</f>
        <v>1</v>
      </c>
      <c r="BA301" s="265" t="n">
        <f aca="false">+AZ301+BA300</f>
        <v>1</v>
      </c>
      <c r="BB301" s="265" t="n">
        <f aca="false">+BA301+BB300</f>
        <v>1</v>
      </c>
      <c r="BC301" s="266"/>
      <c r="BD301" s="264"/>
    </row>
    <row r="302" customFormat="false" ht="12.75" hidden="false" customHeight="false" outlineLevel="0" collapsed="false">
      <c r="A302" s="153"/>
      <c r="B302" s="268"/>
      <c r="C302" s="260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  <c r="AA302" s="269"/>
      <c r="AB302" s="269"/>
      <c r="AC302" s="269"/>
      <c r="AD302" s="185"/>
      <c r="AE302" s="269"/>
      <c r="AF302" s="269"/>
      <c r="AG302" s="269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9"/>
      <c r="AR302" s="269"/>
      <c r="AS302" s="269"/>
      <c r="AT302" s="269"/>
      <c r="AU302" s="269"/>
      <c r="AV302" s="269"/>
      <c r="AW302" s="269"/>
      <c r="AX302" s="269"/>
      <c r="AY302" s="269"/>
      <c r="AZ302" s="269"/>
      <c r="BA302" s="269"/>
      <c r="BB302" s="269"/>
      <c r="BC302" s="270"/>
      <c r="BD302" s="268"/>
    </row>
    <row r="303" customFormat="false" ht="12.75" hidden="false" customHeight="false" outlineLevel="0" collapsed="false">
      <c r="A303" s="153"/>
      <c r="B303" s="211" t="s">
        <v>123</v>
      </c>
      <c r="C303" s="212" t="n">
        <v>14.5</v>
      </c>
      <c r="D303" s="215" t="n">
        <f aca="false">+D299*$C303</f>
        <v>0</v>
      </c>
      <c r="E303" s="215" t="n">
        <f aca="false">+E299*$C303</f>
        <v>0</v>
      </c>
      <c r="F303" s="215" t="n">
        <f aca="false">+F299*$C303</f>
        <v>0</v>
      </c>
      <c r="G303" s="215" t="n">
        <f aca="false">+G299*$C303</f>
        <v>0</v>
      </c>
      <c r="H303" s="215" t="n">
        <f aca="false">+H299*$C303</f>
        <v>0</v>
      </c>
      <c r="I303" s="215" t="n">
        <f aca="false">+I299*$C303</f>
        <v>0</v>
      </c>
      <c r="J303" s="215" t="n">
        <f aca="false">+J299*$C303</f>
        <v>0</v>
      </c>
      <c r="K303" s="215" t="n">
        <f aca="false">+K299*$C303</f>
        <v>0</v>
      </c>
      <c r="L303" s="215" t="n">
        <f aca="false">+L299*$C303</f>
        <v>0</v>
      </c>
      <c r="M303" s="215" t="n">
        <f aca="false">+M299*$C303</f>
        <v>0</v>
      </c>
      <c r="N303" s="215" t="n">
        <f aca="false">+N299*$C303</f>
        <v>0.720684523809524</v>
      </c>
      <c r="O303" s="215" t="n">
        <f aca="false">+O299*$C303</f>
        <v>0.720684523809524</v>
      </c>
      <c r="P303" s="215" t="n">
        <f aca="false">+P299*$C303</f>
        <v>0.720684523809524</v>
      </c>
      <c r="Q303" s="215" t="n">
        <f aca="false">+Q299*$C303</f>
        <v>0.720684523809524</v>
      </c>
      <c r="R303" s="215" t="n">
        <f aca="false">+R299*$C303</f>
        <v>0.720684523809524</v>
      </c>
      <c r="S303" s="215" t="n">
        <f aca="false">+S299*$C303</f>
        <v>0.720684523809524</v>
      </c>
      <c r="T303" s="215" t="n">
        <f aca="false">+T299*$C303</f>
        <v>0.720684523809524</v>
      </c>
      <c r="U303" s="215" t="n">
        <f aca="false">+U299*$C303</f>
        <v>0.720684523809524</v>
      </c>
      <c r="V303" s="215" t="n">
        <f aca="false">+V299*$C303</f>
        <v>0.720684523809524</v>
      </c>
      <c r="W303" s="215" t="n">
        <f aca="false">+W299*$C303</f>
        <v>0.720684523809524</v>
      </c>
      <c r="X303" s="215" t="n">
        <f aca="false">+X299*$C303</f>
        <v>1.44592619047619</v>
      </c>
      <c r="Y303" s="215" t="n">
        <f aca="false">+Y299*$C303</f>
        <v>2.17116785714286</v>
      </c>
      <c r="Z303" s="215" t="n">
        <f aca="false">+Z299*$C303</f>
        <v>2.89640952380952</v>
      </c>
      <c r="AA303" s="215" t="n">
        <f aca="false">+AA299*$C303</f>
        <v>3.62165119047619</v>
      </c>
      <c r="AB303" s="215" t="n">
        <f aca="false">+AB299*$C303</f>
        <v>4.34689285714286</v>
      </c>
      <c r="AC303" s="215" t="n">
        <f aca="false">+AC299*$C303</f>
        <v>5.07213452380952</v>
      </c>
      <c r="AD303" s="169" t="n">
        <f aca="false">+AD299*$C303</f>
        <v>5.79737619047619</v>
      </c>
      <c r="AE303" s="215" t="n">
        <f aca="false">+AE299*$C303</f>
        <v>6.52261785714286</v>
      </c>
      <c r="AF303" s="215" t="n">
        <f aca="false">+AF299*$C303</f>
        <v>7.24785952380952</v>
      </c>
      <c r="AG303" s="215" t="n">
        <f aca="false">+AG299*$C303</f>
        <v>7.97310119047619</v>
      </c>
      <c r="AH303" s="215" t="n">
        <f aca="false">+AH299*$C303</f>
        <v>8.69834285714286</v>
      </c>
      <c r="AI303" s="215" t="n">
        <f aca="false">+AI299*$C303</f>
        <v>9.42358452380952</v>
      </c>
      <c r="AJ303" s="215" t="n">
        <f aca="false">+AJ299*$C303</f>
        <v>10.1488261904762</v>
      </c>
      <c r="AK303" s="215" t="n">
        <f aca="false">+AK299*$C303</f>
        <v>10.8740678571429</v>
      </c>
      <c r="AL303" s="215" t="n">
        <f aca="false">+AL299*$C303</f>
        <v>11.5993095238095</v>
      </c>
      <c r="AM303" s="215" t="n">
        <f aca="false">+AM299*$C303</f>
        <v>12.3245511904762</v>
      </c>
      <c r="AN303" s="215" t="n">
        <f aca="false">+AN299*$C303</f>
        <v>13.0497928571429</v>
      </c>
      <c r="AO303" s="215" t="n">
        <f aca="false">+AO299*$C303</f>
        <v>13.7750345238095</v>
      </c>
      <c r="AP303" s="215" t="n">
        <f aca="false">+AP299*$C303</f>
        <v>13.7750345238095</v>
      </c>
      <c r="AQ303" s="215" t="n">
        <f aca="false">+AQ299*$C303</f>
        <v>13.7750345238095</v>
      </c>
      <c r="AR303" s="215" t="n">
        <f aca="false">+AR299*$C303</f>
        <v>13.7750345238095</v>
      </c>
      <c r="AS303" s="215" t="n">
        <f aca="false">+AS299*$C303</f>
        <v>13.7750345238095</v>
      </c>
      <c r="AT303" s="215" t="n">
        <f aca="false">+AT299*$C303</f>
        <v>14.5000345238095</v>
      </c>
      <c r="AU303" s="215" t="n">
        <f aca="false">+AU299*$C303</f>
        <v>14.5000345238095</v>
      </c>
      <c r="AV303" s="215" t="n">
        <f aca="false">+AV299*$C303</f>
        <v>14.5000345238095</v>
      </c>
      <c r="AW303" s="215" t="n">
        <f aca="false">+AW299*$C303</f>
        <v>14.5000345238095</v>
      </c>
      <c r="AX303" s="215" t="n">
        <f aca="false">+AX299*$C303</f>
        <v>14.5000345238095</v>
      </c>
      <c r="AY303" s="215" t="n">
        <f aca="false">+AY299*$C303</f>
        <v>14.5000345238095</v>
      </c>
      <c r="AZ303" s="215" t="n">
        <f aca="false">+AZ299*$C303</f>
        <v>14.5000345238095</v>
      </c>
      <c r="BA303" s="215" t="n">
        <f aca="false">+BA299*$C303</f>
        <v>14.5000345238095</v>
      </c>
      <c r="BB303" s="215" t="n">
        <f aca="false">+BB299*$C303</f>
        <v>14.5000345238095</v>
      </c>
      <c r="BC303" s="216"/>
      <c r="BD303" s="217"/>
      <c r="BE303" s="217"/>
      <c r="BF303" s="217"/>
      <c r="BG303" s="217"/>
      <c r="BH303" s="217"/>
      <c r="BI303" s="217"/>
      <c r="BJ303" s="217"/>
      <c r="BK303" s="217"/>
      <c r="BL303" s="217"/>
      <c r="BM303" s="217"/>
      <c r="BN303" s="217"/>
      <c r="BO303" s="217"/>
      <c r="BP303" s="217"/>
      <c r="BQ303" s="217"/>
      <c r="BR303" s="217"/>
      <c r="BS303" s="217"/>
      <c r="BT303" s="217"/>
      <c r="BU303" s="217"/>
      <c r="BV303" s="217"/>
      <c r="BW303" s="217"/>
      <c r="BX303" s="217"/>
      <c r="BY303" s="217"/>
      <c r="BZ303" s="217"/>
      <c r="CA303" s="217"/>
      <c r="CB303" s="217"/>
      <c r="CC303" s="217"/>
      <c r="CD303" s="217"/>
      <c r="CE303" s="217"/>
      <c r="CF303" s="217"/>
      <c r="CG303" s="217"/>
      <c r="CH303" s="217"/>
      <c r="CI303" s="217"/>
      <c r="CJ303" s="217"/>
      <c r="CK303" s="217"/>
    </row>
    <row r="304" customFormat="false" ht="13.5" hidden="false" customHeight="false" outlineLevel="0" collapsed="false">
      <c r="A304" s="153"/>
      <c r="B304" s="271" t="s">
        <v>124</v>
      </c>
      <c r="C304" s="272" t="str">
        <f aca="false">+'NTP or Sold'!C28</f>
        <v>Committed</v>
      </c>
      <c r="D304" s="273" t="n">
        <f aca="false">+D301*$C303</f>
        <v>0</v>
      </c>
      <c r="E304" s="273" t="n">
        <f aca="false">+E301*$C303</f>
        <v>0</v>
      </c>
      <c r="F304" s="273" t="n">
        <f aca="false">+F301*$C303</f>
        <v>0</v>
      </c>
      <c r="G304" s="273" t="n">
        <f aca="false">+G301*$C303</f>
        <v>0</v>
      </c>
      <c r="H304" s="273" t="n">
        <f aca="false">+H301*$C303</f>
        <v>0</v>
      </c>
      <c r="I304" s="273" t="n">
        <f aca="false">+I301*$C303</f>
        <v>0</v>
      </c>
      <c r="J304" s="273" t="n">
        <f aca="false">+J301*$C303</f>
        <v>0</v>
      </c>
      <c r="K304" s="273" t="n">
        <f aca="false">+K301*$C303</f>
        <v>0</v>
      </c>
      <c r="L304" s="273" t="n">
        <f aca="false">+L301*$C303</f>
        <v>0</v>
      </c>
      <c r="M304" s="273" t="n">
        <f aca="false">+M301*$C303</f>
        <v>0</v>
      </c>
      <c r="N304" s="273" t="n">
        <f aca="false">+N301*$C303</f>
        <v>0.725</v>
      </c>
      <c r="O304" s="273" t="n">
        <f aca="false">+O301*$C303</f>
        <v>0.725</v>
      </c>
      <c r="P304" s="273" t="n">
        <f aca="false">+P301*$C303</f>
        <v>0.725</v>
      </c>
      <c r="Q304" s="273" t="n">
        <f aca="false">+Q301*$C303</f>
        <v>0.725</v>
      </c>
      <c r="R304" s="273" t="n">
        <f aca="false">+R301*$C303</f>
        <v>0.725</v>
      </c>
      <c r="S304" s="273" t="n">
        <f aca="false">+S301*$C303</f>
        <v>0.725</v>
      </c>
      <c r="T304" s="273" t="n">
        <f aca="false">+T301*$C303</f>
        <v>0.725</v>
      </c>
      <c r="U304" s="273" t="n">
        <f aca="false">+U301*$C303</f>
        <v>0.725</v>
      </c>
      <c r="V304" s="273" t="n">
        <f aca="false">+V301*$C303</f>
        <v>0.725</v>
      </c>
      <c r="W304" s="273" t="n">
        <f aca="false">+W301*$C303</f>
        <v>0.725</v>
      </c>
      <c r="X304" s="273" t="n">
        <f aca="false">+X301*$C303</f>
        <v>0.958611111111111</v>
      </c>
      <c r="Y304" s="273" t="n">
        <f aca="false">+Y301*$C303</f>
        <v>1.19222222222222</v>
      </c>
      <c r="Z304" s="273" t="n">
        <f aca="false">+Z301*$C303</f>
        <v>1.42583333333333</v>
      </c>
      <c r="AA304" s="273" t="n">
        <f aca="false">+AA301*$C303</f>
        <v>1.65944444444445</v>
      </c>
      <c r="AB304" s="273" t="n">
        <f aca="false">+AB301*$C303</f>
        <v>1.89305555555556</v>
      </c>
      <c r="AC304" s="273" t="n">
        <f aca="false">+AC301*$C303</f>
        <v>2.12666666666667</v>
      </c>
      <c r="AD304" s="175" t="n">
        <f aca="false">+AD301*$C303</f>
        <v>2.36027777777778</v>
      </c>
      <c r="AE304" s="273" t="n">
        <f aca="false">+AE301*$C303</f>
        <v>2.59388888888889</v>
      </c>
      <c r="AF304" s="273" t="n">
        <f aca="false">+AF301*$C303</f>
        <v>2.8275</v>
      </c>
      <c r="AG304" s="273" t="n">
        <f aca="false">+AG301*$C303</f>
        <v>3.06111111111111</v>
      </c>
      <c r="AH304" s="273" t="n">
        <f aca="false">+AH301*$C303</f>
        <v>3.29472222222222</v>
      </c>
      <c r="AI304" s="273" t="n">
        <f aca="false">+AI301*$C303</f>
        <v>3.52833333333333</v>
      </c>
      <c r="AJ304" s="273" t="n">
        <f aca="false">+AJ301*$C303</f>
        <v>3.76194444444444</v>
      </c>
      <c r="AK304" s="273" t="n">
        <f aca="false">+AK301*$C303</f>
        <v>3.99555555555556</v>
      </c>
      <c r="AL304" s="273" t="n">
        <f aca="false">+AL301*$C303</f>
        <v>4.22916666666667</v>
      </c>
      <c r="AM304" s="273" t="n">
        <f aca="false">+AM301*$C303</f>
        <v>4.46277777777778</v>
      </c>
      <c r="AN304" s="273" t="n">
        <f aca="false">+AN301*$C303</f>
        <v>4.69638888888889</v>
      </c>
      <c r="AO304" s="273" t="n">
        <f aca="false">+AO301*$C303</f>
        <v>4.93</v>
      </c>
      <c r="AP304" s="273" t="n">
        <f aca="false">+AP301*$C303</f>
        <v>14.5</v>
      </c>
      <c r="AQ304" s="273" t="n">
        <f aca="false">+AQ301*$C303</f>
        <v>14.5</v>
      </c>
      <c r="AR304" s="273" t="n">
        <f aca="false">+AR301*$C303</f>
        <v>14.5</v>
      </c>
      <c r="AS304" s="273" t="n">
        <f aca="false">+AS301*$C303</f>
        <v>14.5</v>
      </c>
      <c r="AT304" s="273" t="n">
        <f aca="false">+AT301*$C303</f>
        <v>14.5</v>
      </c>
      <c r="AU304" s="273" t="n">
        <f aca="false">+AU301*$C303</f>
        <v>14.5</v>
      </c>
      <c r="AV304" s="273" t="n">
        <f aca="false">+AV301*$C303</f>
        <v>14.5</v>
      </c>
      <c r="AW304" s="273" t="n">
        <f aca="false">+AW301*$C303</f>
        <v>14.5</v>
      </c>
      <c r="AX304" s="273" t="n">
        <f aca="false">+AX301*$C303</f>
        <v>14.5</v>
      </c>
      <c r="AY304" s="273" t="n">
        <f aca="false">+AY301*$C303</f>
        <v>14.5</v>
      </c>
      <c r="AZ304" s="273" t="n">
        <f aca="false">+AZ301*$C303</f>
        <v>14.5</v>
      </c>
      <c r="BA304" s="273" t="n">
        <f aca="false">+BA301*$C303</f>
        <v>14.5</v>
      </c>
      <c r="BB304" s="273" t="n">
        <f aca="false">+BB301*$C303</f>
        <v>14.5</v>
      </c>
      <c r="BC304" s="274"/>
      <c r="BD304" s="275"/>
      <c r="BE304" s="275"/>
      <c r="BF304" s="275"/>
      <c r="BG304" s="275"/>
      <c r="BH304" s="275"/>
      <c r="BI304" s="275"/>
      <c r="BJ304" s="275"/>
      <c r="BK304" s="275"/>
      <c r="BL304" s="275"/>
      <c r="BM304" s="275"/>
      <c r="BN304" s="275"/>
      <c r="BO304" s="275"/>
      <c r="BP304" s="275"/>
      <c r="BQ304" s="275"/>
      <c r="BR304" s="275"/>
      <c r="BS304" s="275"/>
      <c r="BT304" s="275"/>
      <c r="BU304" s="275"/>
      <c r="BV304" s="275"/>
      <c r="BW304" s="275"/>
      <c r="BX304" s="275"/>
      <c r="BY304" s="275"/>
      <c r="BZ304" s="275"/>
      <c r="CA304" s="275"/>
      <c r="CB304" s="275"/>
      <c r="CC304" s="275"/>
      <c r="CD304" s="275"/>
      <c r="CE304" s="275"/>
      <c r="CF304" s="275"/>
      <c r="CG304" s="275"/>
      <c r="CH304" s="275"/>
      <c r="CI304" s="275"/>
      <c r="CJ304" s="275"/>
      <c r="CK304" s="275"/>
    </row>
    <row r="305" customFormat="false" ht="15" hidden="false" customHeight="true" outlineLevel="0" collapsed="false">
      <c r="A305" s="153" t="n">
        <f aca="false">+A297+1</f>
        <v>8</v>
      </c>
      <c r="B305" s="276" t="str">
        <f aca="false">+'NTP or Sold'!H29</f>
        <v>LM6000</v>
      </c>
      <c r="C305" s="260" t="str">
        <f aca="false">+'NTP or Sold'!T29</f>
        <v>Fountain Valley PSCO (ENA) - 90%</v>
      </c>
      <c r="D305" s="277"/>
      <c r="E305" s="277"/>
      <c r="F305" s="277"/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  <c r="AA305" s="277"/>
      <c r="AB305" s="277"/>
      <c r="AC305" s="277"/>
      <c r="AD305" s="157"/>
      <c r="AE305" s="277"/>
      <c r="AF305" s="277"/>
      <c r="AG305" s="277"/>
      <c r="AH305" s="277"/>
      <c r="AI305" s="277"/>
      <c r="AJ305" s="277"/>
      <c r="AK305" s="277"/>
      <c r="AL305" s="277"/>
      <c r="AM305" s="277"/>
      <c r="AN305" s="277"/>
      <c r="AO305" s="277"/>
      <c r="AP305" s="277"/>
      <c r="AQ305" s="277"/>
      <c r="AR305" s="277"/>
      <c r="AS305" s="277"/>
      <c r="AT305" s="277"/>
      <c r="AU305" s="277"/>
      <c r="AV305" s="277"/>
      <c r="AW305" s="277"/>
      <c r="AX305" s="277"/>
      <c r="AY305" s="277"/>
      <c r="AZ305" s="277"/>
      <c r="BA305" s="277"/>
      <c r="BB305" s="277"/>
      <c r="BC305" s="262"/>
    </row>
    <row r="306" customFormat="false" ht="12.75" hidden="false" customHeight="false" outlineLevel="0" collapsed="false">
      <c r="A306" s="153"/>
      <c r="B306" s="264" t="s">
        <v>119</v>
      </c>
      <c r="C306" s="260"/>
      <c r="D306" s="265" t="n">
        <v>0</v>
      </c>
      <c r="E306" s="265" t="n">
        <v>0</v>
      </c>
      <c r="F306" s="265" t="n">
        <v>0</v>
      </c>
      <c r="G306" s="265" t="n">
        <v>0</v>
      </c>
      <c r="H306" s="265" t="n">
        <v>0</v>
      </c>
      <c r="I306" s="265" t="n">
        <v>0</v>
      </c>
      <c r="J306" s="265" t="n">
        <v>0</v>
      </c>
      <c r="K306" s="265" t="n">
        <v>0</v>
      </c>
      <c r="L306" s="265" t="n">
        <v>0</v>
      </c>
      <c r="M306" s="265" t="n">
        <v>0</v>
      </c>
      <c r="N306" s="265" t="n">
        <f aca="false">16.7/336</f>
        <v>0.049702380952381</v>
      </c>
      <c r="O306" s="265" t="n">
        <v>0</v>
      </c>
      <c r="P306" s="265" t="n">
        <v>0</v>
      </c>
      <c r="Q306" s="265" t="n">
        <v>0</v>
      </c>
      <c r="R306" s="265" t="n">
        <v>0</v>
      </c>
      <c r="S306" s="265" t="n">
        <v>0</v>
      </c>
      <c r="T306" s="265" t="n">
        <v>0</v>
      </c>
      <c r="U306" s="265" t="n">
        <v>0</v>
      </c>
      <c r="V306" s="265" t="n">
        <v>0</v>
      </c>
      <c r="W306" s="265" t="n">
        <v>0</v>
      </c>
      <c r="X306" s="265" t="n">
        <f aca="false">+(0.95-0.0497)/18</f>
        <v>0.0500166666666667</v>
      </c>
      <c r="Y306" s="265" t="n">
        <f aca="false">+(0.95-0.0497)/18</f>
        <v>0.0500166666666667</v>
      </c>
      <c r="Z306" s="265" t="n">
        <f aca="false">+(0.95-0.0497)/18</f>
        <v>0.0500166666666667</v>
      </c>
      <c r="AA306" s="265" t="n">
        <f aca="false">+(0.95-0.0497)/18</f>
        <v>0.0500166666666667</v>
      </c>
      <c r="AB306" s="265" t="n">
        <f aca="false">+(0.95-0.0497)/18</f>
        <v>0.0500166666666667</v>
      </c>
      <c r="AC306" s="265" t="n">
        <f aca="false">+(0.95-0.0497)/18</f>
        <v>0.0500166666666667</v>
      </c>
      <c r="AD306" s="162" t="n">
        <f aca="false">+(0.95-0.0497)/18</f>
        <v>0.0500166666666667</v>
      </c>
      <c r="AE306" s="265" t="n">
        <f aca="false">+(0.95-0.0497)/18</f>
        <v>0.0500166666666667</v>
      </c>
      <c r="AF306" s="265" t="n">
        <f aca="false">+(0.95-0.0497)/18</f>
        <v>0.0500166666666667</v>
      </c>
      <c r="AG306" s="265" t="n">
        <f aca="false">+(0.95-0.0497)/18</f>
        <v>0.0500166666666667</v>
      </c>
      <c r="AH306" s="265" t="n">
        <f aca="false">+(0.95-0.0497)/18</f>
        <v>0.0500166666666667</v>
      </c>
      <c r="AI306" s="265" t="n">
        <f aca="false">+(0.95-0.0497)/18</f>
        <v>0.0500166666666667</v>
      </c>
      <c r="AJ306" s="265" t="n">
        <f aca="false">+(0.95-0.0497)/18</f>
        <v>0.0500166666666667</v>
      </c>
      <c r="AK306" s="265" t="n">
        <f aca="false">+(0.95-0.0497)/18</f>
        <v>0.0500166666666667</v>
      </c>
      <c r="AL306" s="265" t="n">
        <f aca="false">+(0.95-0.0497)/18</f>
        <v>0.0500166666666667</v>
      </c>
      <c r="AM306" s="265" t="n">
        <f aca="false">+(0.95-0.0497)/18</f>
        <v>0.0500166666666667</v>
      </c>
      <c r="AN306" s="265" t="n">
        <f aca="false">+(0.95-0.0497)/18</f>
        <v>0.0500166666666667</v>
      </c>
      <c r="AO306" s="265" t="n">
        <f aca="false">+(0.95-0.0497)/18</f>
        <v>0.0500166666666667</v>
      </c>
      <c r="AP306" s="265" t="n">
        <v>0</v>
      </c>
      <c r="AQ306" s="265" t="n">
        <v>0</v>
      </c>
      <c r="AR306" s="265" t="n">
        <v>0</v>
      </c>
      <c r="AS306" s="265" t="n">
        <v>0</v>
      </c>
      <c r="AT306" s="265" t="n">
        <v>0.05</v>
      </c>
      <c r="AU306" s="265" t="n">
        <v>0</v>
      </c>
      <c r="AV306" s="265" t="n">
        <v>0</v>
      </c>
      <c r="AW306" s="265" t="n">
        <v>0</v>
      </c>
      <c r="AX306" s="265" t="n">
        <v>0</v>
      </c>
      <c r="AY306" s="265" t="n">
        <v>0</v>
      </c>
      <c r="AZ306" s="265" t="n">
        <v>0</v>
      </c>
      <c r="BA306" s="265" t="n">
        <v>0</v>
      </c>
      <c r="BB306" s="265" t="n">
        <v>0</v>
      </c>
      <c r="BC306" s="266" t="n">
        <f aca="false">SUM(D306:BB306)</f>
        <v>1.00000238095238</v>
      </c>
      <c r="BD306" s="264"/>
    </row>
    <row r="307" customFormat="false" ht="12.75" hidden="false" customHeight="false" outlineLevel="0" collapsed="false">
      <c r="A307" s="153"/>
      <c r="B307" s="264" t="s">
        <v>120</v>
      </c>
      <c r="C307" s="260"/>
      <c r="D307" s="265" t="n">
        <f aca="false">D306</f>
        <v>0</v>
      </c>
      <c r="E307" s="265" t="n">
        <f aca="false">+D307+E306</f>
        <v>0</v>
      </c>
      <c r="F307" s="265" t="n">
        <f aca="false">+E307+F306</f>
        <v>0</v>
      </c>
      <c r="G307" s="265" t="n">
        <f aca="false">+F307+G306</f>
        <v>0</v>
      </c>
      <c r="H307" s="265" t="n">
        <f aca="false">+G307+H306</f>
        <v>0</v>
      </c>
      <c r="I307" s="265" t="n">
        <f aca="false">+H307+I306</f>
        <v>0</v>
      </c>
      <c r="J307" s="265" t="n">
        <f aca="false">+I307+J306</f>
        <v>0</v>
      </c>
      <c r="K307" s="265" t="n">
        <f aca="false">+J307+K306</f>
        <v>0</v>
      </c>
      <c r="L307" s="265" t="n">
        <f aca="false">+K307+L306</f>
        <v>0</v>
      </c>
      <c r="M307" s="265" t="n">
        <f aca="false">+L307+M306</f>
        <v>0</v>
      </c>
      <c r="N307" s="265" t="n">
        <f aca="false">+M307+N306</f>
        <v>0.049702380952381</v>
      </c>
      <c r="O307" s="265" t="n">
        <f aca="false">+N307+O306</f>
        <v>0.049702380952381</v>
      </c>
      <c r="P307" s="265" t="n">
        <f aca="false">+O307+P306</f>
        <v>0.049702380952381</v>
      </c>
      <c r="Q307" s="265" t="n">
        <f aca="false">+P307+Q306</f>
        <v>0.049702380952381</v>
      </c>
      <c r="R307" s="265" t="n">
        <f aca="false">+Q307+R306</f>
        <v>0.049702380952381</v>
      </c>
      <c r="S307" s="265" t="n">
        <f aca="false">+R307+S306</f>
        <v>0.049702380952381</v>
      </c>
      <c r="T307" s="265" t="n">
        <f aca="false">+S307+T306</f>
        <v>0.049702380952381</v>
      </c>
      <c r="U307" s="265" t="n">
        <f aca="false">+T307+U306</f>
        <v>0.049702380952381</v>
      </c>
      <c r="V307" s="265" t="n">
        <f aca="false">+U307+V306</f>
        <v>0.049702380952381</v>
      </c>
      <c r="W307" s="265" t="n">
        <f aca="false">+V307+W306</f>
        <v>0.049702380952381</v>
      </c>
      <c r="X307" s="265" t="n">
        <f aca="false">+W307+X306</f>
        <v>0.0997190476190476</v>
      </c>
      <c r="Y307" s="265" t="n">
        <f aca="false">+X307+Y306</f>
        <v>0.149735714285714</v>
      </c>
      <c r="Z307" s="265" t="n">
        <f aca="false">+Y307+Z306</f>
        <v>0.199752380952381</v>
      </c>
      <c r="AA307" s="265" t="n">
        <f aca="false">+Z307+AA306</f>
        <v>0.249769047619048</v>
      </c>
      <c r="AB307" s="265" t="n">
        <f aca="false">+AA307+AB306</f>
        <v>0.299785714285714</v>
      </c>
      <c r="AC307" s="265" t="n">
        <f aca="false">+AB307+AC306</f>
        <v>0.349802380952381</v>
      </c>
      <c r="AD307" s="162" t="n">
        <f aca="false">+AC307+AD306</f>
        <v>0.399819047619048</v>
      </c>
      <c r="AE307" s="265" t="n">
        <f aca="false">+AD307+AE306</f>
        <v>0.449835714285714</v>
      </c>
      <c r="AF307" s="265" t="n">
        <f aca="false">+AE307+AF306</f>
        <v>0.499852380952381</v>
      </c>
      <c r="AG307" s="265" t="n">
        <f aca="false">+AF307+AG306</f>
        <v>0.549869047619048</v>
      </c>
      <c r="AH307" s="265" t="n">
        <f aca="false">+AG307+AH306</f>
        <v>0.599885714285714</v>
      </c>
      <c r="AI307" s="265" t="n">
        <f aca="false">+AH307+AI306</f>
        <v>0.649902380952381</v>
      </c>
      <c r="AJ307" s="265" t="n">
        <f aca="false">+AI307+AJ306</f>
        <v>0.699919047619048</v>
      </c>
      <c r="AK307" s="265" t="n">
        <f aca="false">+AJ307+AK306</f>
        <v>0.749935714285714</v>
      </c>
      <c r="AL307" s="265" t="n">
        <f aca="false">+AK307+AL306</f>
        <v>0.799952380952381</v>
      </c>
      <c r="AM307" s="265" t="n">
        <f aca="false">+AL307+AM306</f>
        <v>0.849969047619048</v>
      </c>
      <c r="AN307" s="265" t="n">
        <f aca="false">+AM307+AN306</f>
        <v>0.899985714285715</v>
      </c>
      <c r="AO307" s="265" t="n">
        <f aca="false">+AN307+AO306</f>
        <v>0.950002380952381</v>
      </c>
      <c r="AP307" s="265" t="n">
        <f aca="false">+AO307+AP306</f>
        <v>0.950002380952381</v>
      </c>
      <c r="AQ307" s="265" t="n">
        <f aca="false">+AP307+AQ306</f>
        <v>0.950002380952381</v>
      </c>
      <c r="AR307" s="265" t="n">
        <f aca="false">+AQ307+AR306</f>
        <v>0.950002380952381</v>
      </c>
      <c r="AS307" s="265" t="n">
        <f aca="false">+AR307+AS306</f>
        <v>0.950002380952381</v>
      </c>
      <c r="AT307" s="265" t="n">
        <f aca="false">+AS307+AT306</f>
        <v>1.00000238095238</v>
      </c>
      <c r="AU307" s="265" t="n">
        <f aca="false">+AT307+AU306</f>
        <v>1.00000238095238</v>
      </c>
      <c r="AV307" s="265" t="n">
        <f aca="false">+AU307+AV306</f>
        <v>1.00000238095238</v>
      </c>
      <c r="AW307" s="265" t="n">
        <f aca="false">+AV307+AW306</f>
        <v>1.00000238095238</v>
      </c>
      <c r="AX307" s="265" t="n">
        <f aca="false">+AW307+AX306</f>
        <v>1.00000238095238</v>
      </c>
      <c r="AY307" s="265" t="n">
        <f aca="false">+AX307+AY306</f>
        <v>1.00000238095238</v>
      </c>
      <c r="AZ307" s="265" t="n">
        <f aca="false">+AY307+AZ306</f>
        <v>1.00000238095238</v>
      </c>
      <c r="BA307" s="265" t="n">
        <f aca="false">+AZ307+BA306</f>
        <v>1.00000238095238</v>
      </c>
      <c r="BB307" s="265" t="n">
        <f aca="false">+BA307+BB306</f>
        <v>1.00000238095238</v>
      </c>
      <c r="BC307" s="266"/>
      <c r="BD307" s="264"/>
    </row>
    <row r="308" customFormat="false" ht="12.75" hidden="false" customHeight="false" outlineLevel="0" collapsed="false">
      <c r="A308" s="153"/>
      <c r="B308" s="264" t="s">
        <v>121</v>
      </c>
      <c r="C308" s="260"/>
      <c r="D308" s="265" t="n">
        <v>0</v>
      </c>
      <c r="E308" s="265" t="n">
        <v>0</v>
      </c>
      <c r="F308" s="265" t="n">
        <v>0</v>
      </c>
      <c r="G308" s="265" t="n">
        <v>0</v>
      </c>
      <c r="H308" s="265" t="n">
        <v>0</v>
      </c>
      <c r="I308" s="265" t="n">
        <v>0</v>
      </c>
      <c r="J308" s="265" t="n">
        <v>0</v>
      </c>
      <c r="K308" s="265" t="n">
        <v>0</v>
      </c>
      <c r="L308" s="265" t="n">
        <v>0</v>
      </c>
      <c r="M308" s="265" t="n">
        <v>0</v>
      </c>
      <c r="N308" s="265" t="n">
        <v>0.05</v>
      </c>
      <c r="O308" s="265" t="n">
        <v>0</v>
      </c>
      <c r="P308" s="265" t="n">
        <v>0</v>
      </c>
      <c r="Q308" s="265" t="n">
        <v>0</v>
      </c>
      <c r="R308" s="265" t="n">
        <v>0</v>
      </c>
      <c r="S308" s="265" t="n">
        <v>0</v>
      </c>
      <c r="T308" s="265" t="n">
        <v>0</v>
      </c>
      <c r="U308" s="265" t="n">
        <v>0</v>
      </c>
      <c r="V308" s="265" t="n">
        <v>0</v>
      </c>
      <c r="W308" s="265" t="n">
        <v>0</v>
      </c>
      <c r="X308" s="265" t="n">
        <f aca="false">+(0.34-0.05)/18</f>
        <v>0.0161111111111111</v>
      </c>
      <c r="Y308" s="265" t="n">
        <f aca="false">+(0.34-0.05)/18</f>
        <v>0.0161111111111111</v>
      </c>
      <c r="Z308" s="265" t="n">
        <f aca="false">+(0.34-0.05)/18</f>
        <v>0.0161111111111111</v>
      </c>
      <c r="AA308" s="265" t="n">
        <f aca="false">+(0.34-0.05)/18</f>
        <v>0.0161111111111111</v>
      </c>
      <c r="AB308" s="265" t="n">
        <f aca="false">+(0.34-0.05)/18</f>
        <v>0.0161111111111111</v>
      </c>
      <c r="AC308" s="265" t="n">
        <f aca="false">+(0.34-0.05)/18</f>
        <v>0.0161111111111111</v>
      </c>
      <c r="AD308" s="162" t="n">
        <f aca="false">+(0.34-0.05)/18</f>
        <v>0.0161111111111111</v>
      </c>
      <c r="AE308" s="265" t="n">
        <f aca="false">+(0.34-0.05)/18</f>
        <v>0.0161111111111111</v>
      </c>
      <c r="AF308" s="265" t="n">
        <f aca="false">+(0.34-0.05)/18</f>
        <v>0.0161111111111111</v>
      </c>
      <c r="AG308" s="265" t="n">
        <f aca="false">+(0.34-0.05)/18</f>
        <v>0.0161111111111111</v>
      </c>
      <c r="AH308" s="265" t="n">
        <f aca="false">+(0.34-0.05)/18</f>
        <v>0.0161111111111111</v>
      </c>
      <c r="AI308" s="265" t="n">
        <f aca="false">+(0.34-0.05)/18</f>
        <v>0.0161111111111111</v>
      </c>
      <c r="AJ308" s="265" t="n">
        <f aca="false">+(0.34-0.05)/18</f>
        <v>0.0161111111111111</v>
      </c>
      <c r="AK308" s="265" t="n">
        <f aca="false">+(0.34-0.05)/18</f>
        <v>0.0161111111111111</v>
      </c>
      <c r="AL308" s="265" t="n">
        <f aca="false">+(0.34-0.05)/18</f>
        <v>0.0161111111111111</v>
      </c>
      <c r="AM308" s="265" t="n">
        <f aca="false">+(0.34-0.05)/18</f>
        <v>0.0161111111111111</v>
      </c>
      <c r="AN308" s="265" t="n">
        <f aca="false">+(0.34-0.05)/18</f>
        <v>0.0161111111111111</v>
      </c>
      <c r="AO308" s="265" t="n">
        <f aca="false">+(0.34-0.05)/18</f>
        <v>0.0161111111111111</v>
      </c>
      <c r="AP308" s="265" t="n">
        <v>0.66</v>
      </c>
      <c r="AQ308" s="265" t="n">
        <v>0</v>
      </c>
      <c r="AR308" s="265" t="n">
        <v>0</v>
      </c>
      <c r="AS308" s="265" t="n">
        <v>0</v>
      </c>
      <c r="AT308" s="265" t="n">
        <v>0</v>
      </c>
      <c r="AU308" s="265" t="n">
        <v>0</v>
      </c>
      <c r="AV308" s="265" t="n">
        <v>0</v>
      </c>
      <c r="AW308" s="265" t="n">
        <v>0</v>
      </c>
      <c r="AX308" s="265" t="n">
        <v>0</v>
      </c>
      <c r="AY308" s="265" t="n">
        <v>0</v>
      </c>
      <c r="AZ308" s="265" t="n">
        <v>0</v>
      </c>
      <c r="BA308" s="265" t="n">
        <v>0</v>
      </c>
      <c r="BB308" s="265" t="n">
        <v>0</v>
      </c>
      <c r="BC308" s="266" t="n">
        <f aca="false">SUM(D308:BB308)</f>
        <v>1</v>
      </c>
      <c r="BD308" s="264"/>
    </row>
    <row r="309" customFormat="false" ht="12.75" hidden="false" customHeight="false" outlineLevel="0" collapsed="false">
      <c r="A309" s="153"/>
      <c r="B309" s="264" t="s">
        <v>122</v>
      </c>
      <c r="C309" s="260"/>
      <c r="D309" s="265" t="n">
        <f aca="false">D308</f>
        <v>0</v>
      </c>
      <c r="E309" s="265" t="n">
        <f aca="false">+D309+E308</f>
        <v>0</v>
      </c>
      <c r="F309" s="265" t="n">
        <f aca="false">+E309+F308</f>
        <v>0</v>
      </c>
      <c r="G309" s="265" t="n">
        <f aca="false">+F309+G308</f>
        <v>0</v>
      </c>
      <c r="H309" s="265" t="n">
        <f aca="false">+G309+H308</f>
        <v>0</v>
      </c>
      <c r="I309" s="265" t="n">
        <f aca="false">+H309+I308</f>
        <v>0</v>
      </c>
      <c r="J309" s="265" t="n">
        <f aca="false">+I309+J308</f>
        <v>0</v>
      </c>
      <c r="K309" s="265" t="n">
        <f aca="false">+J309+K308</f>
        <v>0</v>
      </c>
      <c r="L309" s="265" t="n">
        <f aca="false">+K309+L308</f>
        <v>0</v>
      </c>
      <c r="M309" s="265" t="n">
        <f aca="false">+L309+M308</f>
        <v>0</v>
      </c>
      <c r="N309" s="265" t="n">
        <f aca="false">+M309+N308</f>
        <v>0.05</v>
      </c>
      <c r="O309" s="265" t="n">
        <f aca="false">+N309+O308</f>
        <v>0.05</v>
      </c>
      <c r="P309" s="265" t="n">
        <f aca="false">+O309+P308</f>
        <v>0.05</v>
      </c>
      <c r="Q309" s="265" t="n">
        <f aca="false">+P309+Q308</f>
        <v>0.05</v>
      </c>
      <c r="R309" s="265" t="n">
        <f aca="false">+Q309+R308</f>
        <v>0.05</v>
      </c>
      <c r="S309" s="265" t="n">
        <f aca="false">+R309+S308</f>
        <v>0.05</v>
      </c>
      <c r="T309" s="265" t="n">
        <f aca="false">+S309+T308</f>
        <v>0.05</v>
      </c>
      <c r="U309" s="265" t="n">
        <f aca="false">+T309+U308</f>
        <v>0.05</v>
      </c>
      <c r="V309" s="265" t="n">
        <f aca="false">+U309+V308</f>
        <v>0.05</v>
      </c>
      <c r="W309" s="265" t="n">
        <f aca="false">+V309+W308</f>
        <v>0.05</v>
      </c>
      <c r="X309" s="265" t="n">
        <f aca="false">+W309+X308</f>
        <v>0.0661111111111111</v>
      </c>
      <c r="Y309" s="265" t="n">
        <f aca="false">+X309+Y308</f>
        <v>0.0822222222222222</v>
      </c>
      <c r="Z309" s="265" t="n">
        <f aca="false">+Y309+Z308</f>
        <v>0.0983333333333334</v>
      </c>
      <c r="AA309" s="265" t="n">
        <f aca="false">+Z309+AA308</f>
        <v>0.114444444444444</v>
      </c>
      <c r="AB309" s="265" t="n">
        <f aca="false">+AA309+AB308</f>
        <v>0.130555555555556</v>
      </c>
      <c r="AC309" s="265" t="n">
        <f aca="false">+AB309+AC308</f>
        <v>0.146666666666667</v>
      </c>
      <c r="AD309" s="162" t="n">
        <f aca="false">+AC309+AD308</f>
        <v>0.162777777777778</v>
      </c>
      <c r="AE309" s="265" t="n">
        <f aca="false">+AD309+AE308</f>
        <v>0.178888888888889</v>
      </c>
      <c r="AF309" s="265" t="n">
        <f aca="false">+AE309+AF308</f>
        <v>0.195</v>
      </c>
      <c r="AG309" s="265" t="n">
        <f aca="false">+AF309+AG308</f>
        <v>0.211111111111111</v>
      </c>
      <c r="AH309" s="265" t="n">
        <f aca="false">+AG309+AH308</f>
        <v>0.227222222222222</v>
      </c>
      <c r="AI309" s="265" t="n">
        <f aca="false">+AH309+AI308</f>
        <v>0.243333333333333</v>
      </c>
      <c r="AJ309" s="265" t="n">
        <f aca="false">+AI309+AJ308</f>
        <v>0.259444444444444</v>
      </c>
      <c r="AK309" s="265" t="n">
        <f aca="false">+AJ309+AK308</f>
        <v>0.275555555555556</v>
      </c>
      <c r="AL309" s="265" t="n">
        <f aca="false">+AK309+AL308</f>
        <v>0.291666666666667</v>
      </c>
      <c r="AM309" s="265" t="n">
        <f aca="false">+AL309+AM308</f>
        <v>0.307777777777778</v>
      </c>
      <c r="AN309" s="265" t="n">
        <f aca="false">+AM309+AN308</f>
        <v>0.323888888888889</v>
      </c>
      <c r="AO309" s="265" t="n">
        <f aca="false">+AN309+AO308</f>
        <v>0.34</v>
      </c>
      <c r="AP309" s="265" t="n">
        <f aca="false">+AO309+AP308</f>
        <v>1</v>
      </c>
      <c r="AQ309" s="265" t="n">
        <f aca="false">+AP309+AQ308</f>
        <v>1</v>
      </c>
      <c r="AR309" s="265" t="n">
        <f aca="false">+AQ309+AR308</f>
        <v>1</v>
      </c>
      <c r="AS309" s="265" t="n">
        <f aca="false">+AR309+AS308</f>
        <v>1</v>
      </c>
      <c r="AT309" s="265" t="n">
        <f aca="false">+AS309+AT308</f>
        <v>1</v>
      </c>
      <c r="AU309" s="265" t="n">
        <f aca="false">+AT309+AU308</f>
        <v>1</v>
      </c>
      <c r="AV309" s="265" t="n">
        <f aca="false">+AU309+AV308</f>
        <v>1</v>
      </c>
      <c r="AW309" s="265" t="n">
        <f aca="false">+AV309+AW308</f>
        <v>1</v>
      </c>
      <c r="AX309" s="265" t="n">
        <f aca="false">+AW309+AX308</f>
        <v>1</v>
      </c>
      <c r="AY309" s="265" t="n">
        <f aca="false">+AX309+AY308</f>
        <v>1</v>
      </c>
      <c r="AZ309" s="265" t="n">
        <f aca="false">+AY309+AZ308</f>
        <v>1</v>
      </c>
      <c r="BA309" s="265" t="n">
        <f aca="false">+AZ309+BA308</f>
        <v>1</v>
      </c>
      <c r="BB309" s="265" t="n">
        <f aca="false">+BA309+BB308</f>
        <v>1</v>
      </c>
      <c r="BC309" s="266"/>
      <c r="BD309" s="264"/>
    </row>
    <row r="310" customFormat="false" ht="12.75" hidden="false" customHeight="false" outlineLevel="0" collapsed="false">
      <c r="A310" s="153"/>
      <c r="B310" s="268"/>
      <c r="C310" s="260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  <c r="AA310" s="269"/>
      <c r="AB310" s="269"/>
      <c r="AC310" s="269"/>
      <c r="AD310" s="185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69"/>
      <c r="AV310" s="269"/>
      <c r="AW310" s="269"/>
      <c r="AX310" s="269"/>
      <c r="AY310" s="269"/>
      <c r="AZ310" s="269"/>
      <c r="BA310" s="269"/>
      <c r="BB310" s="269"/>
      <c r="BC310" s="270"/>
      <c r="BD310" s="268"/>
    </row>
    <row r="311" customFormat="false" ht="12.75" hidden="false" customHeight="false" outlineLevel="0" collapsed="false">
      <c r="A311" s="153"/>
      <c r="B311" s="211" t="s">
        <v>123</v>
      </c>
      <c r="C311" s="212" t="n">
        <v>14.8</v>
      </c>
      <c r="D311" s="215" t="n">
        <f aca="false">+D307*$C311</f>
        <v>0</v>
      </c>
      <c r="E311" s="215" t="n">
        <f aca="false">+E307*$C311</f>
        <v>0</v>
      </c>
      <c r="F311" s="215" t="n">
        <f aca="false">+F307*$C311</f>
        <v>0</v>
      </c>
      <c r="G311" s="215" t="n">
        <f aca="false">+G307*$C311</f>
        <v>0</v>
      </c>
      <c r="H311" s="215" t="n">
        <f aca="false">+H307*$C311</f>
        <v>0</v>
      </c>
      <c r="I311" s="215" t="n">
        <f aca="false">+I307*$C311</f>
        <v>0</v>
      </c>
      <c r="J311" s="215" t="n">
        <f aca="false">+J307*$C311</f>
        <v>0</v>
      </c>
      <c r="K311" s="215" t="n">
        <f aca="false">+K307*$C311</f>
        <v>0</v>
      </c>
      <c r="L311" s="215" t="n">
        <f aca="false">+L307*$C311</f>
        <v>0</v>
      </c>
      <c r="M311" s="215" t="n">
        <f aca="false">+M307*$C311</f>
        <v>0</v>
      </c>
      <c r="N311" s="215" t="n">
        <f aca="false">+N307*$C311</f>
        <v>0.735595238095238</v>
      </c>
      <c r="O311" s="215" t="n">
        <f aca="false">+O307*$C311</f>
        <v>0.735595238095238</v>
      </c>
      <c r="P311" s="215" t="n">
        <f aca="false">+P307*$C311</f>
        <v>0.735595238095238</v>
      </c>
      <c r="Q311" s="215" t="n">
        <f aca="false">+Q307*$C311</f>
        <v>0.735595238095238</v>
      </c>
      <c r="R311" s="215" t="n">
        <f aca="false">+R307*$C311</f>
        <v>0.735595238095238</v>
      </c>
      <c r="S311" s="215" t="n">
        <f aca="false">+S307*$C311</f>
        <v>0.735595238095238</v>
      </c>
      <c r="T311" s="215" t="n">
        <f aca="false">+T307*$C311</f>
        <v>0.735595238095238</v>
      </c>
      <c r="U311" s="215" t="n">
        <f aca="false">+U307*$C311</f>
        <v>0.735595238095238</v>
      </c>
      <c r="V311" s="215" t="n">
        <f aca="false">+V307*$C311</f>
        <v>0.735595238095238</v>
      </c>
      <c r="W311" s="215" t="n">
        <f aca="false">+W307*$C311</f>
        <v>0.735595238095238</v>
      </c>
      <c r="X311" s="215" t="n">
        <f aca="false">+X307*$C311</f>
        <v>1.47584190476191</v>
      </c>
      <c r="Y311" s="215" t="n">
        <f aca="false">+Y307*$C311</f>
        <v>2.21608857142857</v>
      </c>
      <c r="Z311" s="215" t="n">
        <f aca="false">+Z307*$C311</f>
        <v>2.95633523809524</v>
      </c>
      <c r="AA311" s="215" t="n">
        <f aca="false">+AA307*$C311</f>
        <v>3.6965819047619</v>
      </c>
      <c r="AB311" s="215" t="n">
        <f aca="false">+AB307*$C311</f>
        <v>4.43682857142857</v>
      </c>
      <c r="AC311" s="215" t="n">
        <f aca="false">+AC307*$C311</f>
        <v>5.17707523809524</v>
      </c>
      <c r="AD311" s="169" t="n">
        <f aca="false">+AD307*$C311</f>
        <v>5.91732190476191</v>
      </c>
      <c r="AE311" s="215" t="n">
        <f aca="false">+AE307*$C311</f>
        <v>6.65756857142857</v>
      </c>
      <c r="AF311" s="215" t="n">
        <f aca="false">+AF307*$C311</f>
        <v>7.39781523809524</v>
      </c>
      <c r="AG311" s="215" t="n">
        <f aca="false">+AG307*$C311</f>
        <v>8.1380619047619</v>
      </c>
      <c r="AH311" s="215" t="n">
        <f aca="false">+AH307*$C311</f>
        <v>8.87830857142857</v>
      </c>
      <c r="AI311" s="215" t="n">
        <f aca="false">+AI307*$C311</f>
        <v>9.61855523809524</v>
      </c>
      <c r="AJ311" s="215" t="n">
        <f aca="false">+AJ307*$C311</f>
        <v>10.3588019047619</v>
      </c>
      <c r="AK311" s="215" t="n">
        <f aca="false">+AK307*$C311</f>
        <v>11.0990485714286</v>
      </c>
      <c r="AL311" s="215" t="n">
        <f aca="false">+AL307*$C311</f>
        <v>11.8392952380952</v>
      </c>
      <c r="AM311" s="215" t="n">
        <f aca="false">+AM307*$C311</f>
        <v>12.5795419047619</v>
      </c>
      <c r="AN311" s="215" t="n">
        <f aca="false">+AN307*$C311</f>
        <v>13.3197885714286</v>
      </c>
      <c r="AO311" s="215" t="n">
        <f aca="false">+AO307*$C311</f>
        <v>14.0600352380952</v>
      </c>
      <c r="AP311" s="215" t="n">
        <f aca="false">+AP307*$C311</f>
        <v>14.0600352380952</v>
      </c>
      <c r="AQ311" s="215" t="n">
        <f aca="false">+AQ307*$C311</f>
        <v>14.0600352380952</v>
      </c>
      <c r="AR311" s="215" t="n">
        <f aca="false">+AR307*$C311</f>
        <v>14.0600352380952</v>
      </c>
      <c r="AS311" s="215" t="n">
        <f aca="false">+AS307*$C311</f>
        <v>14.0600352380952</v>
      </c>
      <c r="AT311" s="215" t="n">
        <f aca="false">+AT307*$C311</f>
        <v>14.8000352380952</v>
      </c>
      <c r="AU311" s="215" t="n">
        <f aca="false">+AU307*$C311</f>
        <v>14.8000352380952</v>
      </c>
      <c r="AV311" s="215" t="n">
        <f aca="false">+AV307*$C311</f>
        <v>14.8000352380952</v>
      </c>
      <c r="AW311" s="215" t="n">
        <f aca="false">+AW307*$C311</f>
        <v>14.8000352380952</v>
      </c>
      <c r="AX311" s="215" t="n">
        <f aca="false">+AX307*$C311</f>
        <v>14.8000352380952</v>
      </c>
      <c r="AY311" s="215" t="n">
        <f aca="false">+AY307*$C311</f>
        <v>14.8000352380952</v>
      </c>
      <c r="AZ311" s="215" t="n">
        <f aca="false">+AZ307*$C311</f>
        <v>14.8000352380952</v>
      </c>
      <c r="BA311" s="215" t="n">
        <f aca="false">+BA307*$C311</f>
        <v>14.8000352380952</v>
      </c>
      <c r="BB311" s="215" t="n">
        <f aca="false">+BB307*$C311</f>
        <v>14.8000352380952</v>
      </c>
      <c r="BC311" s="216"/>
      <c r="BD311" s="217"/>
      <c r="BE311" s="217"/>
      <c r="BF311" s="217"/>
      <c r="BG311" s="217"/>
      <c r="BH311" s="217"/>
      <c r="BI311" s="217"/>
      <c r="BJ311" s="217"/>
      <c r="BK311" s="217"/>
      <c r="BL311" s="217"/>
      <c r="BM311" s="217"/>
      <c r="BN311" s="217"/>
      <c r="BO311" s="217"/>
      <c r="BP311" s="217"/>
      <c r="BQ311" s="217"/>
      <c r="BR311" s="217"/>
      <c r="BS311" s="217"/>
      <c r="BT311" s="217"/>
      <c r="BU311" s="217"/>
      <c r="BV311" s="217"/>
      <c r="BW311" s="217"/>
      <c r="BX311" s="217"/>
      <c r="BY311" s="217"/>
      <c r="BZ311" s="217"/>
      <c r="CA311" s="217"/>
      <c r="CB311" s="217"/>
      <c r="CC311" s="217"/>
      <c r="CD311" s="217"/>
      <c r="CE311" s="217"/>
      <c r="CF311" s="217"/>
      <c r="CG311" s="217"/>
      <c r="CH311" s="217"/>
      <c r="CI311" s="217"/>
      <c r="CJ311" s="217"/>
      <c r="CK311" s="217"/>
    </row>
    <row r="312" customFormat="false" ht="13.5" hidden="false" customHeight="false" outlineLevel="0" collapsed="false">
      <c r="A312" s="153"/>
      <c r="B312" s="271" t="s">
        <v>124</v>
      </c>
      <c r="C312" s="272" t="str">
        <f aca="false">+'NTP or Sold'!C29</f>
        <v>Committed</v>
      </c>
      <c r="D312" s="273" t="n">
        <f aca="false">+D309*$C311</f>
        <v>0</v>
      </c>
      <c r="E312" s="273" t="n">
        <f aca="false">+E309*$C311</f>
        <v>0</v>
      </c>
      <c r="F312" s="273" t="n">
        <f aca="false">+F309*$C311</f>
        <v>0</v>
      </c>
      <c r="G312" s="273" t="n">
        <f aca="false">+G309*$C311</f>
        <v>0</v>
      </c>
      <c r="H312" s="273" t="n">
        <f aca="false">+H309*$C311</f>
        <v>0</v>
      </c>
      <c r="I312" s="273" t="n">
        <f aca="false">+I309*$C311</f>
        <v>0</v>
      </c>
      <c r="J312" s="273" t="n">
        <f aca="false">+J309*$C311</f>
        <v>0</v>
      </c>
      <c r="K312" s="273" t="n">
        <f aca="false">+K309*$C311</f>
        <v>0</v>
      </c>
      <c r="L312" s="273" t="n">
        <f aca="false">+L309*$C311</f>
        <v>0</v>
      </c>
      <c r="M312" s="273" t="n">
        <f aca="false">+M309*$C311</f>
        <v>0</v>
      </c>
      <c r="N312" s="273" t="n">
        <f aca="false">+N309*$C311</f>
        <v>0.74</v>
      </c>
      <c r="O312" s="273" t="n">
        <f aca="false">+O309*$C311</f>
        <v>0.74</v>
      </c>
      <c r="P312" s="273" t="n">
        <f aca="false">+P309*$C311</f>
        <v>0.74</v>
      </c>
      <c r="Q312" s="273" t="n">
        <f aca="false">+Q309*$C311</f>
        <v>0.74</v>
      </c>
      <c r="R312" s="273" t="n">
        <f aca="false">+R309*$C311</f>
        <v>0.74</v>
      </c>
      <c r="S312" s="273" t="n">
        <f aca="false">+S309*$C311</f>
        <v>0.74</v>
      </c>
      <c r="T312" s="273" t="n">
        <f aca="false">+T309*$C311</f>
        <v>0.74</v>
      </c>
      <c r="U312" s="273" t="n">
        <f aca="false">+U309*$C311</f>
        <v>0.74</v>
      </c>
      <c r="V312" s="273" t="n">
        <f aca="false">+V309*$C311</f>
        <v>0.74</v>
      </c>
      <c r="W312" s="273" t="n">
        <f aca="false">+W309*$C311</f>
        <v>0.74</v>
      </c>
      <c r="X312" s="273" t="n">
        <f aca="false">+X309*$C311</f>
        <v>0.978444444444445</v>
      </c>
      <c r="Y312" s="273" t="n">
        <f aca="false">+Y309*$C311</f>
        <v>1.21688888888889</v>
      </c>
      <c r="Z312" s="273" t="n">
        <f aca="false">+Z309*$C311</f>
        <v>1.45533333333333</v>
      </c>
      <c r="AA312" s="273" t="n">
        <f aca="false">+AA309*$C311</f>
        <v>1.69377777777778</v>
      </c>
      <c r="AB312" s="273" t="n">
        <f aca="false">+AB309*$C311</f>
        <v>1.93222222222222</v>
      </c>
      <c r="AC312" s="273" t="n">
        <f aca="false">+AC309*$C311</f>
        <v>2.17066666666667</v>
      </c>
      <c r="AD312" s="175" t="n">
        <f aca="false">+AD309*$C311</f>
        <v>2.40911111111111</v>
      </c>
      <c r="AE312" s="273" t="n">
        <f aca="false">+AE309*$C311</f>
        <v>2.64755555555556</v>
      </c>
      <c r="AF312" s="273" t="n">
        <f aca="false">+AF309*$C311</f>
        <v>2.886</v>
      </c>
      <c r="AG312" s="273" t="n">
        <f aca="false">+AG309*$C311</f>
        <v>3.12444444444445</v>
      </c>
      <c r="AH312" s="273" t="n">
        <f aca="false">+AH309*$C311</f>
        <v>3.36288888888889</v>
      </c>
      <c r="AI312" s="273" t="n">
        <f aca="false">+AI309*$C311</f>
        <v>3.60133333333333</v>
      </c>
      <c r="AJ312" s="273" t="n">
        <f aca="false">+AJ309*$C311</f>
        <v>3.83977777777778</v>
      </c>
      <c r="AK312" s="273" t="n">
        <f aca="false">+AK309*$C311</f>
        <v>4.07822222222222</v>
      </c>
      <c r="AL312" s="273" t="n">
        <f aca="false">+AL309*$C311</f>
        <v>4.31666666666667</v>
      </c>
      <c r="AM312" s="273" t="n">
        <f aca="false">+AM309*$C311</f>
        <v>4.55511111111111</v>
      </c>
      <c r="AN312" s="273" t="n">
        <f aca="false">+AN309*$C311</f>
        <v>4.79355555555556</v>
      </c>
      <c r="AO312" s="273" t="n">
        <f aca="false">+AO309*$C311</f>
        <v>5.032</v>
      </c>
      <c r="AP312" s="273" t="n">
        <f aca="false">+AP309*$C311</f>
        <v>14.8</v>
      </c>
      <c r="AQ312" s="273" t="n">
        <f aca="false">+AQ309*$C311</f>
        <v>14.8</v>
      </c>
      <c r="AR312" s="273" t="n">
        <f aca="false">+AR309*$C311</f>
        <v>14.8</v>
      </c>
      <c r="AS312" s="273" t="n">
        <f aca="false">+AS309*$C311</f>
        <v>14.8</v>
      </c>
      <c r="AT312" s="273" t="n">
        <f aca="false">+AT309*$C311</f>
        <v>14.8</v>
      </c>
      <c r="AU312" s="273" t="n">
        <f aca="false">+AU309*$C311</f>
        <v>14.8</v>
      </c>
      <c r="AV312" s="273" t="n">
        <f aca="false">+AV309*$C311</f>
        <v>14.8</v>
      </c>
      <c r="AW312" s="273" t="n">
        <f aca="false">+AW309*$C311</f>
        <v>14.8</v>
      </c>
      <c r="AX312" s="273" t="n">
        <f aca="false">+AX309*$C311</f>
        <v>14.8</v>
      </c>
      <c r="AY312" s="273" t="n">
        <f aca="false">+AY309*$C311</f>
        <v>14.8</v>
      </c>
      <c r="AZ312" s="273" t="n">
        <f aca="false">+AZ309*$C311</f>
        <v>14.8</v>
      </c>
      <c r="BA312" s="273" t="n">
        <f aca="false">+BA309*$C311</f>
        <v>14.8</v>
      </c>
      <c r="BB312" s="273" t="n">
        <f aca="false">+BB309*$C311</f>
        <v>14.8</v>
      </c>
      <c r="BC312" s="274"/>
      <c r="BD312" s="275"/>
      <c r="BE312" s="275"/>
      <c r="BF312" s="275"/>
      <c r="BG312" s="275"/>
      <c r="BH312" s="275"/>
      <c r="BI312" s="275"/>
      <c r="BJ312" s="275"/>
      <c r="BK312" s="275"/>
      <c r="BL312" s="275"/>
      <c r="BM312" s="275"/>
      <c r="BN312" s="275"/>
      <c r="BO312" s="275"/>
      <c r="BP312" s="275"/>
      <c r="BQ312" s="275"/>
      <c r="BR312" s="275"/>
      <c r="BS312" s="275"/>
      <c r="BT312" s="275"/>
      <c r="BU312" s="275"/>
      <c r="BV312" s="275"/>
      <c r="BW312" s="275"/>
      <c r="BX312" s="275"/>
      <c r="BY312" s="275"/>
      <c r="BZ312" s="275"/>
      <c r="CA312" s="275"/>
      <c r="CB312" s="275"/>
      <c r="CC312" s="275"/>
      <c r="CD312" s="275"/>
      <c r="CE312" s="275"/>
      <c r="CF312" s="275"/>
      <c r="CG312" s="275"/>
      <c r="CH312" s="275"/>
      <c r="CI312" s="275"/>
      <c r="CJ312" s="275"/>
      <c r="CK312" s="275"/>
    </row>
    <row r="313" customFormat="false" ht="15" hidden="false" customHeight="true" outlineLevel="0" collapsed="false">
      <c r="A313" s="153" t="n">
        <f aca="false">+A305+1</f>
        <v>9</v>
      </c>
      <c r="B313" s="276" t="str">
        <f aca="false">+'NTP or Sold'!H30</f>
        <v>LM6000</v>
      </c>
      <c r="C313" s="260" t="str">
        <f aca="false">+'NTP or Sold'!T30</f>
        <v>Fountain Valley PSCO (ENA) - 90%</v>
      </c>
      <c r="D313" s="277"/>
      <c r="E313" s="277"/>
      <c r="F313" s="277"/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  <c r="AA313" s="277"/>
      <c r="AB313" s="277"/>
      <c r="AC313" s="277"/>
      <c r="AD313" s="157"/>
      <c r="AE313" s="277"/>
      <c r="AF313" s="277"/>
      <c r="AG313" s="277"/>
      <c r="AH313" s="277"/>
      <c r="AI313" s="277"/>
      <c r="AJ313" s="277"/>
      <c r="AK313" s="277"/>
      <c r="AL313" s="277"/>
      <c r="AM313" s="277"/>
      <c r="AN313" s="277"/>
      <c r="AO313" s="277"/>
      <c r="AP313" s="277"/>
      <c r="AQ313" s="277"/>
      <c r="AR313" s="277"/>
      <c r="AS313" s="277"/>
      <c r="AT313" s="277"/>
      <c r="AU313" s="277"/>
      <c r="AV313" s="277"/>
      <c r="AW313" s="277"/>
      <c r="AX313" s="277"/>
      <c r="AY313" s="277"/>
      <c r="AZ313" s="277"/>
      <c r="BA313" s="277"/>
      <c r="BB313" s="277"/>
      <c r="BC313" s="262"/>
    </row>
    <row r="314" customFormat="false" ht="12.75" hidden="false" customHeight="false" outlineLevel="0" collapsed="false">
      <c r="A314" s="153"/>
      <c r="B314" s="264" t="s">
        <v>119</v>
      </c>
      <c r="C314" s="260"/>
      <c r="D314" s="265" t="n">
        <v>0</v>
      </c>
      <c r="E314" s="265" t="n">
        <v>0</v>
      </c>
      <c r="F314" s="265" t="n">
        <v>0</v>
      </c>
      <c r="G314" s="265" t="n">
        <v>0</v>
      </c>
      <c r="H314" s="265" t="n">
        <v>0</v>
      </c>
      <c r="I314" s="265" t="n">
        <v>0</v>
      </c>
      <c r="J314" s="265" t="n">
        <v>0</v>
      </c>
      <c r="K314" s="265" t="n">
        <v>0</v>
      </c>
      <c r="L314" s="265" t="n">
        <v>0</v>
      </c>
      <c r="M314" s="265" t="n">
        <v>0</v>
      </c>
      <c r="N314" s="265" t="n">
        <f aca="false">16.7/336</f>
        <v>0.049702380952381</v>
      </c>
      <c r="O314" s="265" t="n">
        <v>0</v>
      </c>
      <c r="P314" s="265" t="n">
        <v>0</v>
      </c>
      <c r="Q314" s="265" t="n">
        <v>0</v>
      </c>
      <c r="R314" s="265" t="n">
        <v>0</v>
      </c>
      <c r="S314" s="265" t="n">
        <v>0</v>
      </c>
      <c r="T314" s="265" t="n">
        <v>0</v>
      </c>
      <c r="U314" s="265" t="n">
        <v>0</v>
      </c>
      <c r="V314" s="265" t="n">
        <v>0</v>
      </c>
      <c r="W314" s="265" t="n">
        <v>0</v>
      </c>
      <c r="X314" s="265" t="n">
        <f aca="false">+(0.95-0.0497)/18</f>
        <v>0.0500166666666667</v>
      </c>
      <c r="Y314" s="265" t="n">
        <f aca="false">+(0.95-0.0497)/18</f>
        <v>0.0500166666666667</v>
      </c>
      <c r="Z314" s="265" t="n">
        <f aca="false">+(0.95-0.0497)/18</f>
        <v>0.0500166666666667</v>
      </c>
      <c r="AA314" s="265" t="n">
        <f aca="false">+(0.95-0.0497)/18</f>
        <v>0.0500166666666667</v>
      </c>
      <c r="AB314" s="265" t="n">
        <f aca="false">+(0.95-0.0497)/18</f>
        <v>0.0500166666666667</v>
      </c>
      <c r="AC314" s="265" t="n">
        <f aca="false">+(0.95-0.0497)/18</f>
        <v>0.0500166666666667</v>
      </c>
      <c r="AD314" s="162" t="n">
        <f aca="false">+(0.95-0.0497)/18</f>
        <v>0.0500166666666667</v>
      </c>
      <c r="AE314" s="265" t="n">
        <f aca="false">+(0.95-0.0497)/18</f>
        <v>0.0500166666666667</v>
      </c>
      <c r="AF314" s="265" t="n">
        <f aca="false">+(0.95-0.0497)/18</f>
        <v>0.0500166666666667</v>
      </c>
      <c r="AG314" s="265" t="n">
        <f aca="false">+(0.95-0.0497)/18</f>
        <v>0.0500166666666667</v>
      </c>
      <c r="AH314" s="265" t="n">
        <f aca="false">+(0.95-0.0497)/18</f>
        <v>0.0500166666666667</v>
      </c>
      <c r="AI314" s="265" t="n">
        <f aca="false">+(0.95-0.0497)/18</f>
        <v>0.0500166666666667</v>
      </c>
      <c r="AJ314" s="265" t="n">
        <f aca="false">+(0.95-0.0497)/18</f>
        <v>0.0500166666666667</v>
      </c>
      <c r="AK314" s="265" t="n">
        <f aca="false">+(0.95-0.0497)/18</f>
        <v>0.0500166666666667</v>
      </c>
      <c r="AL314" s="265" t="n">
        <f aca="false">+(0.95-0.0497)/18</f>
        <v>0.0500166666666667</v>
      </c>
      <c r="AM314" s="265" t="n">
        <f aca="false">+(0.95-0.0497)/18</f>
        <v>0.0500166666666667</v>
      </c>
      <c r="AN314" s="265" t="n">
        <f aca="false">+(0.95-0.0497)/18</f>
        <v>0.0500166666666667</v>
      </c>
      <c r="AO314" s="265" t="n">
        <f aca="false">+(0.95-0.0497)/18</f>
        <v>0.0500166666666667</v>
      </c>
      <c r="AP314" s="265" t="n">
        <v>0</v>
      </c>
      <c r="AQ314" s="265" t="n">
        <v>0</v>
      </c>
      <c r="AR314" s="265" t="n">
        <v>0</v>
      </c>
      <c r="AS314" s="265" t="n">
        <v>0</v>
      </c>
      <c r="AT314" s="265" t="n">
        <v>0.05</v>
      </c>
      <c r="AU314" s="265" t="n">
        <v>0</v>
      </c>
      <c r="AV314" s="265" t="n">
        <v>0</v>
      </c>
      <c r="AW314" s="265" t="n">
        <v>0</v>
      </c>
      <c r="AX314" s="265" t="n">
        <v>0</v>
      </c>
      <c r="AY314" s="265" t="n">
        <v>0</v>
      </c>
      <c r="AZ314" s="265" t="n">
        <v>0</v>
      </c>
      <c r="BA314" s="265" t="n">
        <v>0</v>
      </c>
      <c r="BB314" s="265" t="n">
        <v>0</v>
      </c>
      <c r="BC314" s="266" t="n">
        <f aca="false">SUM(D314:BB314)</f>
        <v>1.00000238095238</v>
      </c>
      <c r="BD314" s="264"/>
    </row>
    <row r="315" customFormat="false" ht="12.75" hidden="false" customHeight="false" outlineLevel="0" collapsed="false">
      <c r="A315" s="153"/>
      <c r="B315" s="264" t="s">
        <v>120</v>
      </c>
      <c r="C315" s="260"/>
      <c r="D315" s="265" t="n">
        <f aca="false">D314</f>
        <v>0</v>
      </c>
      <c r="E315" s="265" t="n">
        <f aca="false">+D315+E314</f>
        <v>0</v>
      </c>
      <c r="F315" s="265" t="n">
        <f aca="false">+E315+F314</f>
        <v>0</v>
      </c>
      <c r="G315" s="265" t="n">
        <f aca="false">+F315+G314</f>
        <v>0</v>
      </c>
      <c r="H315" s="265" t="n">
        <f aca="false">+G315+H314</f>
        <v>0</v>
      </c>
      <c r="I315" s="265" t="n">
        <f aca="false">+H315+I314</f>
        <v>0</v>
      </c>
      <c r="J315" s="265" t="n">
        <f aca="false">+I315+J314</f>
        <v>0</v>
      </c>
      <c r="K315" s="265" t="n">
        <f aca="false">+J315+K314</f>
        <v>0</v>
      </c>
      <c r="L315" s="265" t="n">
        <f aca="false">+K315+L314</f>
        <v>0</v>
      </c>
      <c r="M315" s="265" t="n">
        <f aca="false">+L315+M314</f>
        <v>0</v>
      </c>
      <c r="N315" s="265" t="n">
        <f aca="false">+M315+N314</f>
        <v>0.049702380952381</v>
      </c>
      <c r="O315" s="265" t="n">
        <f aca="false">+N315+O314</f>
        <v>0.049702380952381</v>
      </c>
      <c r="P315" s="265" t="n">
        <f aca="false">+O315+P314</f>
        <v>0.049702380952381</v>
      </c>
      <c r="Q315" s="265" t="n">
        <f aca="false">+P315+Q314</f>
        <v>0.049702380952381</v>
      </c>
      <c r="R315" s="265" t="n">
        <f aca="false">+Q315+R314</f>
        <v>0.049702380952381</v>
      </c>
      <c r="S315" s="265" t="n">
        <f aca="false">+R315+S314</f>
        <v>0.049702380952381</v>
      </c>
      <c r="T315" s="265" t="n">
        <f aca="false">+S315+T314</f>
        <v>0.049702380952381</v>
      </c>
      <c r="U315" s="265" t="n">
        <f aca="false">+T315+U314</f>
        <v>0.049702380952381</v>
      </c>
      <c r="V315" s="265" t="n">
        <f aca="false">+U315+V314</f>
        <v>0.049702380952381</v>
      </c>
      <c r="W315" s="265" t="n">
        <f aca="false">+V315+W314</f>
        <v>0.049702380952381</v>
      </c>
      <c r="X315" s="265" t="n">
        <f aca="false">+W315+X314</f>
        <v>0.0997190476190476</v>
      </c>
      <c r="Y315" s="265" t="n">
        <f aca="false">+X315+Y314</f>
        <v>0.149735714285714</v>
      </c>
      <c r="Z315" s="265" t="n">
        <f aca="false">+Y315+Z314</f>
        <v>0.199752380952381</v>
      </c>
      <c r="AA315" s="265" t="n">
        <f aca="false">+Z315+AA314</f>
        <v>0.249769047619048</v>
      </c>
      <c r="AB315" s="265" t="n">
        <f aca="false">+AA315+AB314</f>
        <v>0.299785714285714</v>
      </c>
      <c r="AC315" s="265" t="n">
        <f aca="false">+AB315+AC314</f>
        <v>0.349802380952381</v>
      </c>
      <c r="AD315" s="162" t="n">
        <f aca="false">+AC315+AD314</f>
        <v>0.399819047619048</v>
      </c>
      <c r="AE315" s="265" t="n">
        <f aca="false">+AD315+AE314</f>
        <v>0.449835714285714</v>
      </c>
      <c r="AF315" s="265" t="n">
        <f aca="false">+AE315+AF314</f>
        <v>0.499852380952381</v>
      </c>
      <c r="AG315" s="265" t="n">
        <f aca="false">+AF315+AG314</f>
        <v>0.549869047619048</v>
      </c>
      <c r="AH315" s="265" t="n">
        <f aca="false">+AG315+AH314</f>
        <v>0.599885714285714</v>
      </c>
      <c r="AI315" s="265" t="n">
        <f aca="false">+AH315+AI314</f>
        <v>0.649902380952381</v>
      </c>
      <c r="AJ315" s="265" t="n">
        <f aca="false">+AI315+AJ314</f>
        <v>0.699919047619048</v>
      </c>
      <c r="AK315" s="265" t="n">
        <f aca="false">+AJ315+AK314</f>
        <v>0.749935714285714</v>
      </c>
      <c r="AL315" s="265" t="n">
        <f aca="false">+AK315+AL314</f>
        <v>0.799952380952381</v>
      </c>
      <c r="AM315" s="265" t="n">
        <f aca="false">+AL315+AM314</f>
        <v>0.849969047619048</v>
      </c>
      <c r="AN315" s="265" t="n">
        <f aca="false">+AM315+AN314</f>
        <v>0.899985714285715</v>
      </c>
      <c r="AO315" s="265" t="n">
        <f aca="false">+AN315+AO314</f>
        <v>0.950002380952381</v>
      </c>
      <c r="AP315" s="265" t="n">
        <f aca="false">+AO315+AP314</f>
        <v>0.950002380952381</v>
      </c>
      <c r="AQ315" s="265" t="n">
        <f aca="false">+AP315+AQ314</f>
        <v>0.950002380952381</v>
      </c>
      <c r="AR315" s="265" t="n">
        <f aca="false">+AQ315+AR314</f>
        <v>0.950002380952381</v>
      </c>
      <c r="AS315" s="265" t="n">
        <f aca="false">+AR315+AS314</f>
        <v>0.950002380952381</v>
      </c>
      <c r="AT315" s="265" t="n">
        <f aca="false">+AS315+AT314</f>
        <v>1.00000238095238</v>
      </c>
      <c r="AU315" s="265" t="n">
        <f aca="false">+AT315+AU314</f>
        <v>1.00000238095238</v>
      </c>
      <c r="AV315" s="265" t="n">
        <f aca="false">+AU315+AV314</f>
        <v>1.00000238095238</v>
      </c>
      <c r="AW315" s="265" t="n">
        <f aca="false">+AV315+AW314</f>
        <v>1.00000238095238</v>
      </c>
      <c r="AX315" s="265" t="n">
        <f aca="false">+AW315+AX314</f>
        <v>1.00000238095238</v>
      </c>
      <c r="AY315" s="265" t="n">
        <f aca="false">+AX315+AY314</f>
        <v>1.00000238095238</v>
      </c>
      <c r="AZ315" s="265" t="n">
        <f aca="false">+AY315+AZ314</f>
        <v>1.00000238095238</v>
      </c>
      <c r="BA315" s="265" t="n">
        <f aca="false">+AZ315+BA314</f>
        <v>1.00000238095238</v>
      </c>
      <c r="BB315" s="265" t="n">
        <f aca="false">+BA315+BB314</f>
        <v>1.00000238095238</v>
      </c>
      <c r="BC315" s="266"/>
      <c r="BD315" s="264"/>
    </row>
    <row r="316" customFormat="false" ht="12.75" hidden="false" customHeight="false" outlineLevel="0" collapsed="false">
      <c r="A316" s="153"/>
      <c r="B316" s="264" t="s">
        <v>121</v>
      </c>
      <c r="C316" s="260"/>
      <c r="D316" s="265" t="n">
        <v>0</v>
      </c>
      <c r="E316" s="265" t="n">
        <v>0</v>
      </c>
      <c r="F316" s="265" t="n">
        <v>0</v>
      </c>
      <c r="G316" s="265" t="n">
        <v>0</v>
      </c>
      <c r="H316" s="265" t="n">
        <v>0</v>
      </c>
      <c r="I316" s="265" t="n">
        <v>0</v>
      </c>
      <c r="J316" s="265" t="n">
        <v>0</v>
      </c>
      <c r="K316" s="265" t="n">
        <v>0</v>
      </c>
      <c r="L316" s="265" t="n">
        <v>0</v>
      </c>
      <c r="M316" s="265" t="n">
        <v>0</v>
      </c>
      <c r="N316" s="265" t="n">
        <v>0.05</v>
      </c>
      <c r="O316" s="265" t="n">
        <v>0</v>
      </c>
      <c r="P316" s="265" t="n">
        <v>0</v>
      </c>
      <c r="Q316" s="265" t="n">
        <v>0</v>
      </c>
      <c r="R316" s="265" t="n">
        <v>0</v>
      </c>
      <c r="S316" s="265" t="n">
        <v>0</v>
      </c>
      <c r="T316" s="265" t="n">
        <v>0</v>
      </c>
      <c r="U316" s="265" t="n">
        <v>0</v>
      </c>
      <c r="V316" s="265" t="n">
        <v>0</v>
      </c>
      <c r="W316" s="265" t="n">
        <v>0</v>
      </c>
      <c r="X316" s="265" t="n">
        <f aca="false">+(0.34-0.05)/18</f>
        <v>0.0161111111111111</v>
      </c>
      <c r="Y316" s="265" t="n">
        <f aca="false">+(0.34-0.05)/18</f>
        <v>0.0161111111111111</v>
      </c>
      <c r="Z316" s="265" t="n">
        <f aca="false">+(0.34-0.05)/18</f>
        <v>0.0161111111111111</v>
      </c>
      <c r="AA316" s="265" t="n">
        <f aca="false">+(0.34-0.05)/18</f>
        <v>0.0161111111111111</v>
      </c>
      <c r="AB316" s="265" t="n">
        <f aca="false">+(0.34-0.05)/18</f>
        <v>0.0161111111111111</v>
      </c>
      <c r="AC316" s="265" t="n">
        <f aca="false">+(0.34-0.05)/18</f>
        <v>0.0161111111111111</v>
      </c>
      <c r="AD316" s="162" t="n">
        <f aca="false">+(0.34-0.05)/18</f>
        <v>0.0161111111111111</v>
      </c>
      <c r="AE316" s="265" t="n">
        <f aca="false">+(0.34-0.05)/18</f>
        <v>0.0161111111111111</v>
      </c>
      <c r="AF316" s="265" t="n">
        <f aca="false">+(0.34-0.05)/18</f>
        <v>0.0161111111111111</v>
      </c>
      <c r="AG316" s="265" t="n">
        <f aca="false">+(0.34-0.05)/18</f>
        <v>0.0161111111111111</v>
      </c>
      <c r="AH316" s="265" t="n">
        <f aca="false">+(0.34-0.05)/18</f>
        <v>0.0161111111111111</v>
      </c>
      <c r="AI316" s="265" t="n">
        <f aca="false">+(0.34-0.05)/18</f>
        <v>0.0161111111111111</v>
      </c>
      <c r="AJ316" s="265" t="n">
        <f aca="false">+(0.34-0.05)/18</f>
        <v>0.0161111111111111</v>
      </c>
      <c r="AK316" s="265" t="n">
        <f aca="false">+(0.34-0.05)/18</f>
        <v>0.0161111111111111</v>
      </c>
      <c r="AL316" s="265" t="n">
        <f aca="false">+(0.34-0.05)/18</f>
        <v>0.0161111111111111</v>
      </c>
      <c r="AM316" s="265" t="n">
        <f aca="false">+(0.34-0.05)/18</f>
        <v>0.0161111111111111</v>
      </c>
      <c r="AN316" s="265" t="n">
        <f aca="false">+(0.34-0.05)/18</f>
        <v>0.0161111111111111</v>
      </c>
      <c r="AO316" s="265" t="n">
        <f aca="false">+(0.34-0.05)/18</f>
        <v>0.0161111111111111</v>
      </c>
      <c r="AP316" s="265" t="n">
        <v>0.66</v>
      </c>
      <c r="AQ316" s="265" t="n">
        <v>0</v>
      </c>
      <c r="AR316" s="265" t="n">
        <v>0</v>
      </c>
      <c r="AS316" s="265" t="n">
        <v>0</v>
      </c>
      <c r="AT316" s="265" t="n">
        <v>0</v>
      </c>
      <c r="AU316" s="265" t="n">
        <v>0</v>
      </c>
      <c r="AV316" s="265" t="n">
        <v>0</v>
      </c>
      <c r="AW316" s="265" t="n">
        <v>0</v>
      </c>
      <c r="AX316" s="265" t="n">
        <v>0</v>
      </c>
      <c r="AY316" s="265" t="n">
        <v>0</v>
      </c>
      <c r="AZ316" s="265" t="n">
        <v>0</v>
      </c>
      <c r="BA316" s="265" t="n">
        <v>0</v>
      </c>
      <c r="BB316" s="265" t="n">
        <v>0</v>
      </c>
      <c r="BC316" s="266" t="n">
        <f aca="false">SUM(D316:BB316)</f>
        <v>1</v>
      </c>
      <c r="BD316" s="264"/>
    </row>
    <row r="317" customFormat="false" ht="12.75" hidden="false" customHeight="false" outlineLevel="0" collapsed="false">
      <c r="A317" s="153"/>
      <c r="B317" s="264" t="s">
        <v>122</v>
      </c>
      <c r="C317" s="260"/>
      <c r="D317" s="265" t="n">
        <f aca="false">D316</f>
        <v>0</v>
      </c>
      <c r="E317" s="265" t="n">
        <f aca="false">+D317+E316</f>
        <v>0</v>
      </c>
      <c r="F317" s="265" t="n">
        <f aca="false">+E317+F316</f>
        <v>0</v>
      </c>
      <c r="G317" s="265" t="n">
        <f aca="false">+F317+G316</f>
        <v>0</v>
      </c>
      <c r="H317" s="265" t="n">
        <f aca="false">+G317+H316</f>
        <v>0</v>
      </c>
      <c r="I317" s="265" t="n">
        <f aca="false">+H317+I316</f>
        <v>0</v>
      </c>
      <c r="J317" s="265" t="n">
        <f aca="false">+I317+J316</f>
        <v>0</v>
      </c>
      <c r="K317" s="265" t="n">
        <f aca="false">+J317+K316</f>
        <v>0</v>
      </c>
      <c r="L317" s="265" t="n">
        <f aca="false">+K317+L316</f>
        <v>0</v>
      </c>
      <c r="M317" s="265" t="n">
        <f aca="false">+L317+M316</f>
        <v>0</v>
      </c>
      <c r="N317" s="265" t="n">
        <f aca="false">+M317+N316</f>
        <v>0.05</v>
      </c>
      <c r="O317" s="265" t="n">
        <f aca="false">+N317+O316</f>
        <v>0.05</v>
      </c>
      <c r="P317" s="265" t="n">
        <f aca="false">+O317+P316</f>
        <v>0.05</v>
      </c>
      <c r="Q317" s="265" t="n">
        <f aca="false">+P317+Q316</f>
        <v>0.05</v>
      </c>
      <c r="R317" s="265" t="n">
        <f aca="false">+Q317+R316</f>
        <v>0.05</v>
      </c>
      <c r="S317" s="265" t="n">
        <f aca="false">+R317+S316</f>
        <v>0.05</v>
      </c>
      <c r="T317" s="265" t="n">
        <f aca="false">+S317+T316</f>
        <v>0.05</v>
      </c>
      <c r="U317" s="265" t="n">
        <f aca="false">+T317+U316</f>
        <v>0.05</v>
      </c>
      <c r="V317" s="265" t="n">
        <f aca="false">+U317+V316</f>
        <v>0.05</v>
      </c>
      <c r="W317" s="265" t="n">
        <f aca="false">+V317+W316</f>
        <v>0.05</v>
      </c>
      <c r="X317" s="265" t="n">
        <f aca="false">+W317+X316</f>
        <v>0.0661111111111111</v>
      </c>
      <c r="Y317" s="265" t="n">
        <f aca="false">+X317+Y316</f>
        <v>0.0822222222222222</v>
      </c>
      <c r="Z317" s="265" t="n">
        <f aca="false">+Y317+Z316</f>
        <v>0.0983333333333334</v>
      </c>
      <c r="AA317" s="265" t="n">
        <f aca="false">+Z317+AA316</f>
        <v>0.114444444444444</v>
      </c>
      <c r="AB317" s="265" t="n">
        <f aca="false">+AA317+AB316</f>
        <v>0.130555555555556</v>
      </c>
      <c r="AC317" s="265" t="n">
        <f aca="false">+AB317+AC316</f>
        <v>0.146666666666667</v>
      </c>
      <c r="AD317" s="162" t="n">
        <f aca="false">+AC317+AD316</f>
        <v>0.162777777777778</v>
      </c>
      <c r="AE317" s="265" t="n">
        <f aca="false">+AD317+AE316</f>
        <v>0.178888888888889</v>
      </c>
      <c r="AF317" s="265" t="n">
        <f aca="false">+AE317+AF316</f>
        <v>0.195</v>
      </c>
      <c r="AG317" s="265" t="n">
        <f aca="false">+AF317+AG316</f>
        <v>0.211111111111111</v>
      </c>
      <c r="AH317" s="265" t="n">
        <f aca="false">+AG317+AH316</f>
        <v>0.227222222222222</v>
      </c>
      <c r="AI317" s="265" t="n">
        <f aca="false">+AH317+AI316</f>
        <v>0.243333333333333</v>
      </c>
      <c r="AJ317" s="265" t="n">
        <f aca="false">+AI317+AJ316</f>
        <v>0.259444444444444</v>
      </c>
      <c r="AK317" s="265" t="n">
        <f aca="false">+AJ317+AK316</f>
        <v>0.275555555555556</v>
      </c>
      <c r="AL317" s="265" t="n">
        <f aca="false">+AK317+AL316</f>
        <v>0.291666666666667</v>
      </c>
      <c r="AM317" s="265" t="n">
        <f aca="false">+AL317+AM316</f>
        <v>0.307777777777778</v>
      </c>
      <c r="AN317" s="265" t="n">
        <f aca="false">+AM317+AN316</f>
        <v>0.323888888888889</v>
      </c>
      <c r="AO317" s="265" t="n">
        <f aca="false">+AN317+AO316</f>
        <v>0.34</v>
      </c>
      <c r="AP317" s="265" t="n">
        <f aca="false">+AO317+AP316</f>
        <v>1</v>
      </c>
      <c r="AQ317" s="265" t="n">
        <f aca="false">+AP317+AQ316</f>
        <v>1</v>
      </c>
      <c r="AR317" s="265" t="n">
        <f aca="false">+AQ317+AR316</f>
        <v>1</v>
      </c>
      <c r="AS317" s="265" t="n">
        <f aca="false">+AR317+AS316</f>
        <v>1</v>
      </c>
      <c r="AT317" s="265" t="n">
        <f aca="false">+AS317+AT316</f>
        <v>1</v>
      </c>
      <c r="AU317" s="265" t="n">
        <f aca="false">+AT317+AU316</f>
        <v>1</v>
      </c>
      <c r="AV317" s="265" t="n">
        <f aca="false">+AU317+AV316</f>
        <v>1</v>
      </c>
      <c r="AW317" s="265" t="n">
        <f aca="false">+AV317+AW316</f>
        <v>1</v>
      </c>
      <c r="AX317" s="265" t="n">
        <f aca="false">+AW317+AX316</f>
        <v>1</v>
      </c>
      <c r="AY317" s="265" t="n">
        <f aca="false">+AX317+AY316</f>
        <v>1</v>
      </c>
      <c r="AZ317" s="265" t="n">
        <f aca="false">+AY317+AZ316</f>
        <v>1</v>
      </c>
      <c r="BA317" s="265" t="n">
        <f aca="false">+AZ317+BA316</f>
        <v>1</v>
      </c>
      <c r="BB317" s="265" t="n">
        <f aca="false">+BA317+BB316</f>
        <v>1</v>
      </c>
      <c r="BC317" s="266"/>
      <c r="BD317" s="264"/>
    </row>
    <row r="318" customFormat="false" ht="12.75" hidden="false" customHeight="false" outlineLevel="0" collapsed="false">
      <c r="A318" s="153"/>
      <c r="B318" s="268"/>
      <c r="C318" s="260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  <c r="AA318" s="269"/>
      <c r="AB318" s="269"/>
      <c r="AC318" s="269"/>
      <c r="AD318" s="185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69"/>
      <c r="AV318" s="269"/>
      <c r="AW318" s="269"/>
      <c r="AX318" s="269"/>
      <c r="AY318" s="269"/>
      <c r="AZ318" s="269"/>
      <c r="BA318" s="269"/>
      <c r="BB318" s="269"/>
      <c r="BC318" s="270"/>
      <c r="BD318" s="268"/>
    </row>
    <row r="319" customFormat="false" ht="12.75" hidden="false" customHeight="false" outlineLevel="0" collapsed="false">
      <c r="A319" s="153"/>
      <c r="B319" s="211" t="s">
        <v>123</v>
      </c>
      <c r="C319" s="212" t="n">
        <v>14.8</v>
      </c>
      <c r="D319" s="215" t="n">
        <f aca="false">+D315*$C319</f>
        <v>0</v>
      </c>
      <c r="E319" s="215" t="n">
        <f aca="false">+E315*$C319</f>
        <v>0</v>
      </c>
      <c r="F319" s="215" t="n">
        <f aca="false">+F315*$C319</f>
        <v>0</v>
      </c>
      <c r="G319" s="215" t="n">
        <f aca="false">+G315*$C319</f>
        <v>0</v>
      </c>
      <c r="H319" s="215" t="n">
        <f aca="false">+H315*$C319</f>
        <v>0</v>
      </c>
      <c r="I319" s="215" t="n">
        <f aca="false">+I315*$C319</f>
        <v>0</v>
      </c>
      <c r="J319" s="215" t="n">
        <f aca="false">+J315*$C319</f>
        <v>0</v>
      </c>
      <c r="K319" s="215" t="n">
        <f aca="false">+K315*$C319</f>
        <v>0</v>
      </c>
      <c r="L319" s="215" t="n">
        <f aca="false">+L315*$C319</f>
        <v>0</v>
      </c>
      <c r="M319" s="215" t="n">
        <f aca="false">+M315*$C319</f>
        <v>0</v>
      </c>
      <c r="N319" s="215" t="n">
        <f aca="false">+N315*$C319</f>
        <v>0.735595238095238</v>
      </c>
      <c r="O319" s="215" t="n">
        <f aca="false">+O315*$C319</f>
        <v>0.735595238095238</v>
      </c>
      <c r="P319" s="215" t="n">
        <f aca="false">+P315*$C319</f>
        <v>0.735595238095238</v>
      </c>
      <c r="Q319" s="215" t="n">
        <f aca="false">+Q315*$C319</f>
        <v>0.735595238095238</v>
      </c>
      <c r="R319" s="215" t="n">
        <f aca="false">+R315*$C319</f>
        <v>0.735595238095238</v>
      </c>
      <c r="S319" s="215" t="n">
        <f aca="false">+S315*$C319</f>
        <v>0.735595238095238</v>
      </c>
      <c r="T319" s="215" t="n">
        <f aca="false">+T315*$C319</f>
        <v>0.735595238095238</v>
      </c>
      <c r="U319" s="215" t="n">
        <f aca="false">+U315*$C319</f>
        <v>0.735595238095238</v>
      </c>
      <c r="V319" s="215" t="n">
        <f aca="false">+V315*$C319</f>
        <v>0.735595238095238</v>
      </c>
      <c r="W319" s="215" t="n">
        <f aca="false">+W315*$C319</f>
        <v>0.735595238095238</v>
      </c>
      <c r="X319" s="215" t="n">
        <f aca="false">+X315*$C319</f>
        <v>1.47584190476191</v>
      </c>
      <c r="Y319" s="215" t="n">
        <f aca="false">+Y315*$C319</f>
        <v>2.21608857142857</v>
      </c>
      <c r="Z319" s="215" t="n">
        <f aca="false">+Z315*$C319</f>
        <v>2.95633523809524</v>
      </c>
      <c r="AA319" s="215" t="n">
        <f aca="false">+AA315*$C319</f>
        <v>3.6965819047619</v>
      </c>
      <c r="AB319" s="215" t="n">
        <f aca="false">+AB315*$C319</f>
        <v>4.43682857142857</v>
      </c>
      <c r="AC319" s="215" t="n">
        <f aca="false">+AC315*$C319</f>
        <v>5.17707523809524</v>
      </c>
      <c r="AD319" s="169" t="n">
        <f aca="false">+AD315*$C319</f>
        <v>5.91732190476191</v>
      </c>
      <c r="AE319" s="215" t="n">
        <f aca="false">+AE315*$C319</f>
        <v>6.65756857142857</v>
      </c>
      <c r="AF319" s="215" t="n">
        <f aca="false">+AF315*$C319</f>
        <v>7.39781523809524</v>
      </c>
      <c r="AG319" s="215" t="n">
        <f aca="false">+AG315*$C319</f>
        <v>8.1380619047619</v>
      </c>
      <c r="AH319" s="215" t="n">
        <f aca="false">+AH315*$C319</f>
        <v>8.87830857142857</v>
      </c>
      <c r="AI319" s="215" t="n">
        <f aca="false">+AI315*$C319</f>
        <v>9.61855523809524</v>
      </c>
      <c r="AJ319" s="215" t="n">
        <f aca="false">+AJ315*$C319</f>
        <v>10.3588019047619</v>
      </c>
      <c r="AK319" s="215" t="n">
        <f aca="false">+AK315*$C319</f>
        <v>11.0990485714286</v>
      </c>
      <c r="AL319" s="215" t="n">
        <f aca="false">+AL315*$C319</f>
        <v>11.8392952380952</v>
      </c>
      <c r="AM319" s="215" t="n">
        <f aca="false">+AM315*$C319</f>
        <v>12.5795419047619</v>
      </c>
      <c r="AN319" s="215" t="n">
        <f aca="false">+AN315*$C319</f>
        <v>13.3197885714286</v>
      </c>
      <c r="AO319" s="215" t="n">
        <f aca="false">+AO315*$C319</f>
        <v>14.0600352380952</v>
      </c>
      <c r="AP319" s="215" t="n">
        <f aca="false">+AP315*$C319</f>
        <v>14.0600352380952</v>
      </c>
      <c r="AQ319" s="215" t="n">
        <f aca="false">+AQ315*$C319</f>
        <v>14.0600352380952</v>
      </c>
      <c r="AR319" s="215" t="n">
        <f aca="false">+AR315*$C319</f>
        <v>14.0600352380952</v>
      </c>
      <c r="AS319" s="215" t="n">
        <f aca="false">+AS315*$C319</f>
        <v>14.0600352380952</v>
      </c>
      <c r="AT319" s="215" t="n">
        <f aca="false">+AT315*$C319</f>
        <v>14.8000352380952</v>
      </c>
      <c r="AU319" s="215" t="n">
        <f aca="false">+AU315*$C319</f>
        <v>14.8000352380952</v>
      </c>
      <c r="AV319" s="215" t="n">
        <f aca="false">+AV315*$C319</f>
        <v>14.8000352380952</v>
      </c>
      <c r="AW319" s="215" t="n">
        <f aca="false">+AW315*$C319</f>
        <v>14.8000352380952</v>
      </c>
      <c r="AX319" s="215" t="n">
        <f aca="false">+AX315*$C319</f>
        <v>14.8000352380952</v>
      </c>
      <c r="AY319" s="215" t="n">
        <f aca="false">+AY315*$C319</f>
        <v>14.8000352380952</v>
      </c>
      <c r="AZ319" s="215" t="n">
        <f aca="false">+AZ315*$C319</f>
        <v>14.8000352380952</v>
      </c>
      <c r="BA319" s="215" t="n">
        <f aca="false">+BA315*$C319</f>
        <v>14.8000352380952</v>
      </c>
      <c r="BB319" s="215" t="n">
        <f aca="false">+BB315*$C319</f>
        <v>14.8000352380952</v>
      </c>
      <c r="BC319" s="216"/>
      <c r="BD319" s="217"/>
      <c r="BE319" s="217"/>
      <c r="BF319" s="217"/>
      <c r="BG319" s="217"/>
      <c r="BH319" s="217"/>
      <c r="BI319" s="217"/>
      <c r="BJ319" s="217"/>
      <c r="BK319" s="217"/>
      <c r="BL319" s="217"/>
      <c r="BM319" s="217"/>
      <c r="BN319" s="217"/>
      <c r="BO319" s="217"/>
      <c r="BP319" s="217"/>
      <c r="BQ319" s="217"/>
      <c r="BR319" s="217"/>
      <c r="BS319" s="217"/>
      <c r="BT319" s="217"/>
      <c r="BU319" s="217"/>
      <c r="BV319" s="217"/>
      <c r="BW319" s="217"/>
      <c r="BX319" s="217"/>
      <c r="BY319" s="217"/>
      <c r="BZ319" s="217"/>
      <c r="CA319" s="217"/>
      <c r="CB319" s="217"/>
      <c r="CC319" s="217"/>
      <c r="CD319" s="217"/>
      <c r="CE319" s="217"/>
      <c r="CF319" s="217"/>
      <c r="CG319" s="217"/>
      <c r="CH319" s="217"/>
      <c r="CI319" s="217"/>
      <c r="CJ319" s="217"/>
      <c r="CK319" s="217"/>
    </row>
    <row r="320" customFormat="false" ht="13.5" hidden="false" customHeight="false" outlineLevel="0" collapsed="false">
      <c r="A320" s="153"/>
      <c r="B320" s="271" t="s">
        <v>124</v>
      </c>
      <c r="C320" s="272" t="str">
        <f aca="false">+'NTP or Sold'!C30</f>
        <v>Committed</v>
      </c>
      <c r="D320" s="273" t="n">
        <f aca="false">+D317*$C319</f>
        <v>0</v>
      </c>
      <c r="E320" s="273" t="n">
        <f aca="false">+E317*$C319</f>
        <v>0</v>
      </c>
      <c r="F320" s="273" t="n">
        <f aca="false">+F317*$C319</f>
        <v>0</v>
      </c>
      <c r="G320" s="273" t="n">
        <f aca="false">+G317*$C319</f>
        <v>0</v>
      </c>
      <c r="H320" s="273" t="n">
        <f aca="false">+H317*$C319</f>
        <v>0</v>
      </c>
      <c r="I320" s="273" t="n">
        <f aca="false">+I317*$C319</f>
        <v>0</v>
      </c>
      <c r="J320" s="273" t="n">
        <f aca="false">+J317*$C319</f>
        <v>0</v>
      </c>
      <c r="K320" s="273" t="n">
        <f aca="false">+K317*$C319</f>
        <v>0</v>
      </c>
      <c r="L320" s="273" t="n">
        <f aca="false">+L317*$C319</f>
        <v>0</v>
      </c>
      <c r="M320" s="273" t="n">
        <f aca="false">+M317*$C319</f>
        <v>0</v>
      </c>
      <c r="N320" s="273" t="n">
        <f aca="false">+N317*$C319</f>
        <v>0.74</v>
      </c>
      <c r="O320" s="273" t="n">
        <f aca="false">+O317*$C319</f>
        <v>0.74</v>
      </c>
      <c r="P320" s="273" t="n">
        <f aca="false">+P317*$C319</f>
        <v>0.74</v>
      </c>
      <c r="Q320" s="273" t="n">
        <f aca="false">+Q317*$C319</f>
        <v>0.74</v>
      </c>
      <c r="R320" s="273" t="n">
        <f aca="false">+R317*$C319</f>
        <v>0.74</v>
      </c>
      <c r="S320" s="273" t="n">
        <f aca="false">+S317*$C319</f>
        <v>0.74</v>
      </c>
      <c r="T320" s="273" t="n">
        <f aca="false">+T317*$C319</f>
        <v>0.74</v>
      </c>
      <c r="U320" s="273" t="n">
        <f aca="false">+U317*$C319</f>
        <v>0.74</v>
      </c>
      <c r="V320" s="273" t="n">
        <f aca="false">+V317*$C319</f>
        <v>0.74</v>
      </c>
      <c r="W320" s="273" t="n">
        <f aca="false">+W317*$C319</f>
        <v>0.74</v>
      </c>
      <c r="X320" s="273" t="n">
        <f aca="false">+X317*$C319</f>
        <v>0.978444444444445</v>
      </c>
      <c r="Y320" s="273" t="n">
        <f aca="false">+Y317*$C319</f>
        <v>1.21688888888889</v>
      </c>
      <c r="Z320" s="273" t="n">
        <f aca="false">+Z317*$C319</f>
        <v>1.45533333333333</v>
      </c>
      <c r="AA320" s="273" t="n">
        <f aca="false">+AA317*$C319</f>
        <v>1.69377777777778</v>
      </c>
      <c r="AB320" s="273" t="n">
        <f aca="false">+AB317*$C319</f>
        <v>1.93222222222222</v>
      </c>
      <c r="AC320" s="273" t="n">
        <f aca="false">+AC317*$C319</f>
        <v>2.17066666666667</v>
      </c>
      <c r="AD320" s="175" t="n">
        <f aca="false">+AD317*$C319</f>
        <v>2.40911111111111</v>
      </c>
      <c r="AE320" s="273" t="n">
        <f aca="false">+AE317*$C319</f>
        <v>2.64755555555556</v>
      </c>
      <c r="AF320" s="273" t="n">
        <f aca="false">+AF317*$C319</f>
        <v>2.886</v>
      </c>
      <c r="AG320" s="273" t="n">
        <f aca="false">+AG317*$C319</f>
        <v>3.12444444444445</v>
      </c>
      <c r="AH320" s="273" t="n">
        <f aca="false">+AH317*$C319</f>
        <v>3.36288888888889</v>
      </c>
      <c r="AI320" s="273" t="n">
        <f aca="false">+AI317*$C319</f>
        <v>3.60133333333333</v>
      </c>
      <c r="AJ320" s="273" t="n">
        <f aca="false">+AJ317*$C319</f>
        <v>3.83977777777778</v>
      </c>
      <c r="AK320" s="273" t="n">
        <f aca="false">+AK317*$C319</f>
        <v>4.07822222222222</v>
      </c>
      <c r="AL320" s="273" t="n">
        <f aca="false">+AL317*$C319</f>
        <v>4.31666666666667</v>
      </c>
      <c r="AM320" s="273" t="n">
        <f aca="false">+AM317*$C319</f>
        <v>4.55511111111111</v>
      </c>
      <c r="AN320" s="273" t="n">
        <f aca="false">+AN317*$C319</f>
        <v>4.79355555555556</v>
      </c>
      <c r="AO320" s="273" t="n">
        <f aca="false">+AO317*$C319</f>
        <v>5.032</v>
      </c>
      <c r="AP320" s="273" t="n">
        <f aca="false">+AP317*$C319</f>
        <v>14.8</v>
      </c>
      <c r="AQ320" s="273" t="n">
        <f aca="false">+AQ317*$C319</f>
        <v>14.8</v>
      </c>
      <c r="AR320" s="273" t="n">
        <f aca="false">+AR317*$C319</f>
        <v>14.8</v>
      </c>
      <c r="AS320" s="273" t="n">
        <f aca="false">+AS317*$C319</f>
        <v>14.8</v>
      </c>
      <c r="AT320" s="273" t="n">
        <f aca="false">+AT317*$C319</f>
        <v>14.8</v>
      </c>
      <c r="AU320" s="273" t="n">
        <f aca="false">+AU317*$C319</f>
        <v>14.8</v>
      </c>
      <c r="AV320" s="273" t="n">
        <f aca="false">+AV317*$C319</f>
        <v>14.8</v>
      </c>
      <c r="AW320" s="273" t="n">
        <f aca="false">+AW317*$C319</f>
        <v>14.8</v>
      </c>
      <c r="AX320" s="273" t="n">
        <f aca="false">+AX317*$C319</f>
        <v>14.8</v>
      </c>
      <c r="AY320" s="273" t="n">
        <f aca="false">+AY317*$C319</f>
        <v>14.8</v>
      </c>
      <c r="AZ320" s="273" t="n">
        <f aca="false">+AZ317*$C319</f>
        <v>14.8</v>
      </c>
      <c r="BA320" s="273" t="n">
        <f aca="false">+BA317*$C319</f>
        <v>14.8</v>
      </c>
      <c r="BB320" s="273" t="n">
        <f aca="false">+BB317*$C319</f>
        <v>14.8</v>
      </c>
      <c r="BC320" s="274"/>
      <c r="BD320" s="275"/>
      <c r="BE320" s="275"/>
      <c r="BF320" s="275"/>
      <c r="BG320" s="275"/>
      <c r="BH320" s="275"/>
      <c r="BI320" s="275"/>
      <c r="BJ320" s="275"/>
      <c r="BK320" s="275"/>
      <c r="BL320" s="275"/>
      <c r="BM320" s="275"/>
      <c r="BN320" s="275"/>
      <c r="BO320" s="275"/>
      <c r="BP320" s="275"/>
      <c r="BQ320" s="275"/>
      <c r="BR320" s="275"/>
      <c r="BS320" s="275"/>
      <c r="BT320" s="275"/>
      <c r="BU320" s="275"/>
      <c r="BV320" s="275"/>
      <c r="BW320" s="275"/>
      <c r="BX320" s="275"/>
      <c r="BY320" s="275"/>
      <c r="BZ320" s="275"/>
      <c r="CA320" s="275"/>
      <c r="CB320" s="275"/>
      <c r="CC320" s="275"/>
      <c r="CD320" s="275"/>
      <c r="CE320" s="275"/>
      <c r="CF320" s="275"/>
      <c r="CG320" s="275"/>
      <c r="CH320" s="275"/>
      <c r="CI320" s="275"/>
      <c r="CJ320" s="275"/>
      <c r="CK320" s="275"/>
    </row>
    <row r="321" customFormat="false" ht="15" hidden="false" customHeight="true" outlineLevel="0" collapsed="false">
      <c r="A321" s="153" t="n">
        <f aca="false">+'NTP or Sold'!A393+1</f>
        <v>8</v>
      </c>
      <c r="B321" s="154" t="str">
        <f aca="false">+'NTP or Sold'!G31</f>
        <v>7FA</v>
      </c>
      <c r="C321" s="155" t="str">
        <f aca="false">+'NTP or Sold'!S31</f>
        <v>Pastoria (ENA)</v>
      </c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  <c r="AD321" s="157"/>
      <c r="AE321" s="156"/>
      <c r="AF321" s="156"/>
      <c r="AG321" s="156"/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  <c r="AS321" s="156"/>
      <c r="AT321" s="156"/>
      <c r="AU321" s="156"/>
      <c r="AV321" s="156"/>
      <c r="AW321" s="156"/>
      <c r="AX321" s="156"/>
      <c r="AY321" s="156"/>
      <c r="AZ321" s="156"/>
      <c r="BA321" s="156"/>
      <c r="BB321" s="156"/>
      <c r="BC321" s="158"/>
    </row>
    <row r="322" customFormat="false" ht="12.75" hidden="false" customHeight="false" outlineLevel="0" collapsed="false">
      <c r="A322" s="153"/>
      <c r="B322" s="160" t="s">
        <v>119</v>
      </c>
      <c r="C322" s="155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  <c r="AA322" s="161"/>
      <c r="AB322" s="161"/>
      <c r="AC322" s="161"/>
      <c r="AD322" s="162"/>
      <c r="AE322" s="161"/>
      <c r="AF322" s="161"/>
      <c r="AG322" s="161"/>
      <c r="AH322" s="161"/>
      <c r="AI322" s="161"/>
      <c r="AJ322" s="161"/>
      <c r="AK322" s="161"/>
      <c r="AL322" s="161"/>
      <c r="AM322" s="161"/>
      <c r="AN322" s="161"/>
      <c r="AO322" s="161"/>
      <c r="AP322" s="161"/>
      <c r="AQ322" s="161"/>
      <c r="AR322" s="161"/>
      <c r="AS322" s="161"/>
      <c r="AT322" s="161"/>
      <c r="AU322" s="161"/>
      <c r="AV322" s="161"/>
      <c r="AW322" s="161"/>
      <c r="AX322" s="161"/>
      <c r="AY322" s="161"/>
      <c r="AZ322" s="161"/>
      <c r="BA322" s="161"/>
      <c r="BB322" s="161"/>
      <c r="BC322" s="163" t="n">
        <f aca="false">SUM(D322:BB322)</f>
        <v>0</v>
      </c>
      <c r="BD322" s="160"/>
    </row>
    <row r="323" customFormat="false" ht="12.75" hidden="false" customHeight="false" outlineLevel="0" collapsed="false">
      <c r="A323" s="153"/>
      <c r="B323" s="160" t="s">
        <v>120</v>
      </c>
      <c r="C323" s="155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  <c r="AA323" s="161"/>
      <c r="AB323" s="161"/>
      <c r="AC323" s="161"/>
      <c r="AD323" s="162"/>
      <c r="AE323" s="161"/>
      <c r="AF323" s="161"/>
      <c r="AG323" s="161"/>
      <c r="AH323" s="161"/>
      <c r="AI323" s="161"/>
      <c r="AJ323" s="161"/>
      <c r="AK323" s="161"/>
      <c r="AL323" s="161"/>
      <c r="AM323" s="161"/>
      <c r="AN323" s="161"/>
      <c r="AO323" s="161"/>
      <c r="AP323" s="161"/>
      <c r="AQ323" s="161"/>
      <c r="AR323" s="161"/>
      <c r="AS323" s="161"/>
      <c r="AT323" s="161"/>
      <c r="AU323" s="161"/>
      <c r="AV323" s="161"/>
      <c r="AW323" s="161"/>
      <c r="AX323" s="161"/>
      <c r="AY323" s="161"/>
      <c r="AZ323" s="161"/>
      <c r="BA323" s="161"/>
      <c r="BB323" s="161"/>
      <c r="BC323" s="163"/>
      <c r="BD323" s="160"/>
    </row>
    <row r="324" customFormat="false" ht="12.75" hidden="false" customHeight="false" outlineLevel="0" collapsed="false">
      <c r="A324" s="153"/>
      <c r="B324" s="160" t="s">
        <v>121</v>
      </c>
      <c r="C324" s="155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  <c r="AA324" s="161"/>
      <c r="AB324" s="161"/>
      <c r="AC324" s="161"/>
      <c r="AD324" s="162"/>
      <c r="AE324" s="161"/>
      <c r="AF324" s="161"/>
      <c r="AG324" s="161"/>
      <c r="AH324" s="161"/>
      <c r="AI324" s="161"/>
      <c r="AJ324" s="161"/>
      <c r="AK324" s="161"/>
      <c r="AL324" s="161"/>
      <c r="AM324" s="161"/>
      <c r="AN324" s="161"/>
      <c r="AO324" s="161"/>
      <c r="AP324" s="161"/>
      <c r="AQ324" s="161"/>
      <c r="AR324" s="161"/>
      <c r="AS324" s="161"/>
      <c r="AT324" s="161"/>
      <c r="AU324" s="161"/>
      <c r="AV324" s="161"/>
      <c r="AW324" s="161"/>
      <c r="AX324" s="161"/>
      <c r="AY324" s="161"/>
      <c r="AZ324" s="161"/>
      <c r="BA324" s="161"/>
      <c r="BB324" s="161"/>
      <c r="BC324" s="163" t="n">
        <f aca="false">SUM(D324:BB324)</f>
        <v>0</v>
      </c>
      <c r="BD324" s="160"/>
    </row>
    <row r="325" customFormat="false" ht="12.75" hidden="false" customHeight="false" outlineLevel="0" collapsed="false">
      <c r="A325" s="153"/>
      <c r="B325" s="160" t="s">
        <v>122</v>
      </c>
      <c r="C325" s="155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  <c r="AA325" s="161"/>
      <c r="AB325" s="161"/>
      <c r="AC325" s="161"/>
      <c r="AD325" s="162"/>
      <c r="AE325" s="161"/>
      <c r="AF325" s="161"/>
      <c r="AG325" s="161"/>
      <c r="AH325" s="161"/>
      <c r="AI325" s="161"/>
      <c r="AJ325" s="161"/>
      <c r="AK325" s="161"/>
      <c r="AL325" s="161"/>
      <c r="AM325" s="161"/>
      <c r="AN325" s="161"/>
      <c r="AO325" s="161"/>
      <c r="AP325" s="161"/>
      <c r="AQ325" s="161"/>
      <c r="AR325" s="161"/>
      <c r="AS325" s="161"/>
      <c r="AT325" s="161"/>
      <c r="AU325" s="161"/>
      <c r="AV325" s="161"/>
      <c r="AW325" s="161"/>
      <c r="AX325" s="161"/>
      <c r="AY325" s="161"/>
      <c r="AZ325" s="161"/>
      <c r="BA325" s="161"/>
      <c r="BB325" s="161"/>
      <c r="BC325" s="163"/>
      <c r="BD325" s="160"/>
    </row>
    <row r="326" customFormat="false" ht="12.75" hidden="false" customHeight="false" outlineLevel="0" collapsed="false">
      <c r="A326" s="153"/>
      <c r="B326" s="160"/>
      <c r="C326" s="165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  <c r="AA326" s="161"/>
      <c r="AB326" s="161"/>
      <c r="AC326" s="161"/>
      <c r="AD326" s="162"/>
      <c r="AE326" s="161"/>
      <c r="AF326" s="161"/>
      <c r="AG326" s="161"/>
      <c r="AH326" s="161"/>
      <c r="AI326" s="161"/>
      <c r="AJ326" s="161"/>
      <c r="AK326" s="161"/>
      <c r="AL326" s="161"/>
      <c r="AM326" s="161"/>
      <c r="AN326" s="161"/>
      <c r="AO326" s="161"/>
      <c r="AP326" s="161"/>
      <c r="AQ326" s="161"/>
      <c r="AR326" s="161"/>
      <c r="AS326" s="161"/>
      <c r="AT326" s="161"/>
      <c r="AU326" s="161"/>
      <c r="AV326" s="161"/>
      <c r="AW326" s="161"/>
      <c r="AX326" s="161"/>
      <c r="AY326" s="161"/>
      <c r="AZ326" s="161"/>
      <c r="BA326" s="161"/>
      <c r="BB326" s="161"/>
      <c r="BC326" s="163"/>
      <c r="BD326" s="160"/>
    </row>
    <row r="327" customFormat="false" ht="12.75" hidden="false" customHeight="false" outlineLevel="0" collapsed="false">
      <c r="A327" s="153"/>
      <c r="B327" s="166" t="s">
        <v>123</v>
      </c>
      <c r="C327" s="167"/>
      <c r="D327" s="168" t="n">
        <f aca="false">+D323*$C327</f>
        <v>0</v>
      </c>
      <c r="E327" s="168" t="n">
        <f aca="false">+E323*$C327</f>
        <v>0</v>
      </c>
      <c r="F327" s="168" t="n">
        <f aca="false">+F323*$C327</f>
        <v>0</v>
      </c>
      <c r="G327" s="168" t="n">
        <f aca="false">+G323*$C327</f>
        <v>0</v>
      </c>
      <c r="H327" s="168" t="n">
        <f aca="false">+H323*$C327</f>
        <v>0</v>
      </c>
      <c r="I327" s="168" t="n">
        <f aca="false">+I323*$C327</f>
        <v>0</v>
      </c>
      <c r="J327" s="168" t="n">
        <f aca="false">+J323*$C327</f>
        <v>0</v>
      </c>
      <c r="K327" s="168" t="n">
        <f aca="false">+K323*$C327</f>
        <v>0</v>
      </c>
      <c r="L327" s="168" t="n">
        <f aca="false">+L323*$C327</f>
        <v>0</v>
      </c>
      <c r="M327" s="168" t="n">
        <f aca="false">+M323*$C327</f>
        <v>0</v>
      </c>
      <c r="N327" s="168" t="n">
        <f aca="false">+N323*$C327</f>
        <v>0</v>
      </c>
      <c r="O327" s="168" t="n">
        <f aca="false">+O323*$C327</f>
        <v>0</v>
      </c>
      <c r="P327" s="168" t="n">
        <f aca="false">+P323*$C327</f>
        <v>0</v>
      </c>
      <c r="Q327" s="168" t="n">
        <f aca="false">+Q323*$C327</f>
        <v>0</v>
      </c>
      <c r="R327" s="168" t="n">
        <f aca="false">+R323*$C327</f>
        <v>0</v>
      </c>
      <c r="S327" s="168" t="n">
        <f aca="false">+S323*$C327</f>
        <v>0</v>
      </c>
      <c r="T327" s="168" t="n">
        <f aca="false">+T323*$C327</f>
        <v>0</v>
      </c>
      <c r="U327" s="168" t="n">
        <f aca="false">+U323*$C327</f>
        <v>0</v>
      </c>
      <c r="V327" s="168" t="n">
        <f aca="false">+V323*$C327</f>
        <v>0</v>
      </c>
      <c r="W327" s="168" t="n">
        <f aca="false">+W323*$C327</f>
        <v>0</v>
      </c>
      <c r="X327" s="168" t="n">
        <f aca="false">+X323*$C327</f>
        <v>0</v>
      </c>
      <c r="Y327" s="168" t="n">
        <f aca="false">+Y323*$C327</f>
        <v>0</v>
      </c>
      <c r="Z327" s="168" t="n">
        <f aca="false">+Z323*$C327</f>
        <v>0</v>
      </c>
      <c r="AA327" s="168" t="n">
        <f aca="false">+AA323*$C327</f>
        <v>0</v>
      </c>
      <c r="AB327" s="168" t="n">
        <f aca="false">+AB323*$C327</f>
        <v>0</v>
      </c>
      <c r="AC327" s="168" t="n">
        <f aca="false">+AC323*$C327</f>
        <v>0</v>
      </c>
      <c r="AD327" s="169" t="n">
        <f aca="false">+AD323*$C327</f>
        <v>0</v>
      </c>
      <c r="AE327" s="168" t="n">
        <f aca="false">+AE323*$C327</f>
        <v>0</v>
      </c>
      <c r="AF327" s="168" t="n">
        <f aca="false">+AF323*$C327</f>
        <v>0</v>
      </c>
      <c r="AG327" s="168" t="n">
        <f aca="false">+AG323*$C327</f>
        <v>0</v>
      </c>
      <c r="AH327" s="168" t="n">
        <f aca="false">+AH323*$C327</f>
        <v>0</v>
      </c>
      <c r="AI327" s="168" t="n">
        <f aca="false">+AI323*$C327</f>
        <v>0</v>
      </c>
      <c r="AJ327" s="168" t="n">
        <f aca="false">+AJ323*$C327</f>
        <v>0</v>
      </c>
      <c r="AK327" s="168" t="n">
        <f aca="false">+AK323*$C327</f>
        <v>0</v>
      </c>
      <c r="AL327" s="168" t="n">
        <f aca="false">+AL323*$C327</f>
        <v>0</v>
      </c>
      <c r="AM327" s="168" t="n">
        <f aca="false">+AM323*$C327</f>
        <v>0</v>
      </c>
      <c r="AN327" s="168" t="n">
        <f aca="false">+AN323*$C327</f>
        <v>0</v>
      </c>
      <c r="AO327" s="168" t="n">
        <f aca="false">+AO323*$C327</f>
        <v>0</v>
      </c>
      <c r="AP327" s="168" t="n">
        <f aca="false">+AP323*$C327</f>
        <v>0</v>
      </c>
      <c r="AQ327" s="168" t="n">
        <f aca="false">+AQ323*$C327</f>
        <v>0</v>
      </c>
      <c r="AR327" s="168" t="n">
        <f aca="false">+AR323*$C327</f>
        <v>0</v>
      </c>
      <c r="AS327" s="168" t="n">
        <f aca="false">+AS323*$C327</f>
        <v>0</v>
      </c>
      <c r="AT327" s="168" t="n">
        <f aca="false">+AT323*$C327</f>
        <v>0</v>
      </c>
      <c r="AU327" s="168" t="n">
        <f aca="false">+AU323*$C327</f>
        <v>0</v>
      </c>
      <c r="AV327" s="168" t="n">
        <f aca="false">+AV323*$C327</f>
        <v>0</v>
      </c>
      <c r="AW327" s="168" t="n">
        <f aca="false">+AW323*$C327</f>
        <v>0</v>
      </c>
      <c r="AX327" s="168" t="n">
        <f aca="false">+AX323*$C327</f>
        <v>0</v>
      </c>
      <c r="AY327" s="168" t="n">
        <f aca="false">+AY323*$C327</f>
        <v>0</v>
      </c>
      <c r="AZ327" s="168" t="n">
        <f aca="false">+AZ323*$C327</f>
        <v>0</v>
      </c>
      <c r="BA327" s="168" t="n">
        <f aca="false">+BA323*$C327</f>
        <v>0</v>
      </c>
      <c r="BB327" s="168" t="n">
        <f aca="false">+BB323*$C327</f>
        <v>0</v>
      </c>
      <c r="BC327" s="170"/>
      <c r="BD327" s="171"/>
      <c r="BE327" s="171"/>
      <c r="BF327" s="171"/>
      <c r="BG327" s="171"/>
      <c r="BH327" s="171"/>
      <c r="BI327" s="171"/>
      <c r="BJ327" s="171"/>
      <c r="BK327" s="171"/>
      <c r="BL327" s="171"/>
      <c r="BM327" s="171"/>
      <c r="BN327" s="171"/>
      <c r="BO327" s="171"/>
      <c r="BP327" s="171"/>
      <c r="BQ327" s="171"/>
      <c r="BR327" s="171"/>
      <c r="BS327" s="171"/>
      <c r="BT327" s="171"/>
      <c r="BU327" s="171"/>
      <c r="BV327" s="171"/>
      <c r="BW327" s="171"/>
      <c r="BX327" s="171"/>
      <c r="BY327" s="171"/>
      <c r="BZ327" s="171"/>
      <c r="CA327" s="171"/>
      <c r="CB327" s="171"/>
      <c r="CC327" s="171"/>
      <c r="CD327" s="171"/>
      <c r="CE327" s="171"/>
      <c r="CF327" s="171"/>
      <c r="CG327" s="171"/>
      <c r="CH327" s="171"/>
      <c r="CI327" s="171"/>
      <c r="CJ327" s="171"/>
      <c r="CK327" s="171"/>
    </row>
    <row r="328" customFormat="false" ht="13.5" hidden="false" customHeight="false" outlineLevel="0" collapsed="false">
      <c r="A328" s="153"/>
      <c r="B328" s="172" t="s">
        <v>124</v>
      </c>
      <c r="C328" s="173" t="str">
        <f aca="false">+'NTP or Sold'!B31</f>
        <v>Tentative</v>
      </c>
      <c r="D328" s="174" t="n">
        <f aca="false">+D325*$C327</f>
        <v>0</v>
      </c>
      <c r="E328" s="174" t="n">
        <f aca="false">+E325*$C327</f>
        <v>0</v>
      </c>
      <c r="F328" s="174" t="n">
        <f aca="false">+F325*$C327</f>
        <v>0</v>
      </c>
      <c r="G328" s="174" t="n">
        <f aca="false">+G325*$C327</f>
        <v>0</v>
      </c>
      <c r="H328" s="174" t="n">
        <f aca="false">+H325*$C327</f>
        <v>0</v>
      </c>
      <c r="I328" s="174" t="n">
        <f aca="false">+I325*$C327</f>
        <v>0</v>
      </c>
      <c r="J328" s="174" t="n">
        <f aca="false">+J325*$C327</f>
        <v>0</v>
      </c>
      <c r="K328" s="174" t="n">
        <f aca="false">+K325*$C327</f>
        <v>0</v>
      </c>
      <c r="L328" s="174" t="n">
        <f aca="false">+L325*$C327</f>
        <v>0</v>
      </c>
      <c r="M328" s="174" t="n">
        <f aca="false">+M325*$C327</f>
        <v>0</v>
      </c>
      <c r="N328" s="174" t="n">
        <f aca="false">+N325*$C327</f>
        <v>0</v>
      </c>
      <c r="O328" s="174" t="n">
        <f aca="false">+O325*$C327</f>
        <v>0</v>
      </c>
      <c r="P328" s="174" t="n">
        <f aca="false">+P325*$C327</f>
        <v>0</v>
      </c>
      <c r="Q328" s="174" t="n">
        <f aca="false">+Q325*$C327</f>
        <v>0</v>
      </c>
      <c r="R328" s="174" t="n">
        <f aca="false">+R325*$C327</f>
        <v>0</v>
      </c>
      <c r="S328" s="174" t="n">
        <f aca="false">+S325*$C327</f>
        <v>0</v>
      </c>
      <c r="T328" s="174" t="n">
        <f aca="false">+T325*$C327</f>
        <v>0</v>
      </c>
      <c r="U328" s="174" t="n">
        <f aca="false">+U325*$C327</f>
        <v>0</v>
      </c>
      <c r="V328" s="174" t="n">
        <f aca="false">+V325*$C327</f>
        <v>0</v>
      </c>
      <c r="W328" s="174" t="n">
        <f aca="false">+W325*$C327</f>
        <v>0</v>
      </c>
      <c r="X328" s="174" t="n">
        <f aca="false">+X325*$C327</f>
        <v>0</v>
      </c>
      <c r="Y328" s="174" t="n">
        <f aca="false">+Y325*$C327</f>
        <v>0</v>
      </c>
      <c r="Z328" s="174" t="n">
        <f aca="false">+Z325*$C327</f>
        <v>0</v>
      </c>
      <c r="AA328" s="174" t="n">
        <f aca="false">+AA325*$C327</f>
        <v>0</v>
      </c>
      <c r="AB328" s="174" t="n">
        <f aca="false">+AB325*$C327</f>
        <v>0</v>
      </c>
      <c r="AC328" s="174" t="n">
        <f aca="false">+AC325*$C327</f>
        <v>0</v>
      </c>
      <c r="AD328" s="175" t="n">
        <f aca="false">+AD325*$C327</f>
        <v>0</v>
      </c>
      <c r="AE328" s="174" t="n">
        <f aca="false">+AE325*$C327</f>
        <v>0</v>
      </c>
      <c r="AF328" s="174" t="n">
        <f aca="false">+AF325*$C327</f>
        <v>0</v>
      </c>
      <c r="AG328" s="174" t="n">
        <f aca="false">+AG325*$C327</f>
        <v>0</v>
      </c>
      <c r="AH328" s="174" t="n">
        <f aca="false">+AH325*$C327</f>
        <v>0</v>
      </c>
      <c r="AI328" s="174" t="n">
        <f aca="false">+AI325*$C327</f>
        <v>0</v>
      </c>
      <c r="AJ328" s="174" t="n">
        <f aca="false">+AJ325*$C327</f>
        <v>0</v>
      </c>
      <c r="AK328" s="174" t="n">
        <f aca="false">+AK325*$C327</f>
        <v>0</v>
      </c>
      <c r="AL328" s="174" t="n">
        <f aca="false">+AL325*$C327</f>
        <v>0</v>
      </c>
      <c r="AM328" s="174" t="n">
        <f aca="false">+AM325*$C327</f>
        <v>0</v>
      </c>
      <c r="AN328" s="174" t="n">
        <f aca="false">+AN325*$C327</f>
        <v>0</v>
      </c>
      <c r="AO328" s="174" t="n">
        <f aca="false">+AO325*$C327</f>
        <v>0</v>
      </c>
      <c r="AP328" s="174" t="n">
        <f aca="false">+AP325*$C327</f>
        <v>0</v>
      </c>
      <c r="AQ328" s="174" t="n">
        <f aca="false">+AQ325*$C327</f>
        <v>0</v>
      </c>
      <c r="AR328" s="174" t="n">
        <f aca="false">+AR325*$C327</f>
        <v>0</v>
      </c>
      <c r="AS328" s="174" t="n">
        <f aca="false">+AS325*$C327</f>
        <v>0</v>
      </c>
      <c r="AT328" s="174" t="n">
        <f aca="false">+AT325*$C327</f>
        <v>0</v>
      </c>
      <c r="AU328" s="174" t="n">
        <f aca="false">+AU325*$C327</f>
        <v>0</v>
      </c>
      <c r="AV328" s="174" t="n">
        <f aca="false">+AV325*$C327</f>
        <v>0</v>
      </c>
      <c r="AW328" s="174" t="n">
        <f aca="false">+AW325*$C327</f>
        <v>0</v>
      </c>
      <c r="AX328" s="174" t="n">
        <f aca="false">+AX325*$C327</f>
        <v>0</v>
      </c>
      <c r="AY328" s="174" t="n">
        <f aca="false">+AY325*$C327</f>
        <v>0</v>
      </c>
      <c r="AZ328" s="174" t="n">
        <f aca="false">+AZ325*$C327</f>
        <v>0</v>
      </c>
      <c r="BA328" s="174" t="n">
        <f aca="false">+BA325*$C327</f>
        <v>0</v>
      </c>
      <c r="BB328" s="174" t="n">
        <f aca="false">+BB325*$C327</f>
        <v>0</v>
      </c>
      <c r="BC328" s="176"/>
      <c r="BD328" s="177"/>
      <c r="BE328" s="177"/>
      <c r="BF328" s="177"/>
      <c r="BG328" s="177"/>
      <c r="BH328" s="177"/>
      <c r="BI328" s="177"/>
      <c r="BJ328" s="177"/>
      <c r="BK328" s="177"/>
      <c r="BL328" s="177"/>
      <c r="BM328" s="177"/>
      <c r="BN328" s="177"/>
      <c r="BO328" s="177"/>
      <c r="BP328" s="177"/>
      <c r="BQ328" s="177"/>
      <c r="BR328" s="177"/>
      <c r="BS328" s="177"/>
      <c r="BT328" s="177"/>
      <c r="BU328" s="177"/>
      <c r="BV328" s="177"/>
      <c r="BW328" s="177"/>
      <c r="BX328" s="177"/>
      <c r="BY328" s="177"/>
      <c r="BZ328" s="177"/>
      <c r="CA328" s="177"/>
      <c r="CB328" s="177"/>
      <c r="CC328" s="177"/>
      <c r="CD328" s="177"/>
      <c r="CE328" s="177"/>
      <c r="CF328" s="177"/>
      <c r="CG328" s="177"/>
      <c r="CH328" s="177"/>
      <c r="CI328" s="177"/>
      <c r="CJ328" s="177"/>
      <c r="CK328" s="177"/>
    </row>
    <row r="329" customFormat="false" ht="15" hidden="false" customHeight="true" outlineLevel="0" collapsed="false">
      <c r="A329" s="153" t="n">
        <v>4</v>
      </c>
      <c r="B329" s="276" t="str">
        <f aca="false">+'NTP or Sold'!G32</f>
        <v>LM6000</v>
      </c>
      <c r="C329" s="260" t="str">
        <f aca="false">+'NTP or Sold'!S32</f>
        <v>Elektrobolt (ESA) - 85%</v>
      </c>
      <c r="D329" s="277"/>
      <c r="E329" s="277"/>
      <c r="F329" s="277"/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  <c r="AA329" s="277"/>
      <c r="AB329" s="277"/>
      <c r="AC329" s="277"/>
      <c r="AD329" s="277"/>
      <c r="AE329" s="277"/>
      <c r="AF329" s="157"/>
      <c r="AG329" s="277"/>
      <c r="AH329" s="277"/>
      <c r="AI329" s="277"/>
      <c r="AJ329" s="277"/>
      <c r="AK329" s="277"/>
      <c r="AL329" s="277"/>
      <c r="AM329" s="277"/>
      <c r="AN329" s="277"/>
      <c r="AO329" s="277"/>
      <c r="AP329" s="277"/>
      <c r="AQ329" s="277"/>
      <c r="AR329" s="277"/>
      <c r="AS329" s="277"/>
      <c r="AT329" s="277"/>
      <c r="AU329" s="277"/>
      <c r="AV329" s="277"/>
      <c r="AW329" s="277"/>
      <c r="AX329" s="277"/>
      <c r="AY329" s="277"/>
      <c r="AZ329" s="277"/>
      <c r="BA329" s="277"/>
      <c r="BB329" s="277"/>
      <c r="BC329" s="262"/>
    </row>
    <row r="330" customFormat="false" ht="12.75" hidden="false" customHeight="false" outlineLevel="0" collapsed="false">
      <c r="A330" s="153"/>
      <c r="B330" s="264" t="s">
        <v>119</v>
      </c>
      <c r="C330" s="260"/>
      <c r="D330" s="265" t="n">
        <v>0</v>
      </c>
      <c r="E330" s="265" t="n">
        <v>0</v>
      </c>
      <c r="F330" s="265" t="n">
        <v>0</v>
      </c>
      <c r="G330" s="265" t="n">
        <v>0</v>
      </c>
      <c r="H330" s="265" t="n">
        <v>0</v>
      </c>
      <c r="I330" s="265" t="n">
        <v>0</v>
      </c>
      <c r="J330" s="265" t="n">
        <v>0</v>
      </c>
      <c r="K330" s="265" t="n">
        <v>0</v>
      </c>
      <c r="L330" s="265" t="n">
        <v>0</v>
      </c>
      <c r="M330" s="265" t="n">
        <v>0</v>
      </c>
      <c r="N330" s="265" t="n">
        <f aca="false">16.7/336</f>
        <v>0.049702380952381</v>
      </c>
      <c r="O330" s="265" t="n">
        <v>0</v>
      </c>
      <c r="P330" s="265" t="n">
        <v>0</v>
      </c>
      <c r="Q330" s="265" t="n">
        <v>0</v>
      </c>
      <c r="R330" s="265" t="n">
        <v>0</v>
      </c>
      <c r="S330" s="265" t="n">
        <v>0</v>
      </c>
      <c r="T330" s="265" t="n">
        <v>0</v>
      </c>
      <c r="U330" s="265" t="n">
        <v>0</v>
      </c>
      <c r="V330" s="265" t="n">
        <v>0</v>
      </c>
      <c r="W330" s="265" t="n">
        <v>0</v>
      </c>
      <c r="X330" s="265" t="n">
        <f aca="false">+(0.95-0.0497)/18</f>
        <v>0.0500166666666667</v>
      </c>
      <c r="Y330" s="265" t="n">
        <f aca="false">+(0.95-0.0497)/18</f>
        <v>0.0500166666666667</v>
      </c>
      <c r="Z330" s="265" t="n">
        <f aca="false">+(0.95-0.0497)/18</f>
        <v>0.0500166666666667</v>
      </c>
      <c r="AA330" s="265" t="n">
        <f aca="false">+(0.95-0.0497)/18</f>
        <v>0.0500166666666667</v>
      </c>
      <c r="AB330" s="265" t="n">
        <f aca="false">+(0.95-0.0497)/18</f>
        <v>0.0500166666666667</v>
      </c>
      <c r="AC330" s="265" t="n">
        <f aca="false">+(0.95-0.0497)/18</f>
        <v>0.0500166666666667</v>
      </c>
      <c r="AD330" s="265" t="n">
        <f aca="false">+(0.95-0.0497)/18</f>
        <v>0.0500166666666667</v>
      </c>
      <c r="AE330" s="265" t="n">
        <f aca="false">+(0.95-0.0497)/18</f>
        <v>0.0500166666666667</v>
      </c>
      <c r="AF330" s="162" t="n">
        <f aca="false">+(0.95-0.0497)/18</f>
        <v>0.0500166666666667</v>
      </c>
      <c r="AG330" s="265" t="n">
        <f aca="false">+(0.95-0.0497)/18</f>
        <v>0.0500166666666667</v>
      </c>
      <c r="AH330" s="265" t="n">
        <f aca="false">+(0.95-0.0497)/18</f>
        <v>0.0500166666666667</v>
      </c>
      <c r="AI330" s="265" t="n">
        <f aca="false">+(0.95-0.0497)/18</f>
        <v>0.0500166666666667</v>
      </c>
      <c r="AJ330" s="265" t="n">
        <f aca="false">+(0.95-0.0497)/18</f>
        <v>0.0500166666666667</v>
      </c>
      <c r="AK330" s="265" t="n">
        <f aca="false">+(0.95-0.0497)/18</f>
        <v>0.0500166666666667</v>
      </c>
      <c r="AL330" s="265" t="n">
        <f aca="false">+(0.95-0.0497)/18</f>
        <v>0.0500166666666667</v>
      </c>
      <c r="AM330" s="265" t="n">
        <f aca="false">+(0.95-0.0497)/18</f>
        <v>0.0500166666666667</v>
      </c>
      <c r="AN330" s="265" t="n">
        <f aca="false">+(0.95-0.0497)/18</f>
        <v>0.0500166666666667</v>
      </c>
      <c r="AO330" s="265" t="n">
        <f aca="false">+(0.95-0.0497)/18</f>
        <v>0.0500166666666667</v>
      </c>
      <c r="AP330" s="265" t="n">
        <v>0</v>
      </c>
      <c r="AQ330" s="265" t="n">
        <v>0</v>
      </c>
      <c r="AR330" s="265" t="n">
        <v>0</v>
      </c>
      <c r="AS330" s="265" t="n">
        <v>0</v>
      </c>
      <c r="AT330" s="265" t="n">
        <v>0.05</v>
      </c>
      <c r="AU330" s="265" t="n">
        <v>0</v>
      </c>
      <c r="AV330" s="265" t="n">
        <v>0</v>
      </c>
      <c r="AW330" s="265" t="n">
        <v>0</v>
      </c>
      <c r="AX330" s="265" t="n">
        <v>0</v>
      </c>
      <c r="AY330" s="265" t="n">
        <v>0</v>
      </c>
      <c r="AZ330" s="265" t="n">
        <v>0</v>
      </c>
      <c r="BA330" s="265" t="n">
        <v>0</v>
      </c>
      <c r="BB330" s="265" t="n">
        <v>0</v>
      </c>
      <c r="BC330" s="266" t="n">
        <f aca="false">SUM(N330:BB330)</f>
        <v>1.00000238095238</v>
      </c>
      <c r="BD330" s="264"/>
    </row>
    <row r="331" customFormat="false" ht="12.75" hidden="false" customHeight="false" outlineLevel="0" collapsed="false">
      <c r="A331" s="153"/>
      <c r="B331" s="264" t="s">
        <v>120</v>
      </c>
      <c r="C331" s="260"/>
      <c r="D331" s="265" t="n">
        <f aca="false">D330</f>
        <v>0</v>
      </c>
      <c r="E331" s="265" t="n">
        <f aca="false">+D331+E330</f>
        <v>0</v>
      </c>
      <c r="F331" s="265" t="n">
        <f aca="false">+E331+F330</f>
        <v>0</v>
      </c>
      <c r="G331" s="265" t="n">
        <f aca="false">+F331+G330</f>
        <v>0</v>
      </c>
      <c r="H331" s="265" t="n">
        <f aca="false">+G331+H330</f>
        <v>0</v>
      </c>
      <c r="I331" s="265" t="n">
        <f aca="false">+H331+I330</f>
        <v>0</v>
      </c>
      <c r="J331" s="265" t="n">
        <f aca="false">+I331+J330</f>
        <v>0</v>
      </c>
      <c r="K331" s="265" t="n">
        <f aca="false">+J331+K330</f>
        <v>0</v>
      </c>
      <c r="L331" s="265" t="n">
        <f aca="false">+K331+L330</f>
        <v>0</v>
      </c>
      <c r="M331" s="265" t="n">
        <f aca="false">+L331+M330</f>
        <v>0</v>
      </c>
      <c r="N331" s="265" t="n">
        <f aca="false">+M331+N330</f>
        <v>0.049702380952381</v>
      </c>
      <c r="O331" s="265" t="n">
        <f aca="false">+N331+O330</f>
        <v>0.049702380952381</v>
      </c>
      <c r="P331" s="265" t="n">
        <f aca="false">+O331+P330</f>
        <v>0.049702380952381</v>
      </c>
      <c r="Q331" s="265" t="n">
        <f aca="false">+P331+Q330</f>
        <v>0.049702380952381</v>
      </c>
      <c r="R331" s="265" t="n">
        <f aca="false">+Q331+R330</f>
        <v>0.049702380952381</v>
      </c>
      <c r="S331" s="265" t="n">
        <f aca="false">+R331+S330</f>
        <v>0.049702380952381</v>
      </c>
      <c r="T331" s="265" t="n">
        <f aca="false">+S331+T330</f>
        <v>0.049702380952381</v>
      </c>
      <c r="U331" s="265" t="n">
        <f aca="false">+T331+U330</f>
        <v>0.049702380952381</v>
      </c>
      <c r="V331" s="265" t="n">
        <f aca="false">+U331+V330</f>
        <v>0.049702380952381</v>
      </c>
      <c r="W331" s="265" t="n">
        <f aca="false">+V331+W330</f>
        <v>0.049702380952381</v>
      </c>
      <c r="X331" s="265" t="n">
        <f aca="false">+W331+X330</f>
        <v>0.0997190476190476</v>
      </c>
      <c r="Y331" s="265" t="n">
        <f aca="false">+X331+Y330</f>
        <v>0.149735714285714</v>
      </c>
      <c r="Z331" s="265" t="n">
        <f aca="false">+Y331+Z330</f>
        <v>0.199752380952381</v>
      </c>
      <c r="AA331" s="265" t="n">
        <f aca="false">+Z331+AA330</f>
        <v>0.249769047619048</v>
      </c>
      <c r="AB331" s="265" t="n">
        <f aca="false">+AA331+AB330</f>
        <v>0.299785714285714</v>
      </c>
      <c r="AC331" s="265" t="n">
        <f aca="false">+AB331+AC330</f>
        <v>0.349802380952381</v>
      </c>
      <c r="AD331" s="265" t="n">
        <f aca="false">+AC331+AD330</f>
        <v>0.399819047619048</v>
      </c>
      <c r="AE331" s="265" t="n">
        <f aca="false">+AD331+AE330</f>
        <v>0.449835714285714</v>
      </c>
      <c r="AF331" s="162" t="n">
        <f aca="false">+AE331+AF330</f>
        <v>0.499852380952381</v>
      </c>
      <c r="AG331" s="265" t="n">
        <f aca="false">+AF331+AG330</f>
        <v>0.549869047619048</v>
      </c>
      <c r="AH331" s="265" t="n">
        <f aca="false">+AG331+AH330</f>
        <v>0.599885714285714</v>
      </c>
      <c r="AI331" s="265" t="n">
        <f aca="false">+AH331+AI330</f>
        <v>0.649902380952381</v>
      </c>
      <c r="AJ331" s="265" t="n">
        <f aca="false">+AI331+AJ330</f>
        <v>0.699919047619048</v>
      </c>
      <c r="AK331" s="265" t="n">
        <f aca="false">+AJ331+AK330</f>
        <v>0.749935714285714</v>
      </c>
      <c r="AL331" s="265" t="n">
        <f aca="false">+AK331+AL330</f>
        <v>0.799952380952381</v>
      </c>
      <c r="AM331" s="265" t="n">
        <f aca="false">+AL331+AM330</f>
        <v>0.849969047619048</v>
      </c>
      <c r="AN331" s="265" t="n">
        <f aca="false">+AM331+AN330</f>
        <v>0.899985714285715</v>
      </c>
      <c r="AO331" s="265" t="n">
        <f aca="false">+AN331+AO330</f>
        <v>0.950002380952381</v>
      </c>
      <c r="AP331" s="265" t="n">
        <f aca="false">+AO331+AP330</f>
        <v>0.950002380952381</v>
      </c>
      <c r="AQ331" s="265" t="n">
        <f aca="false">+AP331+AQ330</f>
        <v>0.950002380952381</v>
      </c>
      <c r="AR331" s="265" t="n">
        <f aca="false">+AQ331+AR330</f>
        <v>0.950002380952381</v>
      </c>
      <c r="AS331" s="265" t="n">
        <f aca="false">+AR331+AS330</f>
        <v>0.950002380952381</v>
      </c>
      <c r="AT331" s="265" t="n">
        <f aca="false">+AS331+AT330</f>
        <v>1.00000238095238</v>
      </c>
      <c r="AU331" s="265" t="n">
        <f aca="false">+AT331+AU330</f>
        <v>1.00000238095238</v>
      </c>
      <c r="AV331" s="265" t="n">
        <f aca="false">+AU331+AV330</f>
        <v>1.00000238095238</v>
      </c>
      <c r="AW331" s="265" t="n">
        <f aca="false">+AV331+AW330</f>
        <v>1.00000238095238</v>
      </c>
      <c r="AX331" s="265" t="n">
        <f aca="false">+AW331+AX330</f>
        <v>1.00000238095238</v>
      </c>
      <c r="AY331" s="265" t="n">
        <f aca="false">+AX331+AY330</f>
        <v>1.00000238095238</v>
      </c>
      <c r="AZ331" s="265" t="n">
        <f aca="false">+AY331+AZ330</f>
        <v>1.00000238095238</v>
      </c>
      <c r="BA331" s="265" t="n">
        <f aca="false">+AZ331+BA330</f>
        <v>1.00000238095238</v>
      </c>
      <c r="BB331" s="265" t="n">
        <f aca="false">+BA331+BB330</f>
        <v>1.00000238095238</v>
      </c>
      <c r="BC331" s="266"/>
      <c r="BD331" s="264"/>
    </row>
    <row r="332" customFormat="false" ht="12.75" hidden="false" customHeight="false" outlineLevel="0" collapsed="false">
      <c r="A332" s="153"/>
      <c r="B332" s="264" t="s">
        <v>121</v>
      </c>
      <c r="C332" s="260"/>
      <c r="D332" s="265" t="n">
        <v>0</v>
      </c>
      <c r="E332" s="265" t="n">
        <v>0</v>
      </c>
      <c r="F332" s="265" t="n">
        <v>0</v>
      </c>
      <c r="G332" s="265" t="n">
        <v>0</v>
      </c>
      <c r="H332" s="265" t="n">
        <v>0</v>
      </c>
      <c r="I332" s="265" t="n">
        <v>0</v>
      </c>
      <c r="J332" s="265" t="n">
        <v>0</v>
      </c>
      <c r="K332" s="265" t="n">
        <v>0</v>
      </c>
      <c r="L332" s="265" t="n">
        <v>0</v>
      </c>
      <c r="M332" s="265" t="n">
        <v>0</v>
      </c>
      <c r="N332" s="265" t="n">
        <v>0.05</v>
      </c>
      <c r="O332" s="265" t="n">
        <v>0</v>
      </c>
      <c r="P332" s="265" t="n">
        <v>0</v>
      </c>
      <c r="Q332" s="265" t="n">
        <v>0</v>
      </c>
      <c r="R332" s="265" t="n">
        <v>0</v>
      </c>
      <c r="S332" s="265" t="n">
        <v>0</v>
      </c>
      <c r="T332" s="265" t="n">
        <v>0</v>
      </c>
      <c r="U332" s="265" t="n">
        <v>0</v>
      </c>
      <c r="V332" s="265" t="n">
        <v>0</v>
      </c>
      <c r="W332" s="265" t="n">
        <v>0</v>
      </c>
      <c r="X332" s="265" t="n">
        <f aca="false">+(0.34-0.05)/18</f>
        <v>0.0161111111111111</v>
      </c>
      <c r="Y332" s="265" t="n">
        <f aca="false">+(0.34-0.05)/18</f>
        <v>0.0161111111111111</v>
      </c>
      <c r="Z332" s="265" t="n">
        <f aca="false">+(0.34-0.05)/18</f>
        <v>0.0161111111111111</v>
      </c>
      <c r="AA332" s="265" t="n">
        <f aca="false">+(0.34-0.05)/18</f>
        <v>0.0161111111111111</v>
      </c>
      <c r="AB332" s="265" t="n">
        <f aca="false">+(0.34-0.05)/18</f>
        <v>0.0161111111111111</v>
      </c>
      <c r="AC332" s="265" t="n">
        <f aca="false">+(0.34-0.05)/18</f>
        <v>0.0161111111111111</v>
      </c>
      <c r="AD332" s="265" t="n">
        <f aca="false">+(0.34-0.05)/18</f>
        <v>0.0161111111111111</v>
      </c>
      <c r="AE332" s="265" t="n">
        <f aca="false">+(0.34-0.05)/18</f>
        <v>0.0161111111111111</v>
      </c>
      <c r="AF332" s="162" t="n">
        <f aca="false">+(0.34-0.05)/18</f>
        <v>0.0161111111111111</v>
      </c>
      <c r="AG332" s="265" t="n">
        <f aca="false">+(0.34-0.05)/18</f>
        <v>0.0161111111111111</v>
      </c>
      <c r="AH332" s="265" t="n">
        <f aca="false">+(0.34-0.05)/18</f>
        <v>0.0161111111111111</v>
      </c>
      <c r="AI332" s="265" t="n">
        <f aca="false">+(0.34-0.05)/18</f>
        <v>0.0161111111111111</v>
      </c>
      <c r="AJ332" s="265" t="n">
        <f aca="false">+(0.34-0.05)/18</f>
        <v>0.0161111111111111</v>
      </c>
      <c r="AK332" s="265" t="n">
        <f aca="false">+(0.34-0.05)/18</f>
        <v>0.0161111111111111</v>
      </c>
      <c r="AL332" s="265" t="n">
        <f aca="false">+(0.34-0.05)/18</f>
        <v>0.0161111111111111</v>
      </c>
      <c r="AM332" s="265" t="n">
        <f aca="false">+(0.34-0.05)/18</f>
        <v>0.0161111111111111</v>
      </c>
      <c r="AN332" s="265" t="n">
        <f aca="false">+(0.34-0.05)/18</f>
        <v>0.0161111111111111</v>
      </c>
      <c r="AO332" s="265" t="n">
        <f aca="false">+(0.34-0.05)/18</f>
        <v>0.0161111111111111</v>
      </c>
      <c r="AP332" s="265" t="n">
        <v>0.66</v>
      </c>
      <c r="AQ332" s="265" t="n">
        <v>0</v>
      </c>
      <c r="AR332" s="265" t="n">
        <v>0</v>
      </c>
      <c r="AS332" s="265" t="n">
        <v>0</v>
      </c>
      <c r="AT332" s="265" t="n">
        <v>0</v>
      </c>
      <c r="AU332" s="265" t="n">
        <v>0</v>
      </c>
      <c r="AV332" s="265" t="n">
        <v>0</v>
      </c>
      <c r="AW332" s="265" t="n">
        <v>0</v>
      </c>
      <c r="AX332" s="265" t="n">
        <v>0</v>
      </c>
      <c r="AY332" s="265" t="n">
        <v>0</v>
      </c>
      <c r="AZ332" s="265" t="n">
        <v>0</v>
      </c>
      <c r="BA332" s="265" t="n">
        <v>0</v>
      </c>
      <c r="BB332" s="265" t="n">
        <v>0</v>
      </c>
      <c r="BC332" s="266" t="n">
        <f aca="false">SUM(N332:BB332)</f>
        <v>1</v>
      </c>
      <c r="BD332" s="264"/>
    </row>
    <row r="333" customFormat="false" ht="12.75" hidden="false" customHeight="false" outlineLevel="0" collapsed="false">
      <c r="A333" s="153"/>
      <c r="B333" s="264" t="s">
        <v>122</v>
      </c>
      <c r="C333" s="260"/>
      <c r="D333" s="265" t="n">
        <f aca="false">+D332</f>
        <v>0</v>
      </c>
      <c r="E333" s="265" t="n">
        <f aca="false">+D333+E332</f>
        <v>0</v>
      </c>
      <c r="F333" s="265" t="n">
        <f aca="false">+E333+F332</f>
        <v>0</v>
      </c>
      <c r="G333" s="265" t="n">
        <f aca="false">+F333+G332</f>
        <v>0</v>
      </c>
      <c r="H333" s="265" t="n">
        <f aca="false">+G333+H332</f>
        <v>0</v>
      </c>
      <c r="I333" s="265" t="n">
        <f aca="false">+H333+I332</f>
        <v>0</v>
      </c>
      <c r="J333" s="265" t="n">
        <f aca="false">+I333+J332</f>
        <v>0</v>
      </c>
      <c r="K333" s="265" t="n">
        <f aca="false">+J333+K332</f>
        <v>0</v>
      </c>
      <c r="L333" s="265" t="n">
        <f aca="false">+K333+L332</f>
        <v>0</v>
      </c>
      <c r="M333" s="265" t="n">
        <f aca="false">+L333+M332</f>
        <v>0</v>
      </c>
      <c r="N333" s="265" t="n">
        <f aca="false">+M333+N332</f>
        <v>0.05</v>
      </c>
      <c r="O333" s="265" t="n">
        <f aca="false">+N333+O332</f>
        <v>0.05</v>
      </c>
      <c r="P333" s="265" t="n">
        <f aca="false">+O333+P332</f>
        <v>0.05</v>
      </c>
      <c r="Q333" s="265" t="n">
        <f aca="false">+P333+Q332</f>
        <v>0.05</v>
      </c>
      <c r="R333" s="265" t="n">
        <f aca="false">+Q333+R332</f>
        <v>0.05</v>
      </c>
      <c r="S333" s="265" t="n">
        <f aca="false">+R333+S332</f>
        <v>0.05</v>
      </c>
      <c r="T333" s="265" t="n">
        <f aca="false">+S333+T332</f>
        <v>0.05</v>
      </c>
      <c r="U333" s="265" t="n">
        <f aca="false">+T333+U332</f>
        <v>0.05</v>
      </c>
      <c r="V333" s="265" t="n">
        <f aca="false">+U333+V332</f>
        <v>0.05</v>
      </c>
      <c r="W333" s="265" t="n">
        <f aca="false">+V333+W332</f>
        <v>0.05</v>
      </c>
      <c r="X333" s="265" t="n">
        <f aca="false">+W333+X332</f>
        <v>0.0661111111111111</v>
      </c>
      <c r="Y333" s="265" t="n">
        <f aca="false">+X333+Y332</f>
        <v>0.0822222222222222</v>
      </c>
      <c r="Z333" s="265" t="n">
        <f aca="false">+Y333+Z332</f>
        <v>0.0983333333333334</v>
      </c>
      <c r="AA333" s="265" t="n">
        <f aca="false">+Z333+AA332</f>
        <v>0.114444444444444</v>
      </c>
      <c r="AB333" s="265" t="n">
        <f aca="false">+AA333+AB332</f>
        <v>0.130555555555556</v>
      </c>
      <c r="AC333" s="265" t="n">
        <f aca="false">+AB333+AC332</f>
        <v>0.146666666666667</v>
      </c>
      <c r="AD333" s="265" t="n">
        <f aca="false">+AC333+AD332</f>
        <v>0.162777777777778</v>
      </c>
      <c r="AE333" s="265" t="n">
        <f aca="false">+AD333+AE332</f>
        <v>0.178888888888889</v>
      </c>
      <c r="AF333" s="162" t="n">
        <f aca="false">+AE333+AF332</f>
        <v>0.195</v>
      </c>
      <c r="AG333" s="265" t="n">
        <f aca="false">+AF333+AG332</f>
        <v>0.211111111111111</v>
      </c>
      <c r="AH333" s="265" t="n">
        <f aca="false">+AG333+AH332</f>
        <v>0.227222222222222</v>
      </c>
      <c r="AI333" s="265" t="n">
        <f aca="false">+AH333+AI332</f>
        <v>0.243333333333333</v>
      </c>
      <c r="AJ333" s="265" t="n">
        <f aca="false">+AI333+AJ332</f>
        <v>0.259444444444444</v>
      </c>
      <c r="AK333" s="265" t="n">
        <f aca="false">+AJ333+AK332</f>
        <v>0.275555555555556</v>
      </c>
      <c r="AL333" s="265" t="n">
        <f aca="false">+AK333+AL332</f>
        <v>0.291666666666667</v>
      </c>
      <c r="AM333" s="265" t="n">
        <f aca="false">+AL333+AM332</f>
        <v>0.307777777777778</v>
      </c>
      <c r="AN333" s="265" t="n">
        <f aca="false">+AM333+AN332</f>
        <v>0.323888888888889</v>
      </c>
      <c r="AO333" s="265" t="n">
        <f aca="false">+AN333+AO332</f>
        <v>0.34</v>
      </c>
      <c r="AP333" s="265" t="n">
        <f aca="false">+AO333+AP332</f>
        <v>1</v>
      </c>
      <c r="AQ333" s="265" t="n">
        <f aca="false">+AP333+AQ332</f>
        <v>1</v>
      </c>
      <c r="AR333" s="265" t="n">
        <f aca="false">+AQ333+AR332</f>
        <v>1</v>
      </c>
      <c r="AS333" s="265" t="n">
        <f aca="false">+AR333+AS332</f>
        <v>1</v>
      </c>
      <c r="AT333" s="265" t="n">
        <f aca="false">+AS333+AT332</f>
        <v>1</v>
      </c>
      <c r="AU333" s="265" t="n">
        <f aca="false">+AT333+AU332</f>
        <v>1</v>
      </c>
      <c r="AV333" s="265" t="n">
        <f aca="false">+AU333+AV332</f>
        <v>1</v>
      </c>
      <c r="AW333" s="265" t="n">
        <f aca="false">+AV333+AW332</f>
        <v>1</v>
      </c>
      <c r="AX333" s="265" t="n">
        <f aca="false">+AW333+AX332</f>
        <v>1</v>
      </c>
      <c r="AY333" s="265" t="n">
        <f aca="false">+AX333+AY332</f>
        <v>1</v>
      </c>
      <c r="AZ333" s="265" t="n">
        <f aca="false">+AY333+AZ332</f>
        <v>1</v>
      </c>
      <c r="BA333" s="265" t="n">
        <f aca="false">+AZ333+BA332</f>
        <v>1</v>
      </c>
      <c r="BB333" s="265" t="n">
        <f aca="false">+BA333+BB332</f>
        <v>1</v>
      </c>
      <c r="BC333" s="266"/>
      <c r="BD333" s="264"/>
    </row>
    <row r="334" customFormat="false" ht="12.75" hidden="false" customHeight="false" outlineLevel="0" collapsed="false">
      <c r="A334" s="153"/>
      <c r="B334" s="268"/>
      <c r="C334" s="260"/>
      <c r="D334" s="269"/>
      <c r="E334" s="269"/>
      <c r="F334" s="269"/>
      <c r="G334" s="269"/>
      <c r="H334" s="269"/>
      <c r="I334" s="269"/>
      <c r="J334" s="269"/>
      <c r="K334" s="269"/>
      <c r="L334" s="269"/>
      <c r="M334" s="269"/>
      <c r="N334" s="269"/>
      <c r="O334" s="269"/>
      <c r="P334" s="269"/>
      <c r="Q334" s="269"/>
      <c r="R334" s="269"/>
      <c r="S334" s="269"/>
      <c r="T334" s="269"/>
      <c r="U334" s="269"/>
      <c r="V334" s="269"/>
      <c r="W334" s="269"/>
      <c r="X334" s="269"/>
      <c r="Y334" s="269"/>
      <c r="Z334" s="269"/>
      <c r="AA334" s="269"/>
      <c r="AB334" s="269"/>
      <c r="AC334" s="269"/>
      <c r="AD334" s="269"/>
      <c r="AE334" s="269"/>
      <c r="AF334" s="185"/>
      <c r="AG334" s="269"/>
      <c r="AH334" s="269"/>
      <c r="AI334" s="269"/>
      <c r="AJ334" s="269"/>
      <c r="AK334" s="269"/>
      <c r="AL334" s="269"/>
      <c r="AM334" s="269"/>
      <c r="AN334" s="269"/>
      <c r="AO334" s="269"/>
      <c r="AP334" s="269"/>
      <c r="AQ334" s="269"/>
      <c r="AR334" s="269"/>
      <c r="AS334" s="269"/>
      <c r="AT334" s="269"/>
      <c r="AU334" s="269"/>
      <c r="AV334" s="269"/>
      <c r="AW334" s="269"/>
      <c r="AX334" s="269"/>
      <c r="AY334" s="269"/>
      <c r="AZ334" s="269"/>
      <c r="BA334" s="269"/>
      <c r="BB334" s="269"/>
      <c r="BC334" s="270"/>
      <c r="BD334" s="268"/>
    </row>
    <row r="335" customFormat="false" ht="12.75" hidden="false" customHeight="false" outlineLevel="0" collapsed="false">
      <c r="A335" s="153"/>
      <c r="B335" s="211" t="s">
        <v>123</v>
      </c>
      <c r="C335" s="212" t="n">
        <v>14.2</v>
      </c>
      <c r="D335" s="215" t="n">
        <f aca="false">+D331*$C335</f>
        <v>0</v>
      </c>
      <c r="E335" s="215" t="n">
        <f aca="false">+E331*$C335</f>
        <v>0</v>
      </c>
      <c r="F335" s="215" t="n">
        <f aca="false">+F331*$C335</f>
        <v>0</v>
      </c>
      <c r="G335" s="215" t="n">
        <f aca="false">+G331*$C335</f>
        <v>0</v>
      </c>
      <c r="H335" s="215" t="n">
        <f aca="false">+H331*$C335</f>
        <v>0</v>
      </c>
      <c r="I335" s="215" t="n">
        <f aca="false">+I331*$C335</f>
        <v>0</v>
      </c>
      <c r="J335" s="215" t="n">
        <f aca="false">+J331*$C335</f>
        <v>0</v>
      </c>
      <c r="K335" s="215" t="n">
        <f aca="false">+K331*$C335</f>
        <v>0</v>
      </c>
      <c r="L335" s="215" t="n">
        <f aca="false">+L331*$C335</f>
        <v>0</v>
      </c>
      <c r="M335" s="215" t="n">
        <f aca="false">+M331*$C335</f>
        <v>0</v>
      </c>
      <c r="N335" s="215" t="n">
        <f aca="false">+N331*$C335</f>
        <v>0.705773809523809</v>
      </c>
      <c r="O335" s="215" t="n">
        <f aca="false">+O331*$C335</f>
        <v>0.705773809523809</v>
      </c>
      <c r="P335" s="215" t="n">
        <f aca="false">+P331*$C335</f>
        <v>0.705773809523809</v>
      </c>
      <c r="Q335" s="215" t="n">
        <f aca="false">+Q331*$C335</f>
        <v>0.705773809523809</v>
      </c>
      <c r="R335" s="215" t="n">
        <f aca="false">+R331*$C335</f>
        <v>0.705773809523809</v>
      </c>
      <c r="S335" s="215" t="n">
        <f aca="false">+S331*$C335</f>
        <v>0.705773809523809</v>
      </c>
      <c r="T335" s="215" t="n">
        <f aca="false">+T331*$C335</f>
        <v>0.705773809523809</v>
      </c>
      <c r="U335" s="215" t="n">
        <f aca="false">+U331*$C335</f>
        <v>0.705773809523809</v>
      </c>
      <c r="V335" s="215" t="n">
        <f aca="false">+V331*$C335</f>
        <v>0.705773809523809</v>
      </c>
      <c r="W335" s="215" t="n">
        <f aca="false">+W331*$C335</f>
        <v>0.705773809523809</v>
      </c>
      <c r="X335" s="215" t="n">
        <f aca="false">+X331*$C335</f>
        <v>1.41601047619048</v>
      </c>
      <c r="Y335" s="215" t="n">
        <f aca="false">+Y331*$C335</f>
        <v>2.12624714285714</v>
      </c>
      <c r="Z335" s="215" t="n">
        <f aca="false">+Z331*$C335</f>
        <v>2.83648380952381</v>
      </c>
      <c r="AA335" s="215" t="n">
        <f aca="false">+AA331*$C335</f>
        <v>3.54672047619048</v>
      </c>
      <c r="AB335" s="215" t="n">
        <f aca="false">+AB331*$C335</f>
        <v>4.25695714285714</v>
      </c>
      <c r="AC335" s="215" t="n">
        <f aca="false">+AC331*$C335</f>
        <v>4.96719380952381</v>
      </c>
      <c r="AD335" s="215" t="n">
        <f aca="false">+AD331*$C335</f>
        <v>5.67743047619048</v>
      </c>
      <c r="AE335" s="215" t="n">
        <f aca="false">+AE331*$C335</f>
        <v>6.38766714285714</v>
      </c>
      <c r="AF335" s="169" t="n">
        <f aca="false">+AF331*$C335</f>
        <v>7.09790380952381</v>
      </c>
      <c r="AG335" s="215" t="n">
        <f aca="false">+AG331*$C335</f>
        <v>7.80814047619047</v>
      </c>
      <c r="AH335" s="215" t="n">
        <f aca="false">+AH331*$C335</f>
        <v>8.51837714285714</v>
      </c>
      <c r="AI335" s="215" t="n">
        <f aca="false">+AI331*$C335</f>
        <v>9.22861380952381</v>
      </c>
      <c r="AJ335" s="215" t="n">
        <f aca="false">+AJ331*$C335</f>
        <v>9.93885047619048</v>
      </c>
      <c r="AK335" s="215" t="n">
        <f aca="false">+AK331*$C335</f>
        <v>10.6490871428571</v>
      </c>
      <c r="AL335" s="215" t="n">
        <f aca="false">+AL331*$C335</f>
        <v>11.3593238095238</v>
      </c>
      <c r="AM335" s="215" t="n">
        <f aca="false">+AM331*$C335</f>
        <v>12.0695604761905</v>
      </c>
      <c r="AN335" s="215" t="n">
        <f aca="false">+AN331*$C335</f>
        <v>12.7797971428571</v>
      </c>
      <c r="AO335" s="215" t="n">
        <f aca="false">+AO331*$C335</f>
        <v>13.4900338095238</v>
      </c>
      <c r="AP335" s="215" t="n">
        <f aca="false">+AP331*$C335</f>
        <v>13.4900338095238</v>
      </c>
      <c r="AQ335" s="215" t="n">
        <f aca="false">+AQ331*$C335</f>
        <v>13.4900338095238</v>
      </c>
      <c r="AR335" s="215" t="n">
        <f aca="false">+AR331*$C335</f>
        <v>13.4900338095238</v>
      </c>
      <c r="AS335" s="215" t="n">
        <f aca="false">+AS331*$C335</f>
        <v>13.4900338095238</v>
      </c>
      <c r="AT335" s="215" t="n">
        <f aca="false">+AT331*$C335</f>
        <v>14.2000338095238</v>
      </c>
      <c r="AU335" s="215" t="n">
        <f aca="false">+AU331*$C335</f>
        <v>14.2000338095238</v>
      </c>
      <c r="AV335" s="215" t="n">
        <f aca="false">+AV331*$C335</f>
        <v>14.2000338095238</v>
      </c>
      <c r="AW335" s="215" t="n">
        <f aca="false">+AW331*$C335</f>
        <v>14.2000338095238</v>
      </c>
      <c r="AX335" s="215" t="n">
        <f aca="false">+AX331*$C335</f>
        <v>14.2000338095238</v>
      </c>
      <c r="AY335" s="215" t="n">
        <f aca="false">+AY331*$C335</f>
        <v>14.2000338095238</v>
      </c>
      <c r="AZ335" s="215" t="n">
        <f aca="false">+AZ331*$C335</f>
        <v>14.2000338095238</v>
      </c>
      <c r="BA335" s="215" t="n">
        <f aca="false">+BA331*$C335</f>
        <v>14.2000338095238</v>
      </c>
      <c r="BB335" s="215" t="n">
        <f aca="false">+BB331*$C335</f>
        <v>14.2000338095238</v>
      </c>
      <c r="BC335" s="216"/>
      <c r="BD335" s="217"/>
      <c r="BE335" s="217"/>
      <c r="BF335" s="217"/>
      <c r="BG335" s="217"/>
      <c r="BH335" s="217"/>
      <c r="BI335" s="217"/>
      <c r="BJ335" s="217"/>
      <c r="BK335" s="217"/>
      <c r="BL335" s="217"/>
      <c r="BM335" s="217"/>
      <c r="BN335" s="217"/>
      <c r="BO335" s="217"/>
      <c r="BP335" s="217"/>
      <c r="BQ335" s="217"/>
      <c r="BR335" s="217"/>
      <c r="BS335" s="217"/>
      <c r="BT335" s="217"/>
      <c r="BU335" s="217"/>
      <c r="BV335" s="217"/>
      <c r="BW335" s="217"/>
      <c r="BX335" s="217"/>
      <c r="BY335" s="217"/>
      <c r="BZ335" s="217"/>
      <c r="CA335" s="217"/>
      <c r="CB335" s="217"/>
      <c r="CC335" s="217"/>
      <c r="CD335" s="217"/>
      <c r="CE335" s="217"/>
      <c r="CF335" s="217"/>
      <c r="CG335" s="217"/>
      <c r="CH335" s="217"/>
      <c r="CI335" s="217"/>
      <c r="CJ335" s="217"/>
      <c r="CK335" s="217"/>
    </row>
    <row r="336" customFormat="false" ht="13.5" hidden="false" customHeight="false" outlineLevel="0" collapsed="false">
      <c r="A336" s="153"/>
      <c r="B336" s="271" t="s">
        <v>124</v>
      </c>
      <c r="C336" s="272" t="str">
        <f aca="false">+'NTP or Sold'!B32</f>
        <v>Committed</v>
      </c>
      <c r="D336" s="273" t="n">
        <f aca="false">+D333*$C335</f>
        <v>0</v>
      </c>
      <c r="E336" s="273" t="n">
        <f aca="false">+E333*$C335</f>
        <v>0</v>
      </c>
      <c r="F336" s="273" t="n">
        <f aca="false">+F333*$C335</f>
        <v>0</v>
      </c>
      <c r="G336" s="273" t="n">
        <f aca="false">+G333*$C335</f>
        <v>0</v>
      </c>
      <c r="H336" s="273" t="n">
        <f aca="false">+H333*$C335</f>
        <v>0</v>
      </c>
      <c r="I336" s="273" t="n">
        <f aca="false">+I333*$C335</f>
        <v>0</v>
      </c>
      <c r="J336" s="273" t="n">
        <f aca="false">+J333*$C335</f>
        <v>0</v>
      </c>
      <c r="K336" s="273" t="n">
        <f aca="false">+K333*$C335</f>
        <v>0</v>
      </c>
      <c r="L336" s="273" t="n">
        <f aca="false">+L333*$C335</f>
        <v>0</v>
      </c>
      <c r="M336" s="273" t="n">
        <f aca="false">+M333*$C335</f>
        <v>0</v>
      </c>
      <c r="N336" s="273" t="n">
        <f aca="false">+N333*$C335</f>
        <v>0.71</v>
      </c>
      <c r="O336" s="273" t="n">
        <f aca="false">+O333*$C335</f>
        <v>0.71</v>
      </c>
      <c r="P336" s="273" t="n">
        <f aca="false">+P333*$C335</f>
        <v>0.71</v>
      </c>
      <c r="Q336" s="273" t="n">
        <f aca="false">+Q333*$C335</f>
        <v>0.71</v>
      </c>
      <c r="R336" s="273" t="n">
        <f aca="false">+R333*$C335</f>
        <v>0.71</v>
      </c>
      <c r="S336" s="273" t="n">
        <f aca="false">+S333*$C335</f>
        <v>0.71</v>
      </c>
      <c r="T336" s="273" t="n">
        <f aca="false">+T333*$C335</f>
        <v>0.71</v>
      </c>
      <c r="U336" s="273" t="n">
        <f aca="false">+U333*$C335</f>
        <v>0.71</v>
      </c>
      <c r="V336" s="273" t="n">
        <f aca="false">+V333*$C335</f>
        <v>0.71</v>
      </c>
      <c r="W336" s="273" t="n">
        <f aca="false">+W333*$C335</f>
        <v>0.71</v>
      </c>
      <c r="X336" s="273" t="n">
        <f aca="false">+X333*$C335</f>
        <v>0.938777777777778</v>
      </c>
      <c r="Y336" s="273" t="n">
        <f aca="false">+Y333*$C335</f>
        <v>1.16755555555556</v>
      </c>
      <c r="Z336" s="273" t="n">
        <f aca="false">+Z333*$C335</f>
        <v>1.39633333333333</v>
      </c>
      <c r="AA336" s="273" t="n">
        <f aca="false">+AA333*$C335</f>
        <v>1.62511111111111</v>
      </c>
      <c r="AB336" s="273" t="n">
        <f aca="false">+AB333*$C335</f>
        <v>1.85388888888889</v>
      </c>
      <c r="AC336" s="273" t="n">
        <f aca="false">+AC333*$C335</f>
        <v>2.08266666666667</v>
      </c>
      <c r="AD336" s="273" t="n">
        <f aca="false">+AD333*$C335</f>
        <v>2.31144444444444</v>
      </c>
      <c r="AE336" s="273" t="n">
        <f aca="false">+AE333*$C335</f>
        <v>2.54022222222222</v>
      </c>
      <c r="AF336" s="175" t="n">
        <f aca="false">+AF333*$C335</f>
        <v>2.769</v>
      </c>
      <c r="AG336" s="273" t="n">
        <f aca="false">+AG333*$C335</f>
        <v>2.99777777777778</v>
      </c>
      <c r="AH336" s="273" t="n">
        <f aca="false">+AH333*$C335</f>
        <v>3.22655555555556</v>
      </c>
      <c r="AI336" s="273" t="n">
        <f aca="false">+AI333*$C335</f>
        <v>3.45533333333333</v>
      </c>
      <c r="AJ336" s="273" t="n">
        <f aca="false">+AJ333*$C335</f>
        <v>3.68411111111111</v>
      </c>
      <c r="AK336" s="273" t="n">
        <f aca="false">+AK333*$C335</f>
        <v>3.91288888888889</v>
      </c>
      <c r="AL336" s="273" t="n">
        <f aca="false">+AL333*$C335</f>
        <v>4.14166666666667</v>
      </c>
      <c r="AM336" s="273" t="n">
        <f aca="false">+AM333*$C335</f>
        <v>4.37044444444445</v>
      </c>
      <c r="AN336" s="273" t="n">
        <f aca="false">+AN333*$C335</f>
        <v>4.59922222222222</v>
      </c>
      <c r="AO336" s="273" t="n">
        <f aca="false">+AO333*$C335</f>
        <v>4.828</v>
      </c>
      <c r="AP336" s="273" t="n">
        <f aca="false">+AP333*$C335</f>
        <v>14.2</v>
      </c>
      <c r="AQ336" s="273" t="n">
        <f aca="false">+AQ333*$C335</f>
        <v>14.2</v>
      </c>
      <c r="AR336" s="273" t="n">
        <f aca="false">+AR333*$C335</f>
        <v>14.2</v>
      </c>
      <c r="AS336" s="273" t="n">
        <f aca="false">+AS333*$C335</f>
        <v>14.2</v>
      </c>
      <c r="AT336" s="273" t="n">
        <f aca="false">+AT333*$C335</f>
        <v>14.2</v>
      </c>
      <c r="AU336" s="273" t="n">
        <f aca="false">+AU333*$C335</f>
        <v>14.2</v>
      </c>
      <c r="AV336" s="273" t="n">
        <f aca="false">+AV333*$C335</f>
        <v>14.2</v>
      </c>
      <c r="AW336" s="273" t="n">
        <f aca="false">+AW333*$C335</f>
        <v>14.2</v>
      </c>
      <c r="AX336" s="273" t="n">
        <f aca="false">+AX333*$C335</f>
        <v>14.2</v>
      </c>
      <c r="AY336" s="273" t="n">
        <f aca="false">+AY333*$C335</f>
        <v>14.2</v>
      </c>
      <c r="AZ336" s="273" t="n">
        <f aca="false">+AZ333*$C335</f>
        <v>14.2</v>
      </c>
      <c r="BA336" s="273" t="n">
        <f aca="false">+BA333*$C335</f>
        <v>14.2</v>
      </c>
      <c r="BB336" s="273" t="n">
        <f aca="false">+BB333*$C335</f>
        <v>14.2</v>
      </c>
      <c r="BC336" s="274"/>
      <c r="BD336" s="275"/>
      <c r="BE336" s="275"/>
      <c r="BF336" s="275"/>
      <c r="BG336" s="275"/>
      <c r="BH336" s="275"/>
      <c r="BI336" s="275"/>
      <c r="BJ336" s="275"/>
      <c r="BK336" s="275"/>
      <c r="BL336" s="275"/>
      <c r="BM336" s="275"/>
      <c r="BN336" s="275"/>
      <c r="BO336" s="275"/>
      <c r="BP336" s="275"/>
      <c r="BQ336" s="275"/>
      <c r="BR336" s="275"/>
      <c r="BS336" s="275"/>
      <c r="BT336" s="275"/>
      <c r="BU336" s="275"/>
      <c r="BV336" s="275"/>
      <c r="BW336" s="275"/>
      <c r="BX336" s="275"/>
      <c r="BY336" s="275"/>
      <c r="BZ336" s="275"/>
      <c r="CA336" s="275"/>
      <c r="CB336" s="275"/>
      <c r="CC336" s="275"/>
      <c r="CD336" s="275"/>
      <c r="CE336" s="275"/>
      <c r="CF336" s="275"/>
      <c r="CG336" s="275"/>
      <c r="CH336" s="275"/>
      <c r="CI336" s="275"/>
      <c r="CJ336" s="275"/>
      <c r="CK336" s="275"/>
    </row>
    <row r="337" customFormat="false" ht="15" hidden="false" customHeight="true" outlineLevel="0" collapsed="false">
      <c r="A337" s="153" t="n">
        <f aca="false">+A329+1</f>
        <v>5</v>
      </c>
      <c r="B337" s="276" t="str">
        <f aca="false">+'NTP or Sold'!G33</f>
        <v>LM6000</v>
      </c>
      <c r="C337" s="260" t="str">
        <f aca="false">+'NTP or Sold'!S33</f>
        <v>Elektrobolt (ESA) - 85%</v>
      </c>
      <c r="D337" s="277"/>
      <c r="E337" s="277"/>
      <c r="F337" s="277"/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  <c r="AA337" s="277"/>
      <c r="AB337" s="277"/>
      <c r="AC337" s="277"/>
      <c r="AD337" s="277"/>
      <c r="AE337" s="277"/>
      <c r="AF337" s="157"/>
      <c r="AG337" s="277"/>
      <c r="AH337" s="277"/>
      <c r="AI337" s="277"/>
      <c r="AJ337" s="277"/>
      <c r="AK337" s="277"/>
      <c r="AL337" s="277"/>
      <c r="AM337" s="277"/>
      <c r="AN337" s="277"/>
      <c r="AO337" s="277"/>
      <c r="AP337" s="277"/>
      <c r="AQ337" s="277"/>
      <c r="AR337" s="277"/>
      <c r="AS337" s="277"/>
      <c r="AT337" s="277"/>
      <c r="AU337" s="277"/>
      <c r="AV337" s="277"/>
      <c r="AW337" s="277"/>
      <c r="AX337" s="277"/>
      <c r="AY337" s="277"/>
      <c r="AZ337" s="277"/>
      <c r="BA337" s="277"/>
      <c r="BB337" s="277"/>
      <c r="BC337" s="262"/>
    </row>
    <row r="338" customFormat="false" ht="12.75" hidden="false" customHeight="false" outlineLevel="0" collapsed="false">
      <c r="A338" s="153"/>
      <c r="B338" s="264" t="s">
        <v>119</v>
      </c>
      <c r="C338" s="260"/>
      <c r="D338" s="265" t="n">
        <v>0</v>
      </c>
      <c r="E338" s="265" t="n">
        <v>0</v>
      </c>
      <c r="F338" s="265" t="n">
        <v>0</v>
      </c>
      <c r="G338" s="265" t="n">
        <v>0</v>
      </c>
      <c r="H338" s="265" t="n">
        <v>0</v>
      </c>
      <c r="I338" s="265" t="n">
        <v>0</v>
      </c>
      <c r="J338" s="265" t="n">
        <v>0</v>
      </c>
      <c r="K338" s="265" t="n">
        <v>0</v>
      </c>
      <c r="L338" s="265" t="n">
        <v>0</v>
      </c>
      <c r="M338" s="265" t="n">
        <v>0</v>
      </c>
      <c r="N338" s="265" t="n">
        <f aca="false">16.7/336</f>
        <v>0.049702380952381</v>
      </c>
      <c r="O338" s="265" t="n">
        <v>0</v>
      </c>
      <c r="P338" s="265" t="n">
        <v>0</v>
      </c>
      <c r="Q338" s="265" t="n">
        <v>0</v>
      </c>
      <c r="R338" s="265" t="n">
        <v>0</v>
      </c>
      <c r="S338" s="265" t="n">
        <v>0</v>
      </c>
      <c r="T338" s="265" t="n">
        <v>0</v>
      </c>
      <c r="U338" s="265" t="n">
        <v>0</v>
      </c>
      <c r="V338" s="265" t="n">
        <v>0</v>
      </c>
      <c r="W338" s="265" t="n">
        <v>0</v>
      </c>
      <c r="X338" s="265" t="n">
        <f aca="false">+(0.95-0.0497)/18</f>
        <v>0.0500166666666667</v>
      </c>
      <c r="Y338" s="265" t="n">
        <f aca="false">+(0.95-0.0497)/18</f>
        <v>0.0500166666666667</v>
      </c>
      <c r="Z338" s="265" t="n">
        <f aca="false">+(0.95-0.0497)/18</f>
        <v>0.0500166666666667</v>
      </c>
      <c r="AA338" s="265" t="n">
        <f aca="false">+(0.95-0.0497)/18</f>
        <v>0.0500166666666667</v>
      </c>
      <c r="AB338" s="265" t="n">
        <f aca="false">+(0.95-0.0497)/18</f>
        <v>0.0500166666666667</v>
      </c>
      <c r="AC338" s="265" t="n">
        <f aca="false">+(0.95-0.0497)/18</f>
        <v>0.0500166666666667</v>
      </c>
      <c r="AD338" s="265" t="n">
        <f aca="false">+(0.95-0.0497)/18</f>
        <v>0.0500166666666667</v>
      </c>
      <c r="AE338" s="265" t="n">
        <f aca="false">+(0.95-0.0497)/18</f>
        <v>0.0500166666666667</v>
      </c>
      <c r="AF338" s="162" t="n">
        <f aca="false">+(0.95-0.0497)/18</f>
        <v>0.0500166666666667</v>
      </c>
      <c r="AG338" s="265" t="n">
        <f aca="false">+(0.95-0.0497)/18</f>
        <v>0.0500166666666667</v>
      </c>
      <c r="AH338" s="265" t="n">
        <f aca="false">+(0.95-0.0497)/18</f>
        <v>0.0500166666666667</v>
      </c>
      <c r="AI338" s="265" t="n">
        <f aca="false">+(0.95-0.0497)/18</f>
        <v>0.0500166666666667</v>
      </c>
      <c r="AJ338" s="265" t="n">
        <f aca="false">+(0.95-0.0497)/18</f>
        <v>0.0500166666666667</v>
      </c>
      <c r="AK338" s="265" t="n">
        <f aca="false">+(0.95-0.0497)/18</f>
        <v>0.0500166666666667</v>
      </c>
      <c r="AL338" s="265" t="n">
        <f aca="false">+(0.95-0.0497)/18</f>
        <v>0.0500166666666667</v>
      </c>
      <c r="AM338" s="265" t="n">
        <f aca="false">+(0.95-0.0497)/18</f>
        <v>0.0500166666666667</v>
      </c>
      <c r="AN338" s="265" t="n">
        <f aca="false">+(0.95-0.0497)/18</f>
        <v>0.0500166666666667</v>
      </c>
      <c r="AO338" s="265" t="n">
        <f aca="false">+(0.95-0.0497)/18</f>
        <v>0.0500166666666667</v>
      </c>
      <c r="AP338" s="265" t="n">
        <v>0</v>
      </c>
      <c r="AQ338" s="265" t="n">
        <v>0</v>
      </c>
      <c r="AR338" s="265" t="n">
        <v>0</v>
      </c>
      <c r="AS338" s="265" t="n">
        <v>0</v>
      </c>
      <c r="AT338" s="265" t="n">
        <v>0.05</v>
      </c>
      <c r="AU338" s="265" t="n">
        <v>0</v>
      </c>
      <c r="AV338" s="265" t="n">
        <v>0</v>
      </c>
      <c r="AW338" s="265" t="n">
        <v>0</v>
      </c>
      <c r="AX338" s="265" t="n">
        <v>0</v>
      </c>
      <c r="AY338" s="265" t="n">
        <v>0</v>
      </c>
      <c r="AZ338" s="265" t="n">
        <v>0</v>
      </c>
      <c r="BA338" s="265" t="n">
        <v>0</v>
      </c>
      <c r="BB338" s="265" t="n">
        <v>0</v>
      </c>
      <c r="BC338" s="266" t="n">
        <f aca="false">SUM(N338:BB338)</f>
        <v>1.00000238095238</v>
      </c>
      <c r="BD338" s="264"/>
    </row>
    <row r="339" customFormat="false" ht="12.75" hidden="false" customHeight="false" outlineLevel="0" collapsed="false">
      <c r="A339" s="153"/>
      <c r="B339" s="264" t="s">
        <v>120</v>
      </c>
      <c r="C339" s="260"/>
      <c r="D339" s="265" t="n">
        <f aca="false">+D338</f>
        <v>0</v>
      </c>
      <c r="E339" s="265" t="n">
        <f aca="false">+D339+E338</f>
        <v>0</v>
      </c>
      <c r="F339" s="265" t="n">
        <f aca="false">+E339+F338</f>
        <v>0</v>
      </c>
      <c r="G339" s="265" t="n">
        <f aca="false">+F339+G338</f>
        <v>0</v>
      </c>
      <c r="H339" s="265" t="n">
        <f aca="false">+G339+H338</f>
        <v>0</v>
      </c>
      <c r="I339" s="265" t="n">
        <f aca="false">+H339+I338</f>
        <v>0</v>
      </c>
      <c r="J339" s="265" t="n">
        <f aca="false">+I339+J338</f>
        <v>0</v>
      </c>
      <c r="K339" s="265" t="n">
        <f aca="false">+J339+K338</f>
        <v>0</v>
      </c>
      <c r="L339" s="265" t="n">
        <f aca="false">+K339+L338</f>
        <v>0</v>
      </c>
      <c r="M339" s="265" t="n">
        <f aca="false">+L339+M338</f>
        <v>0</v>
      </c>
      <c r="N339" s="265" t="n">
        <f aca="false">+M339+N338</f>
        <v>0.049702380952381</v>
      </c>
      <c r="O339" s="265" t="n">
        <f aca="false">+N339+O338</f>
        <v>0.049702380952381</v>
      </c>
      <c r="P339" s="265" t="n">
        <f aca="false">+O339+P338</f>
        <v>0.049702380952381</v>
      </c>
      <c r="Q339" s="265" t="n">
        <f aca="false">+P339+Q338</f>
        <v>0.049702380952381</v>
      </c>
      <c r="R339" s="265" t="n">
        <f aca="false">+Q339+R338</f>
        <v>0.049702380952381</v>
      </c>
      <c r="S339" s="265" t="n">
        <f aca="false">+R339+S338</f>
        <v>0.049702380952381</v>
      </c>
      <c r="T339" s="265" t="n">
        <f aca="false">+S339+T338</f>
        <v>0.049702380952381</v>
      </c>
      <c r="U339" s="265" t="n">
        <f aca="false">+T339+U338</f>
        <v>0.049702380952381</v>
      </c>
      <c r="V339" s="265" t="n">
        <f aca="false">+U339+V338</f>
        <v>0.049702380952381</v>
      </c>
      <c r="W339" s="265" t="n">
        <f aca="false">+V339+W338</f>
        <v>0.049702380952381</v>
      </c>
      <c r="X339" s="265" t="n">
        <f aca="false">+W339+X338</f>
        <v>0.0997190476190476</v>
      </c>
      <c r="Y339" s="265" t="n">
        <f aca="false">+X339+Y338</f>
        <v>0.149735714285714</v>
      </c>
      <c r="Z339" s="265" t="n">
        <f aca="false">+Y339+Z338</f>
        <v>0.199752380952381</v>
      </c>
      <c r="AA339" s="265" t="n">
        <f aca="false">+Z339+AA338</f>
        <v>0.249769047619048</v>
      </c>
      <c r="AB339" s="265" t="n">
        <f aca="false">+AA339+AB338</f>
        <v>0.299785714285714</v>
      </c>
      <c r="AC339" s="265" t="n">
        <f aca="false">+AB339+AC338</f>
        <v>0.349802380952381</v>
      </c>
      <c r="AD339" s="265" t="n">
        <f aca="false">+AC339+AD338</f>
        <v>0.399819047619048</v>
      </c>
      <c r="AE339" s="265" t="n">
        <f aca="false">+AD339+AE338</f>
        <v>0.449835714285714</v>
      </c>
      <c r="AF339" s="162" t="n">
        <f aca="false">+AE339+AF338</f>
        <v>0.499852380952381</v>
      </c>
      <c r="AG339" s="265" t="n">
        <f aca="false">+AF339+AG338</f>
        <v>0.549869047619048</v>
      </c>
      <c r="AH339" s="265" t="n">
        <f aca="false">+AG339+AH338</f>
        <v>0.599885714285714</v>
      </c>
      <c r="AI339" s="265" t="n">
        <f aca="false">+AH339+AI338</f>
        <v>0.649902380952381</v>
      </c>
      <c r="AJ339" s="265" t="n">
        <f aca="false">+AI339+AJ338</f>
        <v>0.699919047619048</v>
      </c>
      <c r="AK339" s="265" t="n">
        <f aca="false">+AJ339+AK338</f>
        <v>0.749935714285714</v>
      </c>
      <c r="AL339" s="265" t="n">
        <f aca="false">+AK339+AL338</f>
        <v>0.799952380952381</v>
      </c>
      <c r="AM339" s="265" t="n">
        <f aca="false">+AL339+AM338</f>
        <v>0.849969047619048</v>
      </c>
      <c r="AN339" s="265" t="n">
        <f aca="false">+AM339+AN338</f>
        <v>0.899985714285715</v>
      </c>
      <c r="AO339" s="265" t="n">
        <f aca="false">+AN339+AO338</f>
        <v>0.950002380952381</v>
      </c>
      <c r="AP339" s="265" t="n">
        <f aca="false">+AO339+AP338</f>
        <v>0.950002380952381</v>
      </c>
      <c r="AQ339" s="265" t="n">
        <f aca="false">+AP339+AQ338</f>
        <v>0.950002380952381</v>
      </c>
      <c r="AR339" s="265" t="n">
        <f aca="false">+AQ339+AR338</f>
        <v>0.950002380952381</v>
      </c>
      <c r="AS339" s="265" t="n">
        <f aca="false">+AR339+AS338</f>
        <v>0.950002380952381</v>
      </c>
      <c r="AT339" s="265" t="n">
        <f aca="false">+AS339+AT338</f>
        <v>1.00000238095238</v>
      </c>
      <c r="AU339" s="265" t="n">
        <f aca="false">+AT339+AU338</f>
        <v>1.00000238095238</v>
      </c>
      <c r="AV339" s="265" t="n">
        <f aca="false">+AU339+AV338</f>
        <v>1.00000238095238</v>
      </c>
      <c r="AW339" s="265" t="n">
        <f aca="false">+AV339+AW338</f>
        <v>1.00000238095238</v>
      </c>
      <c r="AX339" s="265" t="n">
        <f aca="false">+AW339+AX338</f>
        <v>1.00000238095238</v>
      </c>
      <c r="AY339" s="265" t="n">
        <f aca="false">+AX339+AY338</f>
        <v>1.00000238095238</v>
      </c>
      <c r="AZ339" s="265" t="n">
        <f aca="false">+AY339+AZ338</f>
        <v>1.00000238095238</v>
      </c>
      <c r="BA339" s="265" t="n">
        <f aca="false">+AZ339+BA338</f>
        <v>1.00000238095238</v>
      </c>
      <c r="BB339" s="265" t="n">
        <f aca="false">+BA339+BB338</f>
        <v>1.00000238095238</v>
      </c>
      <c r="BC339" s="266"/>
      <c r="BD339" s="264"/>
    </row>
    <row r="340" customFormat="false" ht="12.75" hidden="false" customHeight="false" outlineLevel="0" collapsed="false">
      <c r="A340" s="153"/>
      <c r="B340" s="264" t="s">
        <v>121</v>
      </c>
      <c r="C340" s="260"/>
      <c r="D340" s="265" t="n">
        <v>0</v>
      </c>
      <c r="E340" s="265" t="n">
        <v>0</v>
      </c>
      <c r="F340" s="265" t="n">
        <v>0</v>
      </c>
      <c r="G340" s="265" t="n">
        <v>0</v>
      </c>
      <c r="H340" s="265" t="n">
        <v>0</v>
      </c>
      <c r="I340" s="265" t="n">
        <v>0</v>
      </c>
      <c r="J340" s="265" t="n">
        <v>0</v>
      </c>
      <c r="K340" s="265" t="n">
        <v>0</v>
      </c>
      <c r="L340" s="265" t="n">
        <v>0</v>
      </c>
      <c r="M340" s="265" t="n">
        <v>0</v>
      </c>
      <c r="N340" s="265" t="n">
        <v>0.05</v>
      </c>
      <c r="O340" s="265" t="n">
        <v>0</v>
      </c>
      <c r="P340" s="265" t="n">
        <v>0</v>
      </c>
      <c r="Q340" s="265" t="n">
        <v>0</v>
      </c>
      <c r="R340" s="265" t="n">
        <v>0</v>
      </c>
      <c r="S340" s="265" t="n">
        <v>0</v>
      </c>
      <c r="T340" s="265" t="n">
        <v>0</v>
      </c>
      <c r="U340" s="265" t="n">
        <v>0</v>
      </c>
      <c r="V340" s="265" t="n">
        <v>0</v>
      </c>
      <c r="W340" s="265" t="n">
        <v>0</v>
      </c>
      <c r="X340" s="265" t="n">
        <f aca="false">+(0.34-0.05)/18</f>
        <v>0.0161111111111111</v>
      </c>
      <c r="Y340" s="265" t="n">
        <f aca="false">+(0.34-0.05)/18</f>
        <v>0.0161111111111111</v>
      </c>
      <c r="Z340" s="265" t="n">
        <f aca="false">+(0.34-0.05)/18</f>
        <v>0.0161111111111111</v>
      </c>
      <c r="AA340" s="265" t="n">
        <f aca="false">+(0.34-0.05)/18</f>
        <v>0.0161111111111111</v>
      </c>
      <c r="AB340" s="265" t="n">
        <f aca="false">+(0.34-0.05)/18</f>
        <v>0.0161111111111111</v>
      </c>
      <c r="AC340" s="265" t="n">
        <f aca="false">+(0.34-0.05)/18</f>
        <v>0.0161111111111111</v>
      </c>
      <c r="AD340" s="265" t="n">
        <f aca="false">+(0.34-0.05)/18</f>
        <v>0.0161111111111111</v>
      </c>
      <c r="AE340" s="265" t="n">
        <f aca="false">+(0.34-0.05)/18</f>
        <v>0.0161111111111111</v>
      </c>
      <c r="AF340" s="162" t="n">
        <f aca="false">+(0.34-0.05)/18</f>
        <v>0.0161111111111111</v>
      </c>
      <c r="AG340" s="265" t="n">
        <f aca="false">+(0.34-0.05)/18</f>
        <v>0.0161111111111111</v>
      </c>
      <c r="AH340" s="265" t="n">
        <f aca="false">+(0.34-0.05)/18</f>
        <v>0.0161111111111111</v>
      </c>
      <c r="AI340" s="265" t="n">
        <f aca="false">+(0.34-0.05)/18</f>
        <v>0.0161111111111111</v>
      </c>
      <c r="AJ340" s="265" t="n">
        <f aca="false">+(0.34-0.05)/18</f>
        <v>0.0161111111111111</v>
      </c>
      <c r="AK340" s="265" t="n">
        <f aca="false">+(0.34-0.05)/18</f>
        <v>0.0161111111111111</v>
      </c>
      <c r="AL340" s="265" t="n">
        <f aca="false">+(0.34-0.05)/18</f>
        <v>0.0161111111111111</v>
      </c>
      <c r="AM340" s="265" t="n">
        <f aca="false">+(0.34-0.05)/18</f>
        <v>0.0161111111111111</v>
      </c>
      <c r="AN340" s="265" t="n">
        <f aca="false">+(0.34-0.05)/18</f>
        <v>0.0161111111111111</v>
      </c>
      <c r="AO340" s="265" t="n">
        <f aca="false">+(0.34-0.05)/18</f>
        <v>0.0161111111111111</v>
      </c>
      <c r="AP340" s="265" t="n">
        <v>0.66</v>
      </c>
      <c r="AQ340" s="265" t="n">
        <v>0</v>
      </c>
      <c r="AR340" s="265" t="n">
        <v>0</v>
      </c>
      <c r="AS340" s="265" t="n">
        <v>0</v>
      </c>
      <c r="AT340" s="265" t="n">
        <v>0</v>
      </c>
      <c r="AU340" s="265" t="n">
        <v>0</v>
      </c>
      <c r="AV340" s="265" t="n">
        <v>0</v>
      </c>
      <c r="AW340" s="265" t="n">
        <v>0</v>
      </c>
      <c r="AX340" s="265" t="n">
        <v>0</v>
      </c>
      <c r="AY340" s="265" t="n">
        <v>0</v>
      </c>
      <c r="AZ340" s="265" t="n">
        <v>0</v>
      </c>
      <c r="BA340" s="265" t="n">
        <v>0</v>
      </c>
      <c r="BB340" s="265" t="n">
        <v>0</v>
      </c>
      <c r="BC340" s="266" t="n">
        <f aca="false">SUM(N340:BB340)</f>
        <v>1</v>
      </c>
      <c r="BD340" s="264"/>
    </row>
    <row r="341" customFormat="false" ht="12.75" hidden="false" customHeight="false" outlineLevel="0" collapsed="false">
      <c r="A341" s="153"/>
      <c r="B341" s="264" t="s">
        <v>122</v>
      </c>
      <c r="C341" s="260"/>
      <c r="D341" s="265" t="n">
        <f aca="false">+D340</f>
        <v>0</v>
      </c>
      <c r="E341" s="265" t="n">
        <f aca="false">+D341+E340</f>
        <v>0</v>
      </c>
      <c r="F341" s="265" t="n">
        <f aca="false">+E341+F340</f>
        <v>0</v>
      </c>
      <c r="G341" s="265" t="n">
        <f aca="false">+F341+G340</f>
        <v>0</v>
      </c>
      <c r="H341" s="265" t="n">
        <f aca="false">+G341+H340</f>
        <v>0</v>
      </c>
      <c r="I341" s="265" t="n">
        <f aca="false">+H341+I340</f>
        <v>0</v>
      </c>
      <c r="J341" s="265" t="n">
        <f aca="false">+I341+J340</f>
        <v>0</v>
      </c>
      <c r="K341" s="265" t="n">
        <f aca="false">+J341+K340</f>
        <v>0</v>
      </c>
      <c r="L341" s="265" t="n">
        <f aca="false">+K341+L340</f>
        <v>0</v>
      </c>
      <c r="M341" s="265" t="n">
        <f aca="false">+L341+M340</f>
        <v>0</v>
      </c>
      <c r="N341" s="265" t="n">
        <f aca="false">+M341+N340</f>
        <v>0.05</v>
      </c>
      <c r="O341" s="265" t="n">
        <f aca="false">+N341+O340</f>
        <v>0.05</v>
      </c>
      <c r="P341" s="265" t="n">
        <f aca="false">+O341+P340</f>
        <v>0.05</v>
      </c>
      <c r="Q341" s="265" t="n">
        <f aca="false">+P341+Q340</f>
        <v>0.05</v>
      </c>
      <c r="R341" s="265" t="n">
        <f aca="false">+Q341+R340</f>
        <v>0.05</v>
      </c>
      <c r="S341" s="265" t="n">
        <f aca="false">+R341+S340</f>
        <v>0.05</v>
      </c>
      <c r="T341" s="265" t="n">
        <f aca="false">+S341+T340</f>
        <v>0.05</v>
      </c>
      <c r="U341" s="265" t="n">
        <f aca="false">+T341+U340</f>
        <v>0.05</v>
      </c>
      <c r="V341" s="265" t="n">
        <f aca="false">+U341+V340</f>
        <v>0.05</v>
      </c>
      <c r="W341" s="265" t="n">
        <f aca="false">+V341+W340</f>
        <v>0.05</v>
      </c>
      <c r="X341" s="265" t="n">
        <f aca="false">+W341+X340</f>
        <v>0.0661111111111111</v>
      </c>
      <c r="Y341" s="265" t="n">
        <f aca="false">+X341+Y340</f>
        <v>0.0822222222222222</v>
      </c>
      <c r="Z341" s="265" t="n">
        <f aca="false">+Y341+Z340</f>
        <v>0.0983333333333334</v>
      </c>
      <c r="AA341" s="265" t="n">
        <f aca="false">+Z341+AA340</f>
        <v>0.114444444444444</v>
      </c>
      <c r="AB341" s="265" t="n">
        <f aca="false">+AA341+AB340</f>
        <v>0.130555555555556</v>
      </c>
      <c r="AC341" s="265" t="n">
        <f aca="false">+AB341+AC340</f>
        <v>0.146666666666667</v>
      </c>
      <c r="AD341" s="265" t="n">
        <f aca="false">+AC341+AD340</f>
        <v>0.162777777777778</v>
      </c>
      <c r="AE341" s="265" t="n">
        <f aca="false">+AD341+AE340</f>
        <v>0.178888888888889</v>
      </c>
      <c r="AF341" s="162" t="n">
        <f aca="false">+AE341+AF340</f>
        <v>0.195</v>
      </c>
      <c r="AG341" s="265" t="n">
        <f aca="false">+AF341+AG340</f>
        <v>0.211111111111111</v>
      </c>
      <c r="AH341" s="265" t="n">
        <f aca="false">+AG341+AH340</f>
        <v>0.227222222222222</v>
      </c>
      <c r="AI341" s="265" t="n">
        <f aca="false">+AH341+AI340</f>
        <v>0.243333333333333</v>
      </c>
      <c r="AJ341" s="265" t="n">
        <f aca="false">+AI341+AJ340</f>
        <v>0.259444444444444</v>
      </c>
      <c r="AK341" s="265" t="n">
        <f aca="false">+AJ341+AK340</f>
        <v>0.275555555555556</v>
      </c>
      <c r="AL341" s="265" t="n">
        <f aca="false">+AK341+AL340</f>
        <v>0.291666666666667</v>
      </c>
      <c r="AM341" s="265" t="n">
        <f aca="false">+AL341+AM340</f>
        <v>0.307777777777778</v>
      </c>
      <c r="AN341" s="265" t="n">
        <f aca="false">+AM341+AN340</f>
        <v>0.323888888888889</v>
      </c>
      <c r="AO341" s="265" t="n">
        <f aca="false">+AN341+AO340</f>
        <v>0.34</v>
      </c>
      <c r="AP341" s="265" t="n">
        <f aca="false">+AO341+AP340</f>
        <v>1</v>
      </c>
      <c r="AQ341" s="265" t="n">
        <f aca="false">+AP341+AQ340</f>
        <v>1</v>
      </c>
      <c r="AR341" s="265" t="n">
        <f aca="false">+AQ341+AR340</f>
        <v>1</v>
      </c>
      <c r="AS341" s="265" t="n">
        <f aca="false">+AR341+AS340</f>
        <v>1</v>
      </c>
      <c r="AT341" s="265" t="n">
        <f aca="false">+AS341+AT340</f>
        <v>1</v>
      </c>
      <c r="AU341" s="265" t="n">
        <f aca="false">+AT341+AU340</f>
        <v>1</v>
      </c>
      <c r="AV341" s="265" t="n">
        <f aca="false">+AU341+AV340</f>
        <v>1</v>
      </c>
      <c r="AW341" s="265" t="n">
        <f aca="false">+AV341+AW340</f>
        <v>1</v>
      </c>
      <c r="AX341" s="265" t="n">
        <f aca="false">+AW341+AX340</f>
        <v>1</v>
      </c>
      <c r="AY341" s="265" t="n">
        <f aca="false">+AX341+AY340</f>
        <v>1</v>
      </c>
      <c r="AZ341" s="265" t="n">
        <f aca="false">+AY341+AZ340</f>
        <v>1</v>
      </c>
      <c r="BA341" s="265" t="n">
        <f aca="false">+AZ341+BA340</f>
        <v>1</v>
      </c>
      <c r="BB341" s="265" t="n">
        <f aca="false">+BA341+BB340</f>
        <v>1</v>
      </c>
      <c r="BC341" s="266"/>
      <c r="BD341" s="264"/>
    </row>
    <row r="342" customFormat="false" ht="12.75" hidden="false" customHeight="false" outlineLevel="0" collapsed="false">
      <c r="A342" s="153"/>
      <c r="B342" s="268"/>
      <c r="C342" s="260"/>
      <c r="D342" s="269"/>
      <c r="E342" s="269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  <c r="AA342" s="269"/>
      <c r="AB342" s="269"/>
      <c r="AC342" s="269"/>
      <c r="AD342" s="269"/>
      <c r="AE342" s="269"/>
      <c r="AF342" s="185"/>
      <c r="AG342" s="269"/>
      <c r="AH342" s="269"/>
      <c r="AI342" s="269"/>
      <c r="AJ342" s="269"/>
      <c r="AK342" s="269"/>
      <c r="AL342" s="269"/>
      <c r="AM342" s="269"/>
      <c r="AN342" s="269"/>
      <c r="AO342" s="269"/>
      <c r="AP342" s="269"/>
      <c r="AQ342" s="269"/>
      <c r="AR342" s="269"/>
      <c r="AS342" s="269"/>
      <c r="AT342" s="269"/>
      <c r="AU342" s="269"/>
      <c r="AV342" s="269"/>
      <c r="AW342" s="269"/>
      <c r="AX342" s="269"/>
      <c r="AY342" s="269"/>
      <c r="AZ342" s="269"/>
      <c r="BA342" s="269"/>
      <c r="BB342" s="269"/>
      <c r="BC342" s="270"/>
      <c r="BD342" s="268"/>
    </row>
    <row r="343" customFormat="false" ht="12.75" hidden="false" customHeight="false" outlineLevel="0" collapsed="false">
      <c r="A343" s="153"/>
      <c r="B343" s="211" t="s">
        <v>123</v>
      </c>
      <c r="C343" s="212" t="n">
        <v>14.2</v>
      </c>
      <c r="D343" s="215" t="n">
        <f aca="false">+D339*$C343</f>
        <v>0</v>
      </c>
      <c r="E343" s="215" t="n">
        <f aca="false">+E339*$C343</f>
        <v>0</v>
      </c>
      <c r="F343" s="215" t="n">
        <f aca="false">+F339*$C343</f>
        <v>0</v>
      </c>
      <c r="G343" s="215" t="n">
        <f aca="false">+G339*$C343</f>
        <v>0</v>
      </c>
      <c r="H343" s="215" t="n">
        <f aca="false">+H339*$C343</f>
        <v>0</v>
      </c>
      <c r="I343" s="215" t="n">
        <f aca="false">+I339*$C343</f>
        <v>0</v>
      </c>
      <c r="J343" s="215" t="n">
        <f aca="false">+J339*$C343</f>
        <v>0</v>
      </c>
      <c r="K343" s="215" t="n">
        <f aca="false">+K339*$C343</f>
        <v>0</v>
      </c>
      <c r="L343" s="215" t="n">
        <f aca="false">+L339*$C343</f>
        <v>0</v>
      </c>
      <c r="M343" s="215" t="n">
        <f aca="false">+M339*$C343</f>
        <v>0</v>
      </c>
      <c r="N343" s="215" t="n">
        <f aca="false">+N339*$C343</f>
        <v>0.705773809523809</v>
      </c>
      <c r="O343" s="215" t="n">
        <f aca="false">+O339*$C343</f>
        <v>0.705773809523809</v>
      </c>
      <c r="P343" s="215" t="n">
        <f aca="false">+P339*$C343</f>
        <v>0.705773809523809</v>
      </c>
      <c r="Q343" s="215" t="n">
        <f aca="false">+Q339*$C343</f>
        <v>0.705773809523809</v>
      </c>
      <c r="R343" s="215" t="n">
        <f aca="false">+R339*$C343</f>
        <v>0.705773809523809</v>
      </c>
      <c r="S343" s="215" t="n">
        <f aca="false">+S339*$C343</f>
        <v>0.705773809523809</v>
      </c>
      <c r="T343" s="215" t="n">
        <f aca="false">+T339*$C343</f>
        <v>0.705773809523809</v>
      </c>
      <c r="U343" s="215" t="n">
        <f aca="false">+U339*$C343</f>
        <v>0.705773809523809</v>
      </c>
      <c r="V343" s="215" t="n">
        <f aca="false">+V339*$C343</f>
        <v>0.705773809523809</v>
      </c>
      <c r="W343" s="215" t="n">
        <f aca="false">+W339*$C343</f>
        <v>0.705773809523809</v>
      </c>
      <c r="X343" s="215" t="n">
        <f aca="false">+X339*$C343</f>
        <v>1.41601047619048</v>
      </c>
      <c r="Y343" s="215" t="n">
        <f aca="false">+Y339*$C343</f>
        <v>2.12624714285714</v>
      </c>
      <c r="Z343" s="215" t="n">
        <f aca="false">+Z339*$C343</f>
        <v>2.83648380952381</v>
      </c>
      <c r="AA343" s="215" t="n">
        <f aca="false">+AA339*$C343</f>
        <v>3.54672047619048</v>
      </c>
      <c r="AB343" s="215" t="n">
        <f aca="false">+AB339*$C343</f>
        <v>4.25695714285714</v>
      </c>
      <c r="AC343" s="215" t="n">
        <f aca="false">+AC339*$C343</f>
        <v>4.96719380952381</v>
      </c>
      <c r="AD343" s="215" t="n">
        <f aca="false">+AD339*$C343</f>
        <v>5.67743047619048</v>
      </c>
      <c r="AE343" s="215" t="n">
        <f aca="false">+AE339*$C343</f>
        <v>6.38766714285714</v>
      </c>
      <c r="AF343" s="169" t="n">
        <f aca="false">+AF339*$C343</f>
        <v>7.09790380952381</v>
      </c>
      <c r="AG343" s="215" t="n">
        <f aca="false">+AG339*$C343</f>
        <v>7.80814047619047</v>
      </c>
      <c r="AH343" s="215" t="n">
        <f aca="false">+AH339*$C343</f>
        <v>8.51837714285714</v>
      </c>
      <c r="AI343" s="215" t="n">
        <f aca="false">+AI339*$C343</f>
        <v>9.22861380952381</v>
      </c>
      <c r="AJ343" s="215" t="n">
        <f aca="false">+AJ339*$C343</f>
        <v>9.93885047619048</v>
      </c>
      <c r="AK343" s="215" t="n">
        <f aca="false">+AK339*$C343</f>
        <v>10.6490871428571</v>
      </c>
      <c r="AL343" s="215" t="n">
        <f aca="false">+AL339*$C343</f>
        <v>11.3593238095238</v>
      </c>
      <c r="AM343" s="215" t="n">
        <f aca="false">+AM339*$C343</f>
        <v>12.0695604761905</v>
      </c>
      <c r="AN343" s="215" t="n">
        <f aca="false">+AN339*$C343</f>
        <v>12.7797971428571</v>
      </c>
      <c r="AO343" s="215" t="n">
        <f aca="false">+AO339*$C343</f>
        <v>13.4900338095238</v>
      </c>
      <c r="AP343" s="215" t="n">
        <f aca="false">+AP339*$C343</f>
        <v>13.4900338095238</v>
      </c>
      <c r="AQ343" s="215" t="n">
        <f aca="false">+AQ339*$C343</f>
        <v>13.4900338095238</v>
      </c>
      <c r="AR343" s="215" t="n">
        <f aca="false">+AR339*$C343</f>
        <v>13.4900338095238</v>
      </c>
      <c r="AS343" s="215" t="n">
        <f aca="false">+AS339*$C343</f>
        <v>13.4900338095238</v>
      </c>
      <c r="AT343" s="215" t="n">
        <f aca="false">+AT339*$C343</f>
        <v>14.2000338095238</v>
      </c>
      <c r="AU343" s="215" t="n">
        <f aca="false">+AU339*$C343</f>
        <v>14.2000338095238</v>
      </c>
      <c r="AV343" s="215" t="n">
        <f aca="false">+AV339*$C343</f>
        <v>14.2000338095238</v>
      </c>
      <c r="AW343" s="215" t="n">
        <f aca="false">+AW339*$C343</f>
        <v>14.2000338095238</v>
      </c>
      <c r="AX343" s="215" t="n">
        <f aca="false">+AX339*$C343</f>
        <v>14.2000338095238</v>
      </c>
      <c r="AY343" s="215" t="n">
        <f aca="false">+AY339*$C343</f>
        <v>14.2000338095238</v>
      </c>
      <c r="AZ343" s="215" t="n">
        <f aca="false">+AZ339*$C343</f>
        <v>14.2000338095238</v>
      </c>
      <c r="BA343" s="215" t="n">
        <f aca="false">+BA339*$C343</f>
        <v>14.2000338095238</v>
      </c>
      <c r="BB343" s="215" t="n">
        <f aca="false">+BB339*$C343</f>
        <v>14.2000338095238</v>
      </c>
      <c r="BC343" s="216"/>
      <c r="BD343" s="217"/>
      <c r="BE343" s="217"/>
      <c r="BF343" s="217"/>
      <c r="BG343" s="217"/>
      <c r="BH343" s="217"/>
      <c r="BI343" s="217"/>
      <c r="BJ343" s="217"/>
      <c r="BK343" s="217"/>
      <c r="BL343" s="217"/>
      <c r="BM343" s="217"/>
      <c r="BN343" s="217"/>
      <c r="BO343" s="217"/>
      <c r="BP343" s="217"/>
      <c r="BQ343" s="217"/>
      <c r="BR343" s="217"/>
      <c r="BS343" s="217"/>
      <c r="BT343" s="217"/>
      <c r="BU343" s="217"/>
      <c r="BV343" s="217"/>
      <c r="BW343" s="217"/>
      <c r="BX343" s="217"/>
      <c r="BY343" s="217"/>
      <c r="BZ343" s="217"/>
      <c r="CA343" s="217"/>
      <c r="CB343" s="217"/>
      <c r="CC343" s="217"/>
      <c r="CD343" s="217"/>
      <c r="CE343" s="217"/>
      <c r="CF343" s="217"/>
      <c r="CG343" s="217"/>
      <c r="CH343" s="217"/>
      <c r="CI343" s="217"/>
      <c r="CJ343" s="217"/>
      <c r="CK343" s="217"/>
    </row>
    <row r="344" customFormat="false" ht="13.5" hidden="false" customHeight="false" outlineLevel="0" collapsed="false">
      <c r="A344" s="153"/>
      <c r="B344" s="271" t="s">
        <v>124</v>
      </c>
      <c r="C344" s="272" t="str">
        <f aca="false">+'NTP or Sold'!B33</f>
        <v>Committed</v>
      </c>
      <c r="D344" s="273" t="n">
        <f aca="false">+D341*$C343</f>
        <v>0</v>
      </c>
      <c r="E344" s="273" t="n">
        <f aca="false">+E341*$C343</f>
        <v>0</v>
      </c>
      <c r="F344" s="273" t="n">
        <f aca="false">+F341*$C343</f>
        <v>0</v>
      </c>
      <c r="G344" s="273" t="n">
        <f aca="false">+G341*$C343</f>
        <v>0</v>
      </c>
      <c r="H344" s="273" t="n">
        <f aca="false">+H341*$C343</f>
        <v>0</v>
      </c>
      <c r="I344" s="273" t="n">
        <f aca="false">+I341*$C343</f>
        <v>0</v>
      </c>
      <c r="J344" s="273" t="n">
        <f aca="false">+J341*$C343</f>
        <v>0</v>
      </c>
      <c r="K344" s="273" t="n">
        <f aca="false">+K341*$C343</f>
        <v>0</v>
      </c>
      <c r="L344" s="273" t="n">
        <f aca="false">+L341*$C343</f>
        <v>0</v>
      </c>
      <c r="M344" s="273" t="n">
        <f aca="false">+M341*$C343</f>
        <v>0</v>
      </c>
      <c r="N344" s="273" t="n">
        <f aca="false">+N341*$C343</f>
        <v>0.71</v>
      </c>
      <c r="O344" s="273" t="n">
        <f aca="false">+O341*$C343</f>
        <v>0.71</v>
      </c>
      <c r="P344" s="273" t="n">
        <f aca="false">+P341*$C343</f>
        <v>0.71</v>
      </c>
      <c r="Q344" s="273" t="n">
        <f aca="false">+Q341*$C343</f>
        <v>0.71</v>
      </c>
      <c r="R344" s="273" t="n">
        <f aca="false">+R341*$C343</f>
        <v>0.71</v>
      </c>
      <c r="S344" s="273" t="n">
        <f aca="false">+S341*$C343</f>
        <v>0.71</v>
      </c>
      <c r="T344" s="273" t="n">
        <f aca="false">+T341*$C343</f>
        <v>0.71</v>
      </c>
      <c r="U344" s="273" t="n">
        <f aca="false">+U341*$C343</f>
        <v>0.71</v>
      </c>
      <c r="V344" s="273" t="n">
        <f aca="false">+V341*$C343</f>
        <v>0.71</v>
      </c>
      <c r="W344" s="273" t="n">
        <f aca="false">+W341*$C343</f>
        <v>0.71</v>
      </c>
      <c r="X344" s="273" t="n">
        <f aca="false">+X341*$C343</f>
        <v>0.938777777777778</v>
      </c>
      <c r="Y344" s="273" t="n">
        <f aca="false">+Y341*$C343</f>
        <v>1.16755555555556</v>
      </c>
      <c r="Z344" s="273" t="n">
        <f aca="false">+Z341*$C343</f>
        <v>1.39633333333333</v>
      </c>
      <c r="AA344" s="273" t="n">
        <f aca="false">+AA341*$C343</f>
        <v>1.62511111111111</v>
      </c>
      <c r="AB344" s="273" t="n">
        <f aca="false">+AB341*$C343</f>
        <v>1.85388888888889</v>
      </c>
      <c r="AC344" s="273" t="n">
        <f aca="false">+AC341*$C343</f>
        <v>2.08266666666667</v>
      </c>
      <c r="AD344" s="273" t="n">
        <f aca="false">+AD341*$C343</f>
        <v>2.31144444444444</v>
      </c>
      <c r="AE344" s="273" t="n">
        <f aca="false">+AE341*$C343</f>
        <v>2.54022222222222</v>
      </c>
      <c r="AF344" s="175" t="n">
        <f aca="false">+AF341*$C343</f>
        <v>2.769</v>
      </c>
      <c r="AG344" s="273" t="n">
        <f aca="false">+AG341*$C343</f>
        <v>2.99777777777778</v>
      </c>
      <c r="AH344" s="273" t="n">
        <f aca="false">+AH341*$C343</f>
        <v>3.22655555555556</v>
      </c>
      <c r="AI344" s="273" t="n">
        <f aca="false">+AI341*$C343</f>
        <v>3.45533333333333</v>
      </c>
      <c r="AJ344" s="273" t="n">
        <f aca="false">+AJ341*$C343</f>
        <v>3.68411111111111</v>
      </c>
      <c r="AK344" s="273" t="n">
        <f aca="false">+AK341*$C343</f>
        <v>3.91288888888889</v>
      </c>
      <c r="AL344" s="273" t="n">
        <f aca="false">+AL341*$C343</f>
        <v>4.14166666666667</v>
      </c>
      <c r="AM344" s="273" t="n">
        <f aca="false">+AM341*$C343</f>
        <v>4.37044444444445</v>
      </c>
      <c r="AN344" s="273" t="n">
        <f aca="false">+AN341*$C343</f>
        <v>4.59922222222222</v>
      </c>
      <c r="AO344" s="273" t="n">
        <f aca="false">+AO341*$C343</f>
        <v>4.828</v>
      </c>
      <c r="AP344" s="273" t="n">
        <f aca="false">+AP341*$C343</f>
        <v>14.2</v>
      </c>
      <c r="AQ344" s="273" t="n">
        <f aca="false">+AQ341*$C343</f>
        <v>14.2</v>
      </c>
      <c r="AR344" s="273" t="n">
        <f aca="false">+AR341*$C343</f>
        <v>14.2</v>
      </c>
      <c r="AS344" s="273" t="n">
        <f aca="false">+AS341*$C343</f>
        <v>14.2</v>
      </c>
      <c r="AT344" s="273" t="n">
        <f aca="false">+AT341*$C343</f>
        <v>14.2</v>
      </c>
      <c r="AU344" s="273" t="n">
        <f aca="false">+AU341*$C343</f>
        <v>14.2</v>
      </c>
      <c r="AV344" s="273" t="n">
        <f aca="false">+AV341*$C343</f>
        <v>14.2</v>
      </c>
      <c r="AW344" s="273" t="n">
        <f aca="false">+AW341*$C343</f>
        <v>14.2</v>
      </c>
      <c r="AX344" s="273" t="n">
        <f aca="false">+AX341*$C343</f>
        <v>14.2</v>
      </c>
      <c r="AY344" s="273" t="n">
        <f aca="false">+AY341*$C343</f>
        <v>14.2</v>
      </c>
      <c r="AZ344" s="273" t="n">
        <f aca="false">+AZ341*$C343</f>
        <v>14.2</v>
      </c>
      <c r="BA344" s="273" t="n">
        <f aca="false">+BA341*$C343</f>
        <v>14.2</v>
      </c>
      <c r="BB344" s="273" t="n">
        <f aca="false">+BB341*$C343</f>
        <v>14.2</v>
      </c>
      <c r="BC344" s="274"/>
      <c r="BD344" s="275"/>
      <c r="BE344" s="275"/>
      <c r="BF344" s="275"/>
      <c r="BG344" s="275"/>
      <c r="BH344" s="275"/>
      <c r="BI344" s="275"/>
      <c r="BJ344" s="275"/>
      <c r="BK344" s="275"/>
      <c r="BL344" s="275"/>
      <c r="BM344" s="275"/>
      <c r="BN344" s="275"/>
      <c r="BO344" s="275"/>
      <c r="BP344" s="275"/>
      <c r="BQ344" s="275"/>
      <c r="BR344" s="275"/>
      <c r="BS344" s="275"/>
      <c r="BT344" s="275"/>
      <c r="BU344" s="275"/>
      <c r="BV344" s="275"/>
      <c r="BW344" s="275"/>
      <c r="BX344" s="275"/>
      <c r="BY344" s="275"/>
      <c r="BZ344" s="275"/>
      <c r="CA344" s="275"/>
      <c r="CB344" s="275"/>
      <c r="CC344" s="275"/>
      <c r="CD344" s="275"/>
      <c r="CE344" s="275"/>
      <c r="CF344" s="275"/>
      <c r="CG344" s="275"/>
      <c r="CH344" s="275"/>
      <c r="CI344" s="275"/>
      <c r="CJ344" s="275"/>
      <c r="CK344" s="275"/>
    </row>
    <row r="345" customFormat="false" ht="15" hidden="false" customHeight="true" outlineLevel="0" collapsed="false">
      <c r="A345" s="153" t="n">
        <f aca="false">+A337+1</f>
        <v>6</v>
      </c>
      <c r="B345" s="276" t="str">
        <f aca="false">+'NTP or Sold'!G34</f>
        <v>LM6000</v>
      </c>
      <c r="C345" s="260" t="str">
        <f aca="false">+'NTP or Sold'!S34</f>
        <v>Elektrobolt (ESA) - 85%</v>
      </c>
      <c r="D345" s="277"/>
      <c r="E345" s="277"/>
      <c r="F345" s="277"/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  <c r="AA345" s="277"/>
      <c r="AB345" s="277"/>
      <c r="AC345" s="277"/>
      <c r="AD345" s="277"/>
      <c r="AE345" s="277"/>
      <c r="AF345" s="157"/>
      <c r="AG345" s="277"/>
      <c r="AH345" s="277"/>
      <c r="AI345" s="277"/>
      <c r="AJ345" s="277"/>
      <c r="AK345" s="277"/>
      <c r="AL345" s="277"/>
      <c r="AM345" s="277"/>
      <c r="AN345" s="277"/>
      <c r="AO345" s="277"/>
      <c r="AP345" s="277"/>
      <c r="AQ345" s="277"/>
      <c r="AR345" s="277"/>
      <c r="AS345" s="277"/>
      <c r="AT345" s="277"/>
      <c r="AU345" s="277"/>
      <c r="AV345" s="277"/>
      <c r="AW345" s="277"/>
      <c r="AX345" s="277"/>
      <c r="AY345" s="277"/>
      <c r="AZ345" s="277"/>
      <c r="BA345" s="277"/>
      <c r="BB345" s="277"/>
      <c r="BC345" s="262"/>
    </row>
    <row r="346" customFormat="false" ht="12.75" hidden="false" customHeight="false" outlineLevel="0" collapsed="false">
      <c r="A346" s="153"/>
      <c r="B346" s="264" t="s">
        <v>119</v>
      </c>
      <c r="C346" s="260"/>
      <c r="D346" s="265" t="n">
        <v>0</v>
      </c>
      <c r="E346" s="265" t="n">
        <v>0</v>
      </c>
      <c r="F346" s="265" t="n">
        <v>0</v>
      </c>
      <c r="G346" s="265" t="n">
        <v>0</v>
      </c>
      <c r="H346" s="265" t="n">
        <v>0</v>
      </c>
      <c r="I346" s="265" t="n">
        <v>0</v>
      </c>
      <c r="J346" s="265" t="n">
        <v>0</v>
      </c>
      <c r="K346" s="265" t="n">
        <v>0</v>
      </c>
      <c r="L346" s="265" t="n">
        <v>0</v>
      </c>
      <c r="M346" s="265" t="n">
        <v>0</v>
      </c>
      <c r="N346" s="265" t="n">
        <f aca="false">16.7/336</f>
        <v>0.049702380952381</v>
      </c>
      <c r="O346" s="265" t="n">
        <v>0</v>
      </c>
      <c r="P346" s="265" t="n">
        <v>0</v>
      </c>
      <c r="Q346" s="265" t="n">
        <v>0</v>
      </c>
      <c r="R346" s="265" t="n">
        <v>0</v>
      </c>
      <c r="S346" s="265" t="n">
        <v>0</v>
      </c>
      <c r="T346" s="265" t="n">
        <v>0</v>
      </c>
      <c r="U346" s="265" t="n">
        <v>0</v>
      </c>
      <c r="V346" s="265" t="n">
        <v>0</v>
      </c>
      <c r="W346" s="265" t="n">
        <v>0</v>
      </c>
      <c r="X346" s="265" t="n">
        <f aca="false">+(0.95-0.0497)/18</f>
        <v>0.0500166666666667</v>
      </c>
      <c r="Y346" s="265" t="n">
        <f aca="false">+(0.95-0.0497)/18</f>
        <v>0.0500166666666667</v>
      </c>
      <c r="Z346" s="265" t="n">
        <f aca="false">+(0.95-0.0497)/18</f>
        <v>0.0500166666666667</v>
      </c>
      <c r="AA346" s="265" t="n">
        <f aca="false">+(0.95-0.0497)/18</f>
        <v>0.0500166666666667</v>
      </c>
      <c r="AB346" s="265" t="n">
        <f aca="false">+(0.95-0.0497)/18</f>
        <v>0.0500166666666667</v>
      </c>
      <c r="AC346" s="265" t="n">
        <f aca="false">+(0.95-0.0497)/18</f>
        <v>0.0500166666666667</v>
      </c>
      <c r="AD346" s="265" t="n">
        <f aca="false">+(0.95-0.0497)/18</f>
        <v>0.0500166666666667</v>
      </c>
      <c r="AE346" s="265" t="n">
        <f aca="false">+(0.95-0.0497)/18</f>
        <v>0.0500166666666667</v>
      </c>
      <c r="AF346" s="162" t="n">
        <f aca="false">+(0.95-0.0497)/18</f>
        <v>0.0500166666666667</v>
      </c>
      <c r="AG346" s="265" t="n">
        <f aca="false">+(0.95-0.0497)/18</f>
        <v>0.0500166666666667</v>
      </c>
      <c r="AH346" s="265" t="n">
        <f aca="false">+(0.95-0.0497)/18</f>
        <v>0.0500166666666667</v>
      </c>
      <c r="AI346" s="265" t="n">
        <f aca="false">+(0.95-0.0497)/18</f>
        <v>0.0500166666666667</v>
      </c>
      <c r="AJ346" s="265" t="n">
        <f aca="false">+(0.95-0.0497)/18</f>
        <v>0.0500166666666667</v>
      </c>
      <c r="AK346" s="265" t="n">
        <f aca="false">+(0.95-0.0497)/18</f>
        <v>0.0500166666666667</v>
      </c>
      <c r="AL346" s="265" t="n">
        <f aca="false">+(0.95-0.0497)/18</f>
        <v>0.0500166666666667</v>
      </c>
      <c r="AM346" s="265" t="n">
        <f aca="false">+(0.95-0.0497)/18</f>
        <v>0.0500166666666667</v>
      </c>
      <c r="AN346" s="265" t="n">
        <f aca="false">+(0.95-0.0497)/18</f>
        <v>0.0500166666666667</v>
      </c>
      <c r="AO346" s="265" t="n">
        <f aca="false">+(0.95-0.0497)/18</f>
        <v>0.0500166666666667</v>
      </c>
      <c r="AP346" s="265" t="n">
        <v>0</v>
      </c>
      <c r="AQ346" s="265" t="n">
        <v>0</v>
      </c>
      <c r="AR346" s="265" t="n">
        <v>0</v>
      </c>
      <c r="AS346" s="265" t="n">
        <v>0</v>
      </c>
      <c r="AT346" s="265" t="n">
        <v>0.05</v>
      </c>
      <c r="AU346" s="265" t="n">
        <v>0</v>
      </c>
      <c r="AV346" s="265" t="n">
        <v>0</v>
      </c>
      <c r="AW346" s="265" t="n">
        <v>0</v>
      </c>
      <c r="AX346" s="265" t="n">
        <v>0</v>
      </c>
      <c r="AY346" s="265" t="n">
        <v>0</v>
      </c>
      <c r="AZ346" s="265" t="n">
        <v>0</v>
      </c>
      <c r="BA346" s="265" t="n">
        <v>0</v>
      </c>
      <c r="BB346" s="265" t="n">
        <v>0</v>
      </c>
      <c r="BC346" s="266" t="n">
        <f aca="false">SUM(N346:BB346)</f>
        <v>1.00000238095238</v>
      </c>
      <c r="BD346" s="264"/>
    </row>
    <row r="347" customFormat="false" ht="12.75" hidden="false" customHeight="false" outlineLevel="0" collapsed="false">
      <c r="A347" s="153"/>
      <c r="B347" s="264" t="s">
        <v>120</v>
      </c>
      <c r="C347" s="260"/>
      <c r="D347" s="265" t="n">
        <f aca="false">+D346</f>
        <v>0</v>
      </c>
      <c r="E347" s="265" t="n">
        <f aca="false">+D347+E346</f>
        <v>0</v>
      </c>
      <c r="F347" s="265" t="n">
        <f aca="false">+E347+F346</f>
        <v>0</v>
      </c>
      <c r="G347" s="265" t="n">
        <f aca="false">+F347+G346</f>
        <v>0</v>
      </c>
      <c r="H347" s="265" t="n">
        <f aca="false">+G347+H346</f>
        <v>0</v>
      </c>
      <c r="I347" s="265" t="n">
        <f aca="false">+H347+I346</f>
        <v>0</v>
      </c>
      <c r="J347" s="265" t="n">
        <f aca="false">+I347+J346</f>
        <v>0</v>
      </c>
      <c r="K347" s="265" t="n">
        <f aca="false">+J347+K346</f>
        <v>0</v>
      </c>
      <c r="L347" s="265" t="n">
        <f aca="false">+K347+L346</f>
        <v>0</v>
      </c>
      <c r="M347" s="265" t="n">
        <f aca="false">+L347+M346</f>
        <v>0</v>
      </c>
      <c r="N347" s="265" t="n">
        <f aca="false">+M347+N346</f>
        <v>0.049702380952381</v>
      </c>
      <c r="O347" s="265" t="n">
        <f aca="false">+N347+O346</f>
        <v>0.049702380952381</v>
      </c>
      <c r="P347" s="265" t="n">
        <f aca="false">+O347+P346</f>
        <v>0.049702380952381</v>
      </c>
      <c r="Q347" s="265" t="n">
        <f aca="false">+P347+Q346</f>
        <v>0.049702380952381</v>
      </c>
      <c r="R347" s="265" t="n">
        <f aca="false">+Q347+R346</f>
        <v>0.049702380952381</v>
      </c>
      <c r="S347" s="265" t="n">
        <f aca="false">+R347+S346</f>
        <v>0.049702380952381</v>
      </c>
      <c r="T347" s="265" t="n">
        <f aca="false">+S347+T346</f>
        <v>0.049702380952381</v>
      </c>
      <c r="U347" s="265" t="n">
        <f aca="false">+T347+U346</f>
        <v>0.049702380952381</v>
      </c>
      <c r="V347" s="265" t="n">
        <f aca="false">+U347+V346</f>
        <v>0.049702380952381</v>
      </c>
      <c r="W347" s="265" t="n">
        <f aca="false">+V347+W346</f>
        <v>0.049702380952381</v>
      </c>
      <c r="X347" s="265" t="n">
        <f aca="false">+W347+X346</f>
        <v>0.0997190476190476</v>
      </c>
      <c r="Y347" s="265" t="n">
        <f aca="false">+X347+Y346</f>
        <v>0.149735714285714</v>
      </c>
      <c r="Z347" s="265" t="n">
        <f aca="false">+Y347+Z346</f>
        <v>0.199752380952381</v>
      </c>
      <c r="AA347" s="265" t="n">
        <f aca="false">+Z347+AA346</f>
        <v>0.249769047619048</v>
      </c>
      <c r="AB347" s="265" t="n">
        <f aca="false">+AA347+AB346</f>
        <v>0.299785714285714</v>
      </c>
      <c r="AC347" s="265" t="n">
        <f aca="false">+AB347+AC346</f>
        <v>0.349802380952381</v>
      </c>
      <c r="AD347" s="265" t="n">
        <f aca="false">+AC347+AD346</f>
        <v>0.399819047619048</v>
      </c>
      <c r="AE347" s="265" t="n">
        <f aca="false">+AD347+AE346</f>
        <v>0.449835714285714</v>
      </c>
      <c r="AF347" s="162" t="n">
        <f aca="false">+AE347+AF346</f>
        <v>0.499852380952381</v>
      </c>
      <c r="AG347" s="265" t="n">
        <f aca="false">+AF347+AG346</f>
        <v>0.549869047619048</v>
      </c>
      <c r="AH347" s="265" t="n">
        <f aca="false">+AG347+AH346</f>
        <v>0.599885714285714</v>
      </c>
      <c r="AI347" s="265" t="n">
        <f aca="false">+AH347+AI346</f>
        <v>0.649902380952381</v>
      </c>
      <c r="AJ347" s="265" t="n">
        <f aca="false">+AI347+AJ346</f>
        <v>0.699919047619048</v>
      </c>
      <c r="AK347" s="265" t="n">
        <f aca="false">+AJ347+AK346</f>
        <v>0.749935714285714</v>
      </c>
      <c r="AL347" s="265" t="n">
        <f aca="false">+AK347+AL346</f>
        <v>0.799952380952381</v>
      </c>
      <c r="AM347" s="265" t="n">
        <f aca="false">+AL347+AM346</f>
        <v>0.849969047619048</v>
      </c>
      <c r="AN347" s="265" t="n">
        <f aca="false">+AM347+AN346</f>
        <v>0.899985714285715</v>
      </c>
      <c r="AO347" s="265" t="n">
        <f aca="false">+AN347+AO346</f>
        <v>0.950002380952381</v>
      </c>
      <c r="AP347" s="265" t="n">
        <f aca="false">+AO347+AP346</f>
        <v>0.950002380952381</v>
      </c>
      <c r="AQ347" s="265" t="n">
        <f aca="false">+AP347+AQ346</f>
        <v>0.950002380952381</v>
      </c>
      <c r="AR347" s="265" t="n">
        <f aca="false">+AQ347+AR346</f>
        <v>0.950002380952381</v>
      </c>
      <c r="AS347" s="265" t="n">
        <f aca="false">+AR347+AS346</f>
        <v>0.950002380952381</v>
      </c>
      <c r="AT347" s="265" t="n">
        <f aca="false">+AS347+AT346</f>
        <v>1.00000238095238</v>
      </c>
      <c r="AU347" s="265" t="n">
        <f aca="false">+AT347+AU346</f>
        <v>1.00000238095238</v>
      </c>
      <c r="AV347" s="265" t="n">
        <f aca="false">+AU347+AV346</f>
        <v>1.00000238095238</v>
      </c>
      <c r="AW347" s="265" t="n">
        <f aca="false">+AV347+AW346</f>
        <v>1.00000238095238</v>
      </c>
      <c r="AX347" s="265" t="n">
        <f aca="false">+AW347+AX346</f>
        <v>1.00000238095238</v>
      </c>
      <c r="AY347" s="265" t="n">
        <f aca="false">+AX347+AY346</f>
        <v>1.00000238095238</v>
      </c>
      <c r="AZ347" s="265" t="n">
        <f aca="false">+AY347+AZ346</f>
        <v>1.00000238095238</v>
      </c>
      <c r="BA347" s="265" t="n">
        <f aca="false">+AZ347+BA346</f>
        <v>1.00000238095238</v>
      </c>
      <c r="BB347" s="265" t="n">
        <f aca="false">+BA347+BB346</f>
        <v>1.00000238095238</v>
      </c>
      <c r="BC347" s="266"/>
      <c r="BD347" s="264"/>
    </row>
    <row r="348" customFormat="false" ht="12.75" hidden="false" customHeight="false" outlineLevel="0" collapsed="false">
      <c r="A348" s="153"/>
      <c r="B348" s="264" t="s">
        <v>121</v>
      </c>
      <c r="C348" s="260"/>
      <c r="D348" s="265" t="n">
        <v>0</v>
      </c>
      <c r="E348" s="265" t="n">
        <v>0</v>
      </c>
      <c r="F348" s="265" t="n">
        <v>0</v>
      </c>
      <c r="G348" s="265" t="n">
        <v>0</v>
      </c>
      <c r="H348" s="265" t="n">
        <v>0</v>
      </c>
      <c r="I348" s="265" t="n">
        <v>0</v>
      </c>
      <c r="J348" s="265" t="n">
        <v>0</v>
      </c>
      <c r="K348" s="265" t="n">
        <v>0</v>
      </c>
      <c r="L348" s="265" t="n">
        <v>0</v>
      </c>
      <c r="M348" s="265" t="n">
        <v>0</v>
      </c>
      <c r="N348" s="265" t="n">
        <v>0.05</v>
      </c>
      <c r="O348" s="265" t="n">
        <v>0</v>
      </c>
      <c r="P348" s="265" t="n">
        <v>0</v>
      </c>
      <c r="Q348" s="265" t="n">
        <v>0</v>
      </c>
      <c r="R348" s="265" t="n">
        <v>0</v>
      </c>
      <c r="S348" s="265" t="n">
        <v>0</v>
      </c>
      <c r="T348" s="265" t="n">
        <v>0</v>
      </c>
      <c r="U348" s="265" t="n">
        <v>0</v>
      </c>
      <c r="V348" s="265" t="n">
        <v>0</v>
      </c>
      <c r="W348" s="265" t="n">
        <v>0</v>
      </c>
      <c r="X348" s="265" t="n">
        <f aca="false">+(0.34-0.05)/18</f>
        <v>0.0161111111111111</v>
      </c>
      <c r="Y348" s="265" t="n">
        <f aca="false">+(0.34-0.05)/18</f>
        <v>0.0161111111111111</v>
      </c>
      <c r="Z348" s="265" t="n">
        <f aca="false">+(0.34-0.05)/18</f>
        <v>0.0161111111111111</v>
      </c>
      <c r="AA348" s="265" t="n">
        <f aca="false">+(0.34-0.05)/18</f>
        <v>0.0161111111111111</v>
      </c>
      <c r="AB348" s="265" t="n">
        <f aca="false">+(0.34-0.05)/18</f>
        <v>0.0161111111111111</v>
      </c>
      <c r="AC348" s="265" t="n">
        <f aca="false">+(0.34-0.05)/18</f>
        <v>0.0161111111111111</v>
      </c>
      <c r="AD348" s="265" t="n">
        <f aca="false">+(0.34-0.05)/18</f>
        <v>0.0161111111111111</v>
      </c>
      <c r="AE348" s="265" t="n">
        <f aca="false">+(0.34-0.05)/18</f>
        <v>0.0161111111111111</v>
      </c>
      <c r="AF348" s="162" t="n">
        <f aca="false">+(0.34-0.05)/18</f>
        <v>0.0161111111111111</v>
      </c>
      <c r="AG348" s="265" t="n">
        <f aca="false">+(0.34-0.05)/18</f>
        <v>0.0161111111111111</v>
      </c>
      <c r="AH348" s="265" t="n">
        <f aca="false">+(0.34-0.05)/18</f>
        <v>0.0161111111111111</v>
      </c>
      <c r="AI348" s="265" t="n">
        <f aca="false">+(0.34-0.05)/18</f>
        <v>0.0161111111111111</v>
      </c>
      <c r="AJ348" s="265" t="n">
        <f aca="false">+(0.34-0.05)/18</f>
        <v>0.0161111111111111</v>
      </c>
      <c r="AK348" s="265" t="n">
        <f aca="false">+(0.34-0.05)/18</f>
        <v>0.0161111111111111</v>
      </c>
      <c r="AL348" s="265" t="n">
        <f aca="false">+(0.34-0.05)/18</f>
        <v>0.0161111111111111</v>
      </c>
      <c r="AM348" s="265" t="n">
        <f aca="false">+(0.34-0.05)/18</f>
        <v>0.0161111111111111</v>
      </c>
      <c r="AN348" s="265" t="n">
        <f aca="false">+(0.34-0.05)/18</f>
        <v>0.0161111111111111</v>
      </c>
      <c r="AO348" s="265" t="n">
        <f aca="false">+(0.34-0.05)/18</f>
        <v>0.0161111111111111</v>
      </c>
      <c r="AP348" s="265" t="n">
        <v>0.66</v>
      </c>
      <c r="AQ348" s="265" t="n">
        <v>0</v>
      </c>
      <c r="AR348" s="265" t="n">
        <v>0</v>
      </c>
      <c r="AS348" s="265" t="n">
        <v>0</v>
      </c>
      <c r="AT348" s="265" t="n">
        <v>0</v>
      </c>
      <c r="AU348" s="265" t="n">
        <v>0</v>
      </c>
      <c r="AV348" s="265" t="n">
        <v>0</v>
      </c>
      <c r="AW348" s="265" t="n">
        <v>0</v>
      </c>
      <c r="AX348" s="265" t="n">
        <v>0</v>
      </c>
      <c r="AY348" s="265" t="n">
        <v>0</v>
      </c>
      <c r="AZ348" s="265" t="n">
        <v>0</v>
      </c>
      <c r="BA348" s="265" t="n">
        <v>0</v>
      </c>
      <c r="BB348" s="265" t="n">
        <v>0</v>
      </c>
      <c r="BC348" s="266" t="n">
        <f aca="false">SUM(N348:BB348)</f>
        <v>1</v>
      </c>
      <c r="BD348" s="264"/>
    </row>
    <row r="349" customFormat="false" ht="12.75" hidden="false" customHeight="false" outlineLevel="0" collapsed="false">
      <c r="A349" s="153"/>
      <c r="B349" s="264" t="s">
        <v>122</v>
      </c>
      <c r="C349" s="260"/>
      <c r="D349" s="265" t="n">
        <f aca="false">+D348</f>
        <v>0</v>
      </c>
      <c r="E349" s="265" t="n">
        <f aca="false">+D349+E348</f>
        <v>0</v>
      </c>
      <c r="F349" s="265" t="n">
        <f aca="false">+E349+F348</f>
        <v>0</v>
      </c>
      <c r="G349" s="265" t="n">
        <f aca="false">+F349+G348</f>
        <v>0</v>
      </c>
      <c r="H349" s="265" t="n">
        <f aca="false">+G349+H348</f>
        <v>0</v>
      </c>
      <c r="I349" s="265" t="n">
        <f aca="false">+H349+I348</f>
        <v>0</v>
      </c>
      <c r="J349" s="265" t="n">
        <f aca="false">+I349+J348</f>
        <v>0</v>
      </c>
      <c r="K349" s="265" t="n">
        <f aca="false">+J349+K348</f>
        <v>0</v>
      </c>
      <c r="L349" s="265" t="n">
        <f aca="false">+K349+L348</f>
        <v>0</v>
      </c>
      <c r="M349" s="265" t="n">
        <f aca="false">+L349+M348</f>
        <v>0</v>
      </c>
      <c r="N349" s="265" t="n">
        <f aca="false">+M349+N348</f>
        <v>0.05</v>
      </c>
      <c r="O349" s="265" t="n">
        <f aca="false">+N349+O348</f>
        <v>0.05</v>
      </c>
      <c r="P349" s="265" t="n">
        <f aca="false">+O349+P348</f>
        <v>0.05</v>
      </c>
      <c r="Q349" s="265" t="n">
        <f aca="false">+P349+Q348</f>
        <v>0.05</v>
      </c>
      <c r="R349" s="265" t="n">
        <f aca="false">+Q349+R348</f>
        <v>0.05</v>
      </c>
      <c r="S349" s="265" t="n">
        <f aca="false">+R349+S348</f>
        <v>0.05</v>
      </c>
      <c r="T349" s="265" t="n">
        <f aca="false">+S349+T348</f>
        <v>0.05</v>
      </c>
      <c r="U349" s="265" t="n">
        <f aca="false">+T349+U348</f>
        <v>0.05</v>
      </c>
      <c r="V349" s="265" t="n">
        <f aca="false">+U349+V348</f>
        <v>0.05</v>
      </c>
      <c r="W349" s="265" t="n">
        <f aca="false">+V349+W348</f>
        <v>0.05</v>
      </c>
      <c r="X349" s="265" t="n">
        <f aca="false">+W349+X348</f>
        <v>0.0661111111111111</v>
      </c>
      <c r="Y349" s="265" t="n">
        <f aca="false">+X349+Y348</f>
        <v>0.0822222222222222</v>
      </c>
      <c r="Z349" s="265" t="n">
        <f aca="false">+Y349+Z348</f>
        <v>0.0983333333333334</v>
      </c>
      <c r="AA349" s="265" t="n">
        <f aca="false">+Z349+AA348</f>
        <v>0.114444444444444</v>
      </c>
      <c r="AB349" s="265" t="n">
        <f aca="false">+AA349+AB348</f>
        <v>0.130555555555556</v>
      </c>
      <c r="AC349" s="265" t="n">
        <f aca="false">+AB349+AC348</f>
        <v>0.146666666666667</v>
      </c>
      <c r="AD349" s="265" t="n">
        <f aca="false">+AC349+AD348</f>
        <v>0.162777777777778</v>
      </c>
      <c r="AE349" s="265" t="n">
        <f aca="false">+AD349+AE348</f>
        <v>0.178888888888889</v>
      </c>
      <c r="AF349" s="162" t="n">
        <f aca="false">+AE349+AF348</f>
        <v>0.195</v>
      </c>
      <c r="AG349" s="265" t="n">
        <f aca="false">+AF349+AG348</f>
        <v>0.211111111111111</v>
      </c>
      <c r="AH349" s="265" t="n">
        <f aca="false">+AG349+AH348</f>
        <v>0.227222222222222</v>
      </c>
      <c r="AI349" s="265" t="n">
        <f aca="false">+AH349+AI348</f>
        <v>0.243333333333333</v>
      </c>
      <c r="AJ349" s="265" t="n">
        <f aca="false">+AI349+AJ348</f>
        <v>0.259444444444444</v>
      </c>
      <c r="AK349" s="265" t="n">
        <f aca="false">+AJ349+AK348</f>
        <v>0.275555555555556</v>
      </c>
      <c r="AL349" s="265" t="n">
        <f aca="false">+AK349+AL348</f>
        <v>0.291666666666667</v>
      </c>
      <c r="AM349" s="265" t="n">
        <f aca="false">+AL349+AM348</f>
        <v>0.307777777777778</v>
      </c>
      <c r="AN349" s="265" t="n">
        <f aca="false">+AM349+AN348</f>
        <v>0.323888888888889</v>
      </c>
      <c r="AO349" s="265" t="n">
        <f aca="false">+AN349+AO348</f>
        <v>0.34</v>
      </c>
      <c r="AP349" s="265" t="n">
        <f aca="false">+AO349+AP348</f>
        <v>1</v>
      </c>
      <c r="AQ349" s="265" t="n">
        <f aca="false">+AP349+AQ348</f>
        <v>1</v>
      </c>
      <c r="AR349" s="265" t="n">
        <f aca="false">+AQ349+AR348</f>
        <v>1</v>
      </c>
      <c r="AS349" s="265" t="n">
        <f aca="false">+AR349+AS348</f>
        <v>1</v>
      </c>
      <c r="AT349" s="265" t="n">
        <f aca="false">+AS349+AT348</f>
        <v>1</v>
      </c>
      <c r="AU349" s="265" t="n">
        <f aca="false">+AT349+AU348</f>
        <v>1</v>
      </c>
      <c r="AV349" s="265" t="n">
        <f aca="false">+AU349+AV348</f>
        <v>1</v>
      </c>
      <c r="AW349" s="265" t="n">
        <f aca="false">+AV349+AW348</f>
        <v>1</v>
      </c>
      <c r="AX349" s="265" t="n">
        <f aca="false">+AW349+AX348</f>
        <v>1</v>
      </c>
      <c r="AY349" s="265" t="n">
        <f aca="false">+AX349+AY348</f>
        <v>1</v>
      </c>
      <c r="AZ349" s="265" t="n">
        <f aca="false">+AY349+AZ348</f>
        <v>1</v>
      </c>
      <c r="BA349" s="265" t="n">
        <f aca="false">+AZ349+BA348</f>
        <v>1</v>
      </c>
      <c r="BB349" s="265" t="n">
        <f aca="false">+BA349+BB348</f>
        <v>1</v>
      </c>
      <c r="BC349" s="266"/>
      <c r="BD349" s="264"/>
    </row>
    <row r="350" customFormat="false" ht="12.75" hidden="false" customHeight="false" outlineLevel="0" collapsed="false">
      <c r="A350" s="153"/>
      <c r="B350" s="268"/>
      <c r="C350" s="260"/>
      <c r="D350" s="269"/>
      <c r="E350" s="269"/>
      <c r="F350" s="269"/>
      <c r="G350" s="269"/>
      <c r="H350" s="269"/>
      <c r="I350" s="269"/>
      <c r="J350" s="269"/>
      <c r="K350" s="269"/>
      <c r="L350" s="269"/>
      <c r="M350" s="269"/>
      <c r="N350" s="269"/>
      <c r="O350" s="269"/>
      <c r="P350" s="269"/>
      <c r="Q350" s="269"/>
      <c r="R350" s="269"/>
      <c r="S350" s="269"/>
      <c r="T350" s="269"/>
      <c r="U350" s="269"/>
      <c r="V350" s="269"/>
      <c r="W350" s="269"/>
      <c r="X350" s="269"/>
      <c r="Y350" s="269"/>
      <c r="Z350" s="269"/>
      <c r="AA350" s="269"/>
      <c r="AB350" s="269"/>
      <c r="AC350" s="269"/>
      <c r="AD350" s="269"/>
      <c r="AE350" s="269"/>
      <c r="AF350" s="185"/>
      <c r="AG350" s="269"/>
      <c r="AH350" s="269"/>
      <c r="AI350" s="269"/>
      <c r="AJ350" s="269"/>
      <c r="AK350" s="269"/>
      <c r="AL350" s="269"/>
      <c r="AM350" s="269"/>
      <c r="AN350" s="269"/>
      <c r="AO350" s="269"/>
      <c r="AP350" s="269"/>
      <c r="AQ350" s="269"/>
      <c r="AR350" s="269"/>
      <c r="AS350" s="269"/>
      <c r="AT350" s="269"/>
      <c r="AU350" s="269"/>
      <c r="AV350" s="269"/>
      <c r="AW350" s="269"/>
      <c r="AX350" s="269"/>
      <c r="AY350" s="269"/>
      <c r="AZ350" s="269"/>
      <c r="BA350" s="269"/>
      <c r="BB350" s="269"/>
      <c r="BC350" s="270"/>
      <c r="BD350" s="268"/>
    </row>
    <row r="351" customFormat="false" ht="12.75" hidden="false" customHeight="false" outlineLevel="0" collapsed="false">
      <c r="A351" s="153"/>
      <c r="B351" s="211" t="s">
        <v>123</v>
      </c>
      <c r="C351" s="212" t="n">
        <v>14.2</v>
      </c>
      <c r="D351" s="215" t="n">
        <f aca="false">+D347*$C351</f>
        <v>0</v>
      </c>
      <c r="E351" s="215" t="n">
        <f aca="false">+E347*$C351</f>
        <v>0</v>
      </c>
      <c r="F351" s="215" t="n">
        <f aca="false">+F347*$C351</f>
        <v>0</v>
      </c>
      <c r="G351" s="215" t="n">
        <f aca="false">+G347*$C351</f>
        <v>0</v>
      </c>
      <c r="H351" s="215" t="n">
        <f aca="false">+H347*$C351</f>
        <v>0</v>
      </c>
      <c r="I351" s="215" t="n">
        <f aca="false">+I347*$C351</f>
        <v>0</v>
      </c>
      <c r="J351" s="215" t="n">
        <f aca="false">+J347*$C351</f>
        <v>0</v>
      </c>
      <c r="K351" s="215" t="n">
        <f aca="false">+K347*$C351</f>
        <v>0</v>
      </c>
      <c r="L351" s="215" t="n">
        <f aca="false">+L347*$C351</f>
        <v>0</v>
      </c>
      <c r="M351" s="215" t="n">
        <f aca="false">+M347*$C351</f>
        <v>0</v>
      </c>
      <c r="N351" s="215" t="n">
        <f aca="false">+N347*$C351</f>
        <v>0.705773809523809</v>
      </c>
      <c r="O351" s="215" t="n">
        <f aca="false">+O347*$C351</f>
        <v>0.705773809523809</v>
      </c>
      <c r="P351" s="215" t="n">
        <f aca="false">+P347*$C351</f>
        <v>0.705773809523809</v>
      </c>
      <c r="Q351" s="215" t="n">
        <f aca="false">+Q347*$C351</f>
        <v>0.705773809523809</v>
      </c>
      <c r="R351" s="215" t="n">
        <f aca="false">+R347*$C351</f>
        <v>0.705773809523809</v>
      </c>
      <c r="S351" s="215" t="n">
        <f aca="false">+S347*$C351</f>
        <v>0.705773809523809</v>
      </c>
      <c r="T351" s="215" t="n">
        <f aca="false">+T347*$C351</f>
        <v>0.705773809523809</v>
      </c>
      <c r="U351" s="215" t="n">
        <f aca="false">+U347*$C351</f>
        <v>0.705773809523809</v>
      </c>
      <c r="V351" s="215" t="n">
        <f aca="false">+V347*$C351</f>
        <v>0.705773809523809</v>
      </c>
      <c r="W351" s="215" t="n">
        <f aca="false">+W347*$C351</f>
        <v>0.705773809523809</v>
      </c>
      <c r="X351" s="215" t="n">
        <f aca="false">+X347*$C351</f>
        <v>1.41601047619048</v>
      </c>
      <c r="Y351" s="215" t="n">
        <f aca="false">+Y347*$C351</f>
        <v>2.12624714285714</v>
      </c>
      <c r="Z351" s="215" t="n">
        <f aca="false">+Z347*$C351</f>
        <v>2.83648380952381</v>
      </c>
      <c r="AA351" s="215" t="n">
        <f aca="false">+AA347*$C351</f>
        <v>3.54672047619048</v>
      </c>
      <c r="AB351" s="215" t="n">
        <f aca="false">+AB347*$C351</f>
        <v>4.25695714285714</v>
      </c>
      <c r="AC351" s="215" t="n">
        <f aca="false">+AC347*$C351</f>
        <v>4.96719380952381</v>
      </c>
      <c r="AD351" s="215" t="n">
        <f aca="false">+AD347*$C351</f>
        <v>5.67743047619048</v>
      </c>
      <c r="AE351" s="215" t="n">
        <f aca="false">+AE347*$C351</f>
        <v>6.38766714285714</v>
      </c>
      <c r="AF351" s="169" t="n">
        <f aca="false">+AF347*$C351</f>
        <v>7.09790380952381</v>
      </c>
      <c r="AG351" s="215" t="n">
        <f aca="false">+AG347*$C351</f>
        <v>7.80814047619047</v>
      </c>
      <c r="AH351" s="215" t="n">
        <f aca="false">+AH347*$C351</f>
        <v>8.51837714285714</v>
      </c>
      <c r="AI351" s="215" t="n">
        <f aca="false">+AI347*$C351</f>
        <v>9.22861380952381</v>
      </c>
      <c r="AJ351" s="215" t="n">
        <f aca="false">+AJ347*$C351</f>
        <v>9.93885047619048</v>
      </c>
      <c r="AK351" s="215" t="n">
        <f aca="false">+AK347*$C351</f>
        <v>10.6490871428571</v>
      </c>
      <c r="AL351" s="215" t="n">
        <f aca="false">+AL347*$C351</f>
        <v>11.3593238095238</v>
      </c>
      <c r="AM351" s="215" t="n">
        <f aca="false">+AM347*$C351</f>
        <v>12.0695604761905</v>
      </c>
      <c r="AN351" s="215" t="n">
        <f aca="false">+AN347*$C351</f>
        <v>12.7797971428571</v>
      </c>
      <c r="AO351" s="215" t="n">
        <f aca="false">+AO347*$C351</f>
        <v>13.4900338095238</v>
      </c>
      <c r="AP351" s="215" t="n">
        <f aca="false">+AP347*$C351</f>
        <v>13.4900338095238</v>
      </c>
      <c r="AQ351" s="215" t="n">
        <f aca="false">+AQ347*$C351</f>
        <v>13.4900338095238</v>
      </c>
      <c r="AR351" s="215" t="n">
        <f aca="false">+AR347*$C351</f>
        <v>13.4900338095238</v>
      </c>
      <c r="AS351" s="215" t="n">
        <f aca="false">+AS347*$C351</f>
        <v>13.4900338095238</v>
      </c>
      <c r="AT351" s="215" t="n">
        <f aca="false">+AT347*$C351</f>
        <v>14.2000338095238</v>
      </c>
      <c r="AU351" s="215" t="n">
        <f aca="false">+AU347*$C351</f>
        <v>14.2000338095238</v>
      </c>
      <c r="AV351" s="215" t="n">
        <f aca="false">+AV347*$C351</f>
        <v>14.2000338095238</v>
      </c>
      <c r="AW351" s="215" t="n">
        <f aca="false">+AW347*$C351</f>
        <v>14.2000338095238</v>
      </c>
      <c r="AX351" s="215" t="n">
        <f aca="false">+AX347*$C351</f>
        <v>14.2000338095238</v>
      </c>
      <c r="AY351" s="215" t="n">
        <f aca="false">+AY347*$C351</f>
        <v>14.2000338095238</v>
      </c>
      <c r="AZ351" s="215" t="n">
        <f aca="false">+AZ347*$C351</f>
        <v>14.2000338095238</v>
      </c>
      <c r="BA351" s="215" t="n">
        <f aca="false">+BA347*$C351</f>
        <v>14.2000338095238</v>
      </c>
      <c r="BB351" s="215" t="n">
        <f aca="false">+BB347*$C351</f>
        <v>14.2000338095238</v>
      </c>
      <c r="BC351" s="216"/>
      <c r="BD351" s="217"/>
      <c r="BE351" s="217"/>
      <c r="BF351" s="217"/>
      <c r="BG351" s="217"/>
      <c r="BH351" s="217"/>
      <c r="BI351" s="217"/>
      <c r="BJ351" s="217"/>
      <c r="BK351" s="217"/>
      <c r="BL351" s="217"/>
      <c r="BM351" s="217"/>
      <c r="BN351" s="217"/>
      <c r="BO351" s="217"/>
      <c r="BP351" s="217"/>
      <c r="BQ351" s="217"/>
      <c r="BR351" s="217"/>
      <c r="BS351" s="217"/>
      <c r="BT351" s="217"/>
      <c r="BU351" s="217"/>
      <c r="BV351" s="217"/>
      <c r="BW351" s="217"/>
      <c r="BX351" s="217"/>
      <c r="BY351" s="217"/>
      <c r="BZ351" s="217"/>
      <c r="CA351" s="217"/>
      <c r="CB351" s="217"/>
      <c r="CC351" s="217"/>
      <c r="CD351" s="217"/>
      <c r="CE351" s="217"/>
      <c r="CF351" s="217"/>
      <c r="CG351" s="217"/>
      <c r="CH351" s="217"/>
      <c r="CI351" s="217"/>
      <c r="CJ351" s="217"/>
      <c r="CK351" s="217"/>
    </row>
    <row r="352" customFormat="false" ht="13.5" hidden="false" customHeight="false" outlineLevel="0" collapsed="false">
      <c r="A352" s="153"/>
      <c r="B352" s="271" t="s">
        <v>124</v>
      </c>
      <c r="C352" s="272" t="str">
        <f aca="false">+'NTP or Sold'!B34</f>
        <v>Committed</v>
      </c>
      <c r="D352" s="273" t="n">
        <f aca="false">+D349*$C351</f>
        <v>0</v>
      </c>
      <c r="E352" s="273" t="n">
        <f aca="false">+E349*$C351</f>
        <v>0</v>
      </c>
      <c r="F352" s="273" t="n">
        <f aca="false">+F349*$C351</f>
        <v>0</v>
      </c>
      <c r="G352" s="273" t="n">
        <f aca="false">+G349*$C351</f>
        <v>0</v>
      </c>
      <c r="H352" s="273" t="n">
        <f aca="false">+H349*$C351</f>
        <v>0</v>
      </c>
      <c r="I352" s="273" t="n">
        <f aca="false">+I349*$C351</f>
        <v>0</v>
      </c>
      <c r="J352" s="273" t="n">
        <f aca="false">+J349*$C351</f>
        <v>0</v>
      </c>
      <c r="K352" s="273" t="n">
        <f aca="false">+K349*$C351</f>
        <v>0</v>
      </c>
      <c r="L352" s="273" t="n">
        <f aca="false">+L349*$C351</f>
        <v>0</v>
      </c>
      <c r="M352" s="273" t="n">
        <f aca="false">+M349*$C351</f>
        <v>0</v>
      </c>
      <c r="N352" s="273" t="n">
        <f aca="false">+N349*$C351</f>
        <v>0.71</v>
      </c>
      <c r="O352" s="273" t="n">
        <f aca="false">+O349*$C351</f>
        <v>0.71</v>
      </c>
      <c r="P352" s="273" t="n">
        <f aca="false">+P349*$C351</f>
        <v>0.71</v>
      </c>
      <c r="Q352" s="273" t="n">
        <f aca="false">+Q349*$C351</f>
        <v>0.71</v>
      </c>
      <c r="R352" s="273" t="n">
        <f aca="false">+R349*$C351</f>
        <v>0.71</v>
      </c>
      <c r="S352" s="273" t="n">
        <f aca="false">+S349*$C351</f>
        <v>0.71</v>
      </c>
      <c r="T352" s="273" t="n">
        <f aca="false">+T349*$C351</f>
        <v>0.71</v>
      </c>
      <c r="U352" s="273" t="n">
        <f aca="false">+U349*$C351</f>
        <v>0.71</v>
      </c>
      <c r="V352" s="273" t="n">
        <f aca="false">+V349*$C351</f>
        <v>0.71</v>
      </c>
      <c r="W352" s="273" t="n">
        <f aca="false">+W349*$C351</f>
        <v>0.71</v>
      </c>
      <c r="X352" s="273" t="n">
        <f aca="false">+X349*$C351</f>
        <v>0.938777777777778</v>
      </c>
      <c r="Y352" s="273" t="n">
        <f aca="false">+Y349*$C351</f>
        <v>1.16755555555556</v>
      </c>
      <c r="Z352" s="273" t="n">
        <f aca="false">+Z349*$C351</f>
        <v>1.39633333333333</v>
      </c>
      <c r="AA352" s="273" t="n">
        <f aca="false">+AA349*$C351</f>
        <v>1.62511111111111</v>
      </c>
      <c r="AB352" s="273" t="n">
        <f aca="false">+AB349*$C351</f>
        <v>1.85388888888889</v>
      </c>
      <c r="AC352" s="273" t="n">
        <f aca="false">+AC349*$C351</f>
        <v>2.08266666666667</v>
      </c>
      <c r="AD352" s="273" t="n">
        <f aca="false">+AD349*$C351</f>
        <v>2.31144444444444</v>
      </c>
      <c r="AE352" s="273" t="n">
        <f aca="false">+AE349*$C351</f>
        <v>2.54022222222222</v>
      </c>
      <c r="AF352" s="175" t="n">
        <f aca="false">+AF349*$C351</f>
        <v>2.769</v>
      </c>
      <c r="AG352" s="273" t="n">
        <f aca="false">+AG349*$C351</f>
        <v>2.99777777777778</v>
      </c>
      <c r="AH352" s="273" t="n">
        <f aca="false">+AH349*$C351</f>
        <v>3.22655555555556</v>
      </c>
      <c r="AI352" s="273" t="n">
        <f aca="false">+AI349*$C351</f>
        <v>3.45533333333333</v>
      </c>
      <c r="AJ352" s="273" t="n">
        <f aca="false">+AJ349*$C351</f>
        <v>3.68411111111111</v>
      </c>
      <c r="AK352" s="273" t="n">
        <f aca="false">+AK349*$C351</f>
        <v>3.91288888888889</v>
      </c>
      <c r="AL352" s="273" t="n">
        <f aca="false">+AL349*$C351</f>
        <v>4.14166666666667</v>
      </c>
      <c r="AM352" s="273" t="n">
        <f aca="false">+AM349*$C351</f>
        <v>4.37044444444445</v>
      </c>
      <c r="AN352" s="273" t="n">
        <f aca="false">+AN349*$C351</f>
        <v>4.59922222222222</v>
      </c>
      <c r="AO352" s="273" t="n">
        <f aca="false">+AO349*$C351</f>
        <v>4.828</v>
      </c>
      <c r="AP352" s="273" t="n">
        <f aca="false">+AP349*$C351</f>
        <v>14.2</v>
      </c>
      <c r="AQ352" s="273" t="n">
        <f aca="false">+AQ349*$C351</f>
        <v>14.2</v>
      </c>
      <c r="AR352" s="273" t="n">
        <f aca="false">+AR349*$C351</f>
        <v>14.2</v>
      </c>
      <c r="AS352" s="273" t="n">
        <f aca="false">+AS349*$C351</f>
        <v>14.2</v>
      </c>
      <c r="AT352" s="273" t="n">
        <f aca="false">+AT349*$C351</f>
        <v>14.2</v>
      </c>
      <c r="AU352" s="273" t="n">
        <f aca="false">+AU349*$C351</f>
        <v>14.2</v>
      </c>
      <c r="AV352" s="273" t="n">
        <f aca="false">+AV349*$C351</f>
        <v>14.2</v>
      </c>
      <c r="AW352" s="273" t="n">
        <f aca="false">+AW349*$C351</f>
        <v>14.2</v>
      </c>
      <c r="AX352" s="273" t="n">
        <f aca="false">+AX349*$C351</f>
        <v>14.2</v>
      </c>
      <c r="AY352" s="273" t="n">
        <f aca="false">+AY349*$C351</f>
        <v>14.2</v>
      </c>
      <c r="AZ352" s="273" t="n">
        <f aca="false">+AZ349*$C351</f>
        <v>14.2</v>
      </c>
      <c r="BA352" s="273" t="n">
        <f aca="false">+BA349*$C351</f>
        <v>14.2</v>
      </c>
      <c r="BB352" s="273" t="n">
        <f aca="false">+BB349*$C351</f>
        <v>14.2</v>
      </c>
      <c r="BC352" s="274"/>
      <c r="BD352" s="275"/>
      <c r="BE352" s="275"/>
      <c r="BF352" s="275"/>
      <c r="BG352" s="275"/>
      <c r="BH352" s="275"/>
      <c r="BI352" s="275"/>
      <c r="BJ352" s="275"/>
      <c r="BK352" s="275"/>
      <c r="BL352" s="275"/>
      <c r="BM352" s="275"/>
      <c r="BN352" s="275"/>
      <c r="BO352" s="275"/>
      <c r="BP352" s="275"/>
      <c r="BQ352" s="275"/>
      <c r="BR352" s="275"/>
      <c r="BS352" s="275"/>
      <c r="BT352" s="275"/>
      <c r="BU352" s="275"/>
      <c r="BV352" s="275"/>
      <c r="BW352" s="275"/>
      <c r="BX352" s="275"/>
      <c r="BY352" s="275"/>
      <c r="BZ352" s="275"/>
      <c r="CA352" s="275"/>
      <c r="CB352" s="275"/>
      <c r="CC352" s="275"/>
      <c r="CD352" s="275"/>
      <c r="CE352" s="275"/>
      <c r="CF352" s="275"/>
      <c r="CG352" s="275"/>
      <c r="CH352" s="275"/>
      <c r="CI352" s="275"/>
      <c r="CJ352" s="275"/>
      <c r="CK352" s="275"/>
    </row>
    <row r="353" customFormat="false" ht="15" hidden="false" customHeight="true" outlineLevel="0" collapsed="false">
      <c r="A353" s="153" t="n">
        <f aca="false">+A345+1</f>
        <v>7</v>
      </c>
      <c r="B353" s="276" t="str">
        <f aca="false">+'NTP or Sold'!G35</f>
        <v>LM6000</v>
      </c>
      <c r="C353" s="260" t="str">
        <f aca="false">+'NTP or Sold'!S35</f>
        <v>Elektrobolt (ESA) - 85%</v>
      </c>
      <c r="D353" s="277"/>
      <c r="E353" s="277"/>
      <c r="F353" s="277"/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  <c r="AA353" s="277"/>
      <c r="AB353" s="277"/>
      <c r="AC353" s="277"/>
      <c r="AD353" s="277"/>
      <c r="AE353" s="277"/>
      <c r="AF353" s="157"/>
      <c r="AG353" s="277"/>
      <c r="AH353" s="277"/>
      <c r="AI353" s="277"/>
      <c r="AJ353" s="277"/>
      <c r="AK353" s="277"/>
      <c r="AL353" s="277"/>
      <c r="AM353" s="277"/>
      <c r="AN353" s="277"/>
      <c r="AO353" s="277"/>
      <c r="AP353" s="277"/>
      <c r="AQ353" s="277"/>
      <c r="AR353" s="277"/>
      <c r="AS353" s="277"/>
      <c r="AT353" s="277"/>
      <c r="AU353" s="277"/>
      <c r="AV353" s="277"/>
      <c r="AW353" s="277"/>
      <c r="AX353" s="277"/>
      <c r="AY353" s="277"/>
      <c r="AZ353" s="277"/>
      <c r="BA353" s="277"/>
      <c r="BB353" s="277"/>
      <c r="BC353" s="262"/>
    </row>
    <row r="354" customFormat="false" ht="12.75" hidden="false" customHeight="false" outlineLevel="0" collapsed="false">
      <c r="A354" s="153"/>
      <c r="B354" s="264" t="s">
        <v>119</v>
      </c>
      <c r="C354" s="260"/>
      <c r="D354" s="265" t="n">
        <v>0</v>
      </c>
      <c r="E354" s="265" t="n">
        <v>0</v>
      </c>
      <c r="F354" s="265" t="n">
        <v>0</v>
      </c>
      <c r="G354" s="265" t="n">
        <v>0</v>
      </c>
      <c r="H354" s="265" t="n">
        <v>0</v>
      </c>
      <c r="I354" s="265" t="n">
        <v>0</v>
      </c>
      <c r="J354" s="265" t="n">
        <v>0</v>
      </c>
      <c r="K354" s="265" t="n">
        <v>0</v>
      </c>
      <c r="L354" s="265" t="n">
        <v>0</v>
      </c>
      <c r="M354" s="265" t="n">
        <v>0</v>
      </c>
      <c r="N354" s="265" t="n">
        <f aca="false">16.7/336</f>
        <v>0.049702380952381</v>
      </c>
      <c r="O354" s="265" t="n">
        <v>0</v>
      </c>
      <c r="P354" s="265" t="n">
        <v>0</v>
      </c>
      <c r="Q354" s="265" t="n">
        <v>0</v>
      </c>
      <c r="R354" s="265" t="n">
        <v>0</v>
      </c>
      <c r="S354" s="265" t="n">
        <v>0</v>
      </c>
      <c r="T354" s="265" t="n">
        <v>0</v>
      </c>
      <c r="U354" s="265" t="n">
        <v>0</v>
      </c>
      <c r="V354" s="265" t="n">
        <v>0</v>
      </c>
      <c r="W354" s="265" t="n">
        <v>0</v>
      </c>
      <c r="X354" s="265" t="n">
        <f aca="false">+(0.95-0.0497)/18</f>
        <v>0.0500166666666667</v>
      </c>
      <c r="Y354" s="265" t="n">
        <f aca="false">+(0.95-0.0497)/18</f>
        <v>0.0500166666666667</v>
      </c>
      <c r="Z354" s="265" t="n">
        <f aca="false">+(0.95-0.0497)/18</f>
        <v>0.0500166666666667</v>
      </c>
      <c r="AA354" s="265" t="n">
        <f aca="false">+(0.95-0.0497)/18</f>
        <v>0.0500166666666667</v>
      </c>
      <c r="AB354" s="265" t="n">
        <f aca="false">+(0.95-0.0497)/18</f>
        <v>0.0500166666666667</v>
      </c>
      <c r="AC354" s="265" t="n">
        <f aca="false">+(0.95-0.0497)/18</f>
        <v>0.0500166666666667</v>
      </c>
      <c r="AD354" s="265" t="n">
        <f aca="false">+(0.95-0.0497)/18</f>
        <v>0.0500166666666667</v>
      </c>
      <c r="AE354" s="265" t="n">
        <f aca="false">+(0.95-0.0497)/18</f>
        <v>0.0500166666666667</v>
      </c>
      <c r="AF354" s="162" t="n">
        <f aca="false">+(0.95-0.0497)/18</f>
        <v>0.0500166666666667</v>
      </c>
      <c r="AG354" s="265" t="n">
        <f aca="false">+(0.95-0.0497)/18</f>
        <v>0.0500166666666667</v>
      </c>
      <c r="AH354" s="265" t="n">
        <f aca="false">+(0.95-0.0497)/18</f>
        <v>0.0500166666666667</v>
      </c>
      <c r="AI354" s="265" t="n">
        <f aca="false">+(0.95-0.0497)/18</f>
        <v>0.0500166666666667</v>
      </c>
      <c r="AJ354" s="265" t="n">
        <f aca="false">+(0.95-0.0497)/18</f>
        <v>0.0500166666666667</v>
      </c>
      <c r="AK354" s="265" t="n">
        <f aca="false">+(0.95-0.0497)/18</f>
        <v>0.0500166666666667</v>
      </c>
      <c r="AL354" s="265" t="n">
        <f aca="false">+(0.95-0.0497)/18</f>
        <v>0.0500166666666667</v>
      </c>
      <c r="AM354" s="265" t="n">
        <f aca="false">+(0.95-0.0497)/18</f>
        <v>0.0500166666666667</v>
      </c>
      <c r="AN354" s="265" t="n">
        <f aca="false">+(0.95-0.0497)/18</f>
        <v>0.0500166666666667</v>
      </c>
      <c r="AO354" s="265" t="n">
        <f aca="false">+(0.95-0.0497)/18</f>
        <v>0.0500166666666667</v>
      </c>
      <c r="AP354" s="265" t="n">
        <v>0</v>
      </c>
      <c r="AQ354" s="265" t="n">
        <v>0</v>
      </c>
      <c r="AR354" s="265" t="n">
        <v>0</v>
      </c>
      <c r="AS354" s="265" t="n">
        <v>0</v>
      </c>
      <c r="AT354" s="265" t="n">
        <v>0.05</v>
      </c>
      <c r="AU354" s="265" t="n">
        <v>0</v>
      </c>
      <c r="AV354" s="265" t="n">
        <v>0</v>
      </c>
      <c r="AW354" s="265" t="n">
        <v>0</v>
      </c>
      <c r="AX354" s="265" t="n">
        <v>0</v>
      </c>
      <c r="AY354" s="265" t="n">
        <v>0</v>
      </c>
      <c r="AZ354" s="265" t="n">
        <v>0</v>
      </c>
      <c r="BA354" s="265" t="n">
        <v>0</v>
      </c>
      <c r="BB354" s="265" t="n">
        <v>0</v>
      </c>
      <c r="BC354" s="266" t="n">
        <f aca="false">SUM(N354:BB354)</f>
        <v>1.00000238095238</v>
      </c>
      <c r="BD354" s="264"/>
    </row>
    <row r="355" customFormat="false" ht="12.75" hidden="false" customHeight="false" outlineLevel="0" collapsed="false">
      <c r="A355" s="153"/>
      <c r="B355" s="264" t="s">
        <v>120</v>
      </c>
      <c r="C355" s="260"/>
      <c r="D355" s="265" t="n">
        <f aca="false">+D354</f>
        <v>0</v>
      </c>
      <c r="E355" s="265" t="n">
        <f aca="false">+D355+E354</f>
        <v>0</v>
      </c>
      <c r="F355" s="265" t="n">
        <f aca="false">+E355+F354</f>
        <v>0</v>
      </c>
      <c r="G355" s="265" t="n">
        <f aca="false">+F355+G354</f>
        <v>0</v>
      </c>
      <c r="H355" s="265" t="n">
        <f aca="false">+G355+H354</f>
        <v>0</v>
      </c>
      <c r="I355" s="265" t="n">
        <f aca="false">+H355+I354</f>
        <v>0</v>
      </c>
      <c r="J355" s="265" t="n">
        <f aca="false">+I355+J354</f>
        <v>0</v>
      </c>
      <c r="K355" s="265" t="n">
        <f aca="false">+J355+K354</f>
        <v>0</v>
      </c>
      <c r="L355" s="265" t="n">
        <f aca="false">+K355+L354</f>
        <v>0</v>
      </c>
      <c r="M355" s="265" t="n">
        <f aca="false">+L355+M354</f>
        <v>0</v>
      </c>
      <c r="N355" s="265" t="n">
        <f aca="false">+M355+N354</f>
        <v>0.049702380952381</v>
      </c>
      <c r="O355" s="265" t="n">
        <f aca="false">+N355+O354</f>
        <v>0.049702380952381</v>
      </c>
      <c r="P355" s="265" t="n">
        <f aca="false">+O355+P354</f>
        <v>0.049702380952381</v>
      </c>
      <c r="Q355" s="265" t="n">
        <f aca="false">+P355+Q354</f>
        <v>0.049702380952381</v>
      </c>
      <c r="R355" s="265" t="n">
        <f aca="false">+Q355+R354</f>
        <v>0.049702380952381</v>
      </c>
      <c r="S355" s="265" t="n">
        <f aca="false">+R355+S354</f>
        <v>0.049702380952381</v>
      </c>
      <c r="T355" s="265" t="n">
        <f aca="false">+S355+T354</f>
        <v>0.049702380952381</v>
      </c>
      <c r="U355" s="265" t="n">
        <f aca="false">+T355+U354</f>
        <v>0.049702380952381</v>
      </c>
      <c r="V355" s="265" t="n">
        <f aca="false">+U355+V354</f>
        <v>0.049702380952381</v>
      </c>
      <c r="W355" s="265" t="n">
        <f aca="false">+V355+W354</f>
        <v>0.049702380952381</v>
      </c>
      <c r="X355" s="265" t="n">
        <f aca="false">+W355+X354</f>
        <v>0.0997190476190476</v>
      </c>
      <c r="Y355" s="265" t="n">
        <f aca="false">+X355+Y354</f>
        <v>0.149735714285714</v>
      </c>
      <c r="Z355" s="265" t="n">
        <f aca="false">+Y355+Z354</f>
        <v>0.199752380952381</v>
      </c>
      <c r="AA355" s="265" t="n">
        <f aca="false">+Z355+AA354</f>
        <v>0.249769047619048</v>
      </c>
      <c r="AB355" s="265" t="n">
        <f aca="false">+AA355+AB354</f>
        <v>0.299785714285714</v>
      </c>
      <c r="AC355" s="265" t="n">
        <f aca="false">+AB355+AC354</f>
        <v>0.349802380952381</v>
      </c>
      <c r="AD355" s="265" t="n">
        <f aca="false">+AC355+AD354</f>
        <v>0.399819047619048</v>
      </c>
      <c r="AE355" s="265" t="n">
        <f aca="false">+AD355+AE354</f>
        <v>0.449835714285714</v>
      </c>
      <c r="AF355" s="162" t="n">
        <f aca="false">+AE355+AF354</f>
        <v>0.499852380952381</v>
      </c>
      <c r="AG355" s="265" t="n">
        <f aca="false">+AF355+AG354</f>
        <v>0.549869047619048</v>
      </c>
      <c r="AH355" s="265" t="n">
        <f aca="false">+AG355+AH354</f>
        <v>0.599885714285714</v>
      </c>
      <c r="AI355" s="265" t="n">
        <f aca="false">+AH355+AI354</f>
        <v>0.649902380952381</v>
      </c>
      <c r="AJ355" s="265" t="n">
        <f aca="false">+AI355+AJ354</f>
        <v>0.699919047619048</v>
      </c>
      <c r="AK355" s="265" t="n">
        <f aca="false">+AJ355+AK354</f>
        <v>0.749935714285714</v>
      </c>
      <c r="AL355" s="265" t="n">
        <f aca="false">+AK355+AL354</f>
        <v>0.799952380952381</v>
      </c>
      <c r="AM355" s="265" t="n">
        <f aca="false">+AL355+AM354</f>
        <v>0.849969047619048</v>
      </c>
      <c r="AN355" s="265" t="n">
        <f aca="false">+AM355+AN354</f>
        <v>0.899985714285715</v>
      </c>
      <c r="AO355" s="265" t="n">
        <f aca="false">+AN355+AO354</f>
        <v>0.950002380952381</v>
      </c>
      <c r="AP355" s="265" t="n">
        <f aca="false">+AO355+AP354</f>
        <v>0.950002380952381</v>
      </c>
      <c r="AQ355" s="265" t="n">
        <f aca="false">+AP355+AQ354</f>
        <v>0.950002380952381</v>
      </c>
      <c r="AR355" s="265" t="n">
        <f aca="false">+AQ355+AR354</f>
        <v>0.950002380952381</v>
      </c>
      <c r="AS355" s="265" t="n">
        <f aca="false">+AR355+AS354</f>
        <v>0.950002380952381</v>
      </c>
      <c r="AT355" s="265" t="n">
        <f aca="false">+AS355+AT354</f>
        <v>1.00000238095238</v>
      </c>
      <c r="AU355" s="265" t="n">
        <f aca="false">+AT355+AU354</f>
        <v>1.00000238095238</v>
      </c>
      <c r="AV355" s="265" t="n">
        <f aca="false">+AU355+AV354</f>
        <v>1.00000238095238</v>
      </c>
      <c r="AW355" s="265" t="n">
        <f aca="false">+AV355+AW354</f>
        <v>1.00000238095238</v>
      </c>
      <c r="AX355" s="265" t="n">
        <f aca="false">+AW355+AX354</f>
        <v>1.00000238095238</v>
      </c>
      <c r="AY355" s="265" t="n">
        <f aca="false">+AX355+AY354</f>
        <v>1.00000238095238</v>
      </c>
      <c r="AZ355" s="265" t="n">
        <f aca="false">+AY355+AZ354</f>
        <v>1.00000238095238</v>
      </c>
      <c r="BA355" s="265" t="n">
        <f aca="false">+AZ355+BA354</f>
        <v>1.00000238095238</v>
      </c>
      <c r="BB355" s="265" t="n">
        <f aca="false">+BA355+BB354</f>
        <v>1.00000238095238</v>
      </c>
      <c r="BC355" s="266"/>
      <c r="BD355" s="264"/>
    </row>
    <row r="356" customFormat="false" ht="12.75" hidden="false" customHeight="false" outlineLevel="0" collapsed="false">
      <c r="A356" s="153"/>
      <c r="B356" s="264" t="s">
        <v>121</v>
      </c>
      <c r="C356" s="260"/>
      <c r="D356" s="265" t="n">
        <v>0</v>
      </c>
      <c r="E356" s="265" t="n">
        <v>0</v>
      </c>
      <c r="F356" s="265" t="n">
        <v>0</v>
      </c>
      <c r="G356" s="265" t="n">
        <v>0</v>
      </c>
      <c r="H356" s="265" t="n">
        <v>0</v>
      </c>
      <c r="I356" s="265" t="n">
        <v>0</v>
      </c>
      <c r="J356" s="265" t="n">
        <v>0</v>
      </c>
      <c r="K356" s="265" t="n">
        <v>0</v>
      </c>
      <c r="L356" s="265" t="n">
        <v>0</v>
      </c>
      <c r="M356" s="265" t="n">
        <v>0</v>
      </c>
      <c r="N356" s="265" t="n">
        <v>0.05</v>
      </c>
      <c r="O356" s="265" t="n">
        <v>0</v>
      </c>
      <c r="P356" s="265" t="n">
        <v>0</v>
      </c>
      <c r="Q356" s="265" t="n">
        <v>0</v>
      </c>
      <c r="R356" s="265" t="n">
        <v>0</v>
      </c>
      <c r="S356" s="265" t="n">
        <v>0</v>
      </c>
      <c r="T356" s="265" t="n">
        <v>0</v>
      </c>
      <c r="U356" s="265" t="n">
        <v>0</v>
      </c>
      <c r="V356" s="265" t="n">
        <v>0</v>
      </c>
      <c r="W356" s="265" t="n">
        <v>0</v>
      </c>
      <c r="X356" s="265" t="n">
        <f aca="false">+(0.34-0.05)/18</f>
        <v>0.0161111111111111</v>
      </c>
      <c r="Y356" s="265" t="n">
        <f aca="false">+(0.34-0.05)/18</f>
        <v>0.0161111111111111</v>
      </c>
      <c r="Z356" s="265" t="n">
        <f aca="false">+(0.34-0.05)/18</f>
        <v>0.0161111111111111</v>
      </c>
      <c r="AA356" s="265" t="n">
        <f aca="false">+(0.34-0.05)/18</f>
        <v>0.0161111111111111</v>
      </c>
      <c r="AB356" s="265" t="n">
        <f aca="false">+(0.34-0.05)/18</f>
        <v>0.0161111111111111</v>
      </c>
      <c r="AC356" s="265" t="n">
        <f aca="false">+(0.34-0.05)/18</f>
        <v>0.0161111111111111</v>
      </c>
      <c r="AD356" s="265" t="n">
        <f aca="false">+(0.34-0.05)/18</f>
        <v>0.0161111111111111</v>
      </c>
      <c r="AE356" s="265" t="n">
        <f aca="false">+(0.34-0.05)/18</f>
        <v>0.0161111111111111</v>
      </c>
      <c r="AF356" s="162" t="n">
        <f aca="false">+(0.34-0.05)/18</f>
        <v>0.0161111111111111</v>
      </c>
      <c r="AG356" s="265" t="n">
        <f aca="false">+(0.34-0.05)/18</f>
        <v>0.0161111111111111</v>
      </c>
      <c r="AH356" s="265" t="n">
        <f aca="false">+(0.34-0.05)/18</f>
        <v>0.0161111111111111</v>
      </c>
      <c r="AI356" s="265" t="n">
        <f aca="false">+(0.34-0.05)/18</f>
        <v>0.0161111111111111</v>
      </c>
      <c r="AJ356" s="265" t="n">
        <f aca="false">+(0.34-0.05)/18</f>
        <v>0.0161111111111111</v>
      </c>
      <c r="AK356" s="265" t="n">
        <f aca="false">+(0.34-0.05)/18</f>
        <v>0.0161111111111111</v>
      </c>
      <c r="AL356" s="265" t="n">
        <f aca="false">+(0.34-0.05)/18</f>
        <v>0.0161111111111111</v>
      </c>
      <c r="AM356" s="265" t="n">
        <f aca="false">+(0.34-0.05)/18</f>
        <v>0.0161111111111111</v>
      </c>
      <c r="AN356" s="265" t="n">
        <f aca="false">+(0.34-0.05)/18</f>
        <v>0.0161111111111111</v>
      </c>
      <c r="AO356" s="265" t="n">
        <f aca="false">+(0.34-0.05)/18</f>
        <v>0.0161111111111111</v>
      </c>
      <c r="AP356" s="265" t="n">
        <v>0.66</v>
      </c>
      <c r="AQ356" s="265" t="n">
        <v>0</v>
      </c>
      <c r="AR356" s="265" t="n">
        <v>0</v>
      </c>
      <c r="AS356" s="265" t="n">
        <v>0</v>
      </c>
      <c r="AT356" s="265" t="n">
        <v>0</v>
      </c>
      <c r="AU356" s="265" t="n">
        <v>0</v>
      </c>
      <c r="AV356" s="265" t="n">
        <v>0</v>
      </c>
      <c r="AW356" s="265" t="n">
        <v>0</v>
      </c>
      <c r="AX356" s="265" t="n">
        <v>0</v>
      </c>
      <c r="AY356" s="265" t="n">
        <v>0</v>
      </c>
      <c r="AZ356" s="265" t="n">
        <v>0</v>
      </c>
      <c r="BA356" s="265" t="n">
        <v>0</v>
      </c>
      <c r="BB356" s="265" t="n">
        <v>0</v>
      </c>
      <c r="BC356" s="266" t="n">
        <f aca="false">SUM(N356:BB356)</f>
        <v>1</v>
      </c>
      <c r="BD356" s="264"/>
    </row>
    <row r="357" customFormat="false" ht="12.75" hidden="false" customHeight="false" outlineLevel="0" collapsed="false">
      <c r="A357" s="153"/>
      <c r="B357" s="264" t="s">
        <v>122</v>
      </c>
      <c r="C357" s="260"/>
      <c r="D357" s="265" t="n">
        <f aca="false">+D356</f>
        <v>0</v>
      </c>
      <c r="E357" s="265" t="n">
        <f aca="false">+D357+E356</f>
        <v>0</v>
      </c>
      <c r="F357" s="265" t="n">
        <f aca="false">+E357+F356</f>
        <v>0</v>
      </c>
      <c r="G357" s="265" t="n">
        <f aca="false">+F357+G356</f>
        <v>0</v>
      </c>
      <c r="H357" s="265" t="n">
        <f aca="false">+G357+H356</f>
        <v>0</v>
      </c>
      <c r="I357" s="265" t="n">
        <f aca="false">+H357+I356</f>
        <v>0</v>
      </c>
      <c r="J357" s="265" t="n">
        <f aca="false">+I357+J356</f>
        <v>0</v>
      </c>
      <c r="K357" s="265" t="n">
        <f aca="false">+J357+K356</f>
        <v>0</v>
      </c>
      <c r="L357" s="265" t="n">
        <f aca="false">+K357+L356</f>
        <v>0</v>
      </c>
      <c r="M357" s="265" t="n">
        <f aca="false">+L357+M356</f>
        <v>0</v>
      </c>
      <c r="N357" s="265" t="n">
        <f aca="false">+M357+N356</f>
        <v>0.05</v>
      </c>
      <c r="O357" s="265" t="n">
        <f aca="false">+N357+O356</f>
        <v>0.05</v>
      </c>
      <c r="P357" s="265" t="n">
        <f aca="false">+O357+P356</f>
        <v>0.05</v>
      </c>
      <c r="Q357" s="265" t="n">
        <f aca="false">+P357+Q356</f>
        <v>0.05</v>
      </c>
      <c r="R357" s="265" t="n">
        <f aca="false">+Q357+R356</f>
        <v>0.05</v>
      </c>
      <c r="S357" s="265" t="n">
        <f aca="false">+R357+S356</f>
        <v>0.05</v>
      </c>
      <c r="T357" s="265" t="n">
        <f aca="false">+S357+T356</f>
        <v>0.05</v>
      </c>
      <c r="U357" s="265" t="n">
        <f aca="false">+T357+U356</f>
        <v>0.05</v>
      </c>
      <c r="V357" s="265" t="n">
        <f aca="false">+U357+V356</f>
        <v>0.05</v>
      </c>
      <c r="W357" s="265" t="n">
        <f aca="false">+V357+W356</f>
        <v>0.05</v>
      </c>
      <c r="X357" s="265" t="n">
        <f aca="false">+W357+X356</f>
        <v>0.0661111111111111</v>
      </c>
      <c r="Y357" s="265" t="n">
        <f aca="false">+X357+Y356</f>
        <v>0.0822222222222222</v>
      </c>
      <c r="Z357" s="265" t="n">
        <f aca="false">+Y357+Z356</f>
        <v>0.0983333333333334</v>
      </c>
      <c r="AA357" s="265" t="n">
        <f aca="false">+Z357+AA356</f>
        <v>0.114444444444444</v>
      </c>
      <c r="AB357" s="265" t="n">
        <f aca="false">+AA357+AB356</f>
        <v>0.130555555555556</v>
      </c>
      <c r="AC357" s="265" t="n">
        <f aca="false">+AB357+AC356</f>
        <v>0.146666666666667</v>
      </c>
      <c r="AD357" s="265" t="n">
        <f aca="false">+AC357+AD356</f>
        <v>0.162777777777778</v>
      </c>
      <c r="AE357" s="265" t="n">
        <f aca="false">+AD357+AE356</f>
        <v>0.178888888888889</v>
      </c>
      <c r="AF357" s="162" t="n">
        <f aca="false">+AE357+AF356</f>
        <v>0.195</v>
      </c>
      <c r="AG357" s="265" t="n">
        <f aca="false">+AF357+AG356</f>
        <v>0.211111111111111</v>
      </c>
      <c r="AH357" s="265" t="n">
        <f aca="false">+AG357+AH356</f>
        <v>0.227222222222222</v>
      </c>
      <c r="AI357" s="265" t="n">
        <f aca="false">+AH357+AI356</f>
        <v>0.243333333333333</v>
      </c>
      <c r="AJ357" s="265" t="n">
        <f aca="false">+AI357+AJ356</f>
        <v>0.259444444444444</v>
      </c>
      <c r="AK357" s="265" t="n">
        <f aca="false">+AJ357+AK356</f>
        <v>0.275555555555556</v>
      </c>
      <c r="AL357" s="265" t="n">
        <f aca="false">+AK357+AL356</f>
        <v>0.291666666666667</v>
      </c>
      <c r="AM357" s="265" t="n">
        <f aca="false">+AL357+AM356</f>
        <v>0.307777777777778</v>
      </c>
      <c r="AN357" s="265" t="n">
        <f aca="false">+AM357+AN356</f>
        <v>0.323888888888889</v>
      </c>
      <c r="AO357" s="265" t="n">
        <f aca="false">+AN357+AO356</f>
        <v>0.34</v>
      </c>
      <c r="AP357" s="265" t="n">
        <f aca="false">+AO357+AP356</f>
        <v>1</v>
      </c>
      <c r="AQ357" s="265" t="n">
        <f aca="false">+AP357+AQ356</f>
        <v>1</v>
      </c>
      <c r="AR357" s="265" t="n">
        <f aca="false">+AQ357+AR356</f>
        <v>1</v>
      </c>
      <c r="AS357" s="265" t="n">
        <f aca="false">+AR357+AS356</f>
        <v>1</v>
      </c>
      <c r="AT357" s="265" t="n">
        <f aca="false">+AS357+AT356</f>
        <v>1</v>
      </c>
      <c r="AU357" s="265" t="n">
        <f aca="false">+AT357+AU356</f>
        <v>1</v>
      </c>
      <c r="AV357" s="265" t="n">
        <f aca="false">+AU357+AV356</f>
        <v>1</v>
      </c>
      <c r="AW357" s="265" t="n">
        <f aca="false">+AV357+AW356</f>
        <v>1</v>
      </c>
      <c r="AX357" s="265" t="n">
        <f aca="false">+AW357+AX356</f>
        <v>1</v>
      </c>
      <c r="AY357" s="265" t="n">
        <f aca="false">+AX357+AY356</f>
        <v>1</v>
      </c>
      <c r="AZ357" s="265" t="n">
        <f aca="false">+AY357+AZ356</f>
        <v>1</v>
      </c>
      <c r="BA357" s="265" t="n">
        <f aca="false">+AZ357+BA356</f>
        <v>1</v>
      </c>
      <c r="BB357" s="265" t="n">
        <f aca="false">+BA357+BB356</f>
        <v>1</v>
      </c>
      <c r="BC357" s="266"/>
      <c r="BD357" s="264"/>
    </row>
    <row r="358" customFormat="false" ht="12.75" hidden="false" customHeight="false" outlineLevel="0" collapsed="false">
      <c r="A358" s="153"/>
      <c r="B358" s="268"/>
      <c r="C358" s="260"/>
      <c r="D358" s="269"/>
      <c r="E358" s="269"/>
      <c r="F358" s="269"/>
      <c r="G358" s="269"/>
      <c r="H358" s="269"/>
      <c r="I358" s="269"/>
      <c r="J358" s="269"/>
      <c r="K358" s="269"/>
      <c r="L358" s="269"/>
      <c r="M358" s="269"/>
      <c r="N358" s="269"/>
      <c r="O358" s="269"/>
      <c r="P358" s="269"/>
      <c r="Q358" s="269"/>
      <c r="R358" s="269"/>
      <c r="S358" s="269"/>
      <c r="T358" s="269"/>
      <c r="U358" s="269"/>
      <c r="V358" s="269"/>
      <c r="W358" s="269"/>
      <c r="X358" s="269"/>
      <c r="Y358" s="269"/>
      <c r="Z358" s="269"/>
      <c r="AA358" s="269"/>
      <c r="AB358" s="269"/>
      <c r="AC358" s="269"/>
      <c r="AD358" s="269"/>
      <c r="AE358" s="269"/>
      <c r="AF358" s="185"/>
      <c r="AG358" s="269"/>
      <c r="AH358" s="269"/>
      <c r="AI358" s="269"/>
      <c r="AJ358" s="269"/>
      <c r="AK358" s="269"/>
      <c r="AL358" s="269"/>
      <c r="AM358" s="269"/>
      <c r="AN358" s="269"/>
      <c r="AO358" s="269"/>
      <c r="AP358" s="269"/>
      <c r="AQ358" s="269"/>
      <c r="AR358" s="269"/>
      <c r="AS358" s="269"/>
      <c r="AT358" s="269"/>
      <c r="AU358" s="269"/>
      <c r="AV358" s="269"/>
      <c r="AW358" s="269"/>
      <c r="AX358" s="269"/>
      <c r="AY358" s="269"/>
      <c r="AZ358" s="269"/>
      <c r="BA358" s="269"/>
      <c r="BB358" s="269"/>
      <c r="BC358" s="270"/>
      <c r="BD358" s="268"/>
    </row>
    <row r="359" customFormat="false" ht="12.75" hidden="false" customHeight="false" outlineLevel="0" collapsed="false">
      <c r="A359" s="153"/>
      <c r="B359" s="211" t="s">
        <v>123</v>
      </c>
      <c r="C359" s="212" t="n">
        <v>14.2</v>
      </c>
      <c r="D359" s="215" t="n">
        <f aca="false">+D355*$C359</f>
        <v>0</v>
      </c>
      <c r="E359" s="215" t="n">
        <f aca="false">+E355*$C359</f>
        <v>0</v>
      </c>
      <c r="F359" s="215" t="n">
        <f aca="false">+F355*$C359</f>
        <v>0</v>
      </c>
      <c r="G359" s="215" t="n">
        <f aca="false">+G355*$C359</f>
        <v>0</v>
      </c>
      <c r="H359" s="215" t="n">
        <f aca="false">+H355*$C359</f>
        <v>0</v>
      </c>
      <c r="I359" s="215" t="n">
        <f aca="false">+I355*$C359</f>
        <v>0</v>
      </c>
      <c r="J359" s="215" t="n">
        <f aca="false">+J355*$C359</f>
        <v>0</v>
      </c>
      <c r="K359" s="215" t="n">
        <f aca="false">+K355*$C359</f>
        <v>0</v>
      </c>
      <c r="L359" s="215" t="n">
        <f aca="false">+L355*$C359</f>
        <v>0</v>
      </c>
      <c r="M359" s="215" t="n">
        <f aca="false">+M355*$C359</f>
        <v>0</v>
      </c>
      <c r="N359" s="215" t="n">
        <f aca="false">+N355*$C359</f>
        <v>0.705773809523809</v>
      </c>
      <c r="O359" s="215" t="n">
        <f aca="false">+O355*$C359</f>
        <v>0.705773809523809</v>
      </c>
      <c r="P359" s="215" t="n">
        <f aca="false">+P355*$C359</f>
        <v>0.705773809523809</v>
      </c>
      <c r="Q359" s="215" t="n">
        <f aca="false">+Q355*$C359</f>
        <v>0.705773809523809</v>
      </c>
      <c r="R359" s="215" t="n">
        <f aca="false">+R355*$C359</f>
        <v>0.705773809523809</v>
      </c>
      <c r="S359" s="215" t="n">
        <f aca="false">+S355*$C359</f>
        <v>0.705773809523809</v>
      </c>
      <c r="T359" s="215" t="n">
        <f aca="false">+T355*$C359</f>
        <v>0.705773809523809</v>
      </c>
      <c r="U359" s="215" t="n">
        <f aca="false">+U355*$C359</f>
        <v>0.705773809523809</v>
      </c>
      <c r="V359" s="215" t="n">
        <f aca="false">+V355*$C359</f>
        <v>0.705773809523809</v>
      </c>
      <c r="W359" s="215" t="n">
        <f aca="false">+W355*$C359</f>
        <v>0.705773809523809</v>
      </c>
      <c r="X359" s="215" t="n">
        <f aca="false">+X355*$C359</f>
        <v>1.41601047619048</v>
      </c>
      <c r="Y359" s="215" t="n">
        <f aca="false">+Y355*$C359</f>
        <v>2.12624714285714</v>
      </c>
      <c r="Z359" s="215" t="n">
        <f aca="false">+Z355*$C359</f>
        <v>2.83648380952381</v>
      </c>
      <c r="AA359" s="215" t="n">
        <f aca="false">+AA355*$C359</f>
        <v>3.54672047619048</v>
      </c>
      <c r="AB359" s="215" t="n">
        <f aca="false">+AB355*$C359</f>
        <v>4.25695714285714</v>
      </c>
      <c r="AC359" s="215" t="n">
        <f aca="false">+AC355*$C359</f>
        <v>4.96719380952381</v>
      </c>
      <c r="AD359" s="215" t="n">
        <f aca="false">+AD355*$C359</f>
        <v>5.67743047619048</v>
      </c>
      <c r="AE359" s="215" t="n">
        <f aca="false">+AE355*$C359</f>
        <v>6.38766714285714</v>
      </c>
      <c r="AF359" s="169" t="n">
        <f aca="false">+AF355*$C359</f>
        <v>7.09790380952381</v>
      </c>
      <c r="AG359" s="215" t="n">
        <f aca="false">+AG355*$C359</f>
        <v>7.80814047619047</v>
      </c>
      <c r="AH359" s="215" t="n">
        <f aca="false">+AH355*$C359</f>
        <v>8.51837714285714</v>
      </c>
      <c r="AI359" s="215" t="n">
        <f aca="false">+AI355*$C359</f>
        <v>9.22861380952381</v>
      </c>
      <c r="AJ359" s="215" t="n">
        <f aca="false">+AJ355*$C359</f>
        <v>9.93885047619048</v>
      </c>
      <c r="AK359" s="215" t="n">
        <f aca="false">+AK355*$C359</f>
        <v>10.6490871428571</v>
      </c>
      <c r="AL359" s="215" t="n">
        <f aca="false">+AL355*$C359</f>
        <v>11.3593238095238</v>
      </c>
      <c r="AM359" s="215" t="n">
        <f aca="false">+AM355*$C359</f>
        <v>12.0695604761905</v>
      </c>
      <c r="AN359" s="215" t="n">
        <f aca="false">+AN355*$C359</f>
        <v>12.7797971428571</v>
      </c>
      <c r="AO359" s="215" t="n">
        <f aca="false">+AO355*$C359</f>
        <v>13.4900338095238</v>
      </c>
      <c r="AP359" s="215" t="n">
        <f aca="false">+AP355*$C359</f>
        <v>13.4900338095238</v>
      </c>
      <c r="AQ359" s="215" t="n">
        <f aca="false">+AQ355*$C359</f>
        <v>13.4900338095238</v>
      </c>
      <c r="AR359" s="215" t="n">
        <f aca="false">+AR355*$C359</f>
        <v>13.4900338095238</v>
      </c>
      <c r="AS359" s="215" t="n">
        <f aca="false">+AS355*$C359</f>
        <v>13.4900338095238</v>
      </c>
      <c r="AT359" s="215" t="n">
        <f aca="false">+AT355*$C359</f>
        <v>14.2000338095238</v>
      </c>
      <c r="AU359" s="215" t="n">
        <f aca="false">+AU355*$C359</f>
        <v>14.2000338095238</v>
      </c>
      <c r="AV359" s="215" t="n">
        <f aca="false">+AV355*$C359</f>
        <v>14.2000338095238</v>
      </c>
      <c r="AW359" s="215" t="n">
        <f aca="false">+AW355*$C359</f>
        <v>14.2000338095238</v>
      </c>
      <c r="AX359" s="215" t="n">
        <f aca="false">+AX355*$C359</f>
        <v>14.2000338095238</v>
      </c>
      <c r="AY359" s="215" t="n">
        <f aca="false">+AY355*$C359</f>
        <v>14.2000338095238</v>
      </c>
      <c r="AZ359" s="215" t="n">
        <f aca="false">+AZ355*$C359</f>
        <v>14.2000338095238</v>
      </c>
      <c r="BA359" s="215" t="n">
        <f aca="false">+BA355*$C359</f>
        <v>14.2000338095238</v>
      </c>
      <c r="BB359" s="215" t="n">
        <f aca="false">+BB355*$C359</f>
        <v>14.2000338095238</v>
      </c>
      <c r="BC359" s="216"/>
      <c r="BD359" s="217"/>
      <c r="BE359" s="217"/>
      <c r="BF359" s="217"/>
      <c r="BG359" s="217"/>
      <c r="BH359" s="217"/>
      <c r="BI359" s="217"/>
      <c r="BJ359" s="217"/>
      <c r="BK359" s="217"/>
      <c r="BL359" s="217"/>
      <c r="BM359" s="217"/>
      <c r="BN359" s="217"/>
      <c r="BO359" s="217"/>
      <c r="BP359" s="217"/>
      <c r="BQ359" s="217"/>
      <c r="BR359" s="217"/>
      <c r="BS359" s="217"/>
      <c r="BT359" s="217"/>
      <c r="BU359" s="217"/>
      <c r="BV359" s="217"/>
      <c r="BW359" s="217"/>
      <c r="BX359" s="217"/>
      <c r="BY359" s="217"/>
      <c r="BZ359" s="217"/>
      <c r="CA359" s="217"/>
      <c r="CB359" s="217"/>
      <c r="CC359" s="217"/>
      <c r="CD359" s="217"/>
      <c r="CE359" s="217"/>
      <c r="CF359" s="217"/>
      <c r="CG359" s="217"/>
      <c r="CH359" s="217"/>
      <c r="CI359" s="217"/>
      <c r="CJ359" s="217"/>
      <c r="CK359" s="217"/>
    </row>
    <row r="360" customFormat="false" ht="13.5" hidden="false" customHeight="false" outlineLevel="0" collapsed="false">
      <c r="A360" s="153"/>
      <c r="B360" s="271" t="s">
        <v>124</v>
      </c>
      <c r="C360" s="272" t="str">
        <f aca="false">+'NTP or Sold'!B35</f>
        <v>Committed</v>
      </c>
      <c r="D360" s="273" t="n">
        <f aca="false">+D357*$C359</f>
        <v>0</v>
      </c>
      <c r="E360" s="273" t="n">
        <f aca="false">+E357*$C359</f>
        <v>0</v>
      </c>
      <c r="F360" s="273" t="n">
        <f aca="false">+F357*$C359</f>
        <v>0</v>
      </c>
      <c r="G360" s="273" t="n">
        <f aca="false">+G357*$C359</f>
        <v>0</v>
      </c>
      <c r="H360" s="273" t="n">
        <f aca="false">+H357*$C359</f>
        <v>0</v>
      </c>
      <c r="I360" s="273" t="n">
        <f aca="false">+I357*$C359</f>
        <v>0</v>
      </c>
      <c r="J360" s="273" t="n">
        <f aca="false">+J357*$C359</f>
        <v>0</v>
      </c>
      <c r="K360" s="273" t="n">
        <f aca="false">+K357*$C359</f>
        <v>0</v>
      </c>
      <c r="L360" s="273" t="n">
        <f aca="false">+L357*$C359</f>
        <v>0</v>
      </c>
      <c r="M360" s="273" t="n">
        <f aca="false">+M357*$C359</f>
        <v>0</v>
      </c>
      <c r="N360" s="273" t="n">
        <f aca="false">+N357*$C359</f>
        <v>0.71</v>
      </c>
      <c r="O360" s="273" t="n">
        <f aca="false">+O357*$C359</f>
        <v>0.71</v>
      </c>
      <c r="P360" s="273" t="n">
        <f aca="false">+P357*$C359</f>
        <v>0.71</v>
      </c>
      <c r="Q360" s="273" t="n">
        <f aca="false">+Q357*$C359</f>
        <v>0.71</v>
      </c>
      <c r="R360" s="273" t="n">
        <f aca="false">+R357*$C359</f>
        <v>0.71</v>
      </c>
      <c r="S360" s="273" t="n">
        <f aca="false">+S357*$C359</f>
        <v>0.71</v>
      </c>
      <c r="T360" s="273" t="n">
        <f aca="false">+T357*$C359</f>
        <v>0.71</v>
      </c>
      <c r="U360" s="273" t="n">
        <f aca="false">+U357*$C359</f>
        <v>0.71</v>
      </c>
      <c r="V360" s="273" t="n">
        <f aca="false">+V357*$C359</f>
        <v>0.71</v>
      </c>
      <c r="W360" s="273" t="n">
        <f aca="false">+W357*$C359</f>
        <v>0.71</v>
      </c>
      <c r="X360" s="273" t="n">
        <f aca="false">+X357*$C359</f>
        <v>0.938777777777778</v>
      </c>
      <c r="Y360" s="273" t="n">
        <f aca="false">+Y357*$C359</f>
        <v>1.16755555555556</v>
      </c>
      <c r="Z360" s="273" t="n">
        <f aca="false">+Z357*$C359</f>
        <v>1.39633333333333</v>
      </c>
      <c r="AA360" s="273" t="n">
        <f aca="false">+AA357*$C359</f>
        <v>1.62511111111111</v>
      </c>
      <c r="AB360" s="273" t="n">
        <f aca="false">+AB357*$C359</f>
        <v>1.85388888888889</v>
      </c>
      <c r="AC360" s="273" t="n">
        <f aca="false">+AC357*$C359</f>
        <v>2.08266666666667</v>
      </c>
      <c r="AD360" s="273" t="n">
        <f aca="false">+AD357*$C359</f>
        <v>2.31144444444444</v>
      </c>
      <c r="AE360" s="273" t="n">
        <f aca="false">+AE357*$C359</f>
        <v>2.54022222222222</v>
      </c>
      <c r="AF360" s="175" t="n">
        <f aca="false">+AF357*$C359</f>
        <v>2.769</v>
      </c>
      <c r="AG360" s="273" t="n">
        <f aca="false">+AG357*$C359</f>
        <v>2.99777777777778</v>
      </c>
      <c r="AH360" s="273" t="n">
        <f aca="false">+AH357*$C359</f>
        <v>3.22655555555556</v>
      </c>
      <c r="AI360" s="273" t="n">
        <f aca="false">+AI357*$C359</f>
        <v>3.45533333333333</v>
      </c>
      <c r="AJ360" s="273" t="n">
        <f aca="false">+AJ357*$C359</f>
        <v>3.68411111111111</v>
      </c>
      <c r="AK360" s="273" t="n">
        <f aca="false">+AK357*$C359</f>
        <v>3.91288888888889</v>
      </c>
      <c r="AL360" s="273" t="n">
        <f aca="false">+AL357*$C359</f>
        <v>4.14166666666667</v>
      </c>
      <c r="AM360" s="273" t="n">
        <f aca="false">+AM357*$C359</f>
        <v>4.37044444444445</v>
      </c>
      <c r="AN360" s="273" t="n">
        <f aca="false">+AN357*$C359</f>
        <v>4.59922222222222</v>
      </c>
      <c r="AO360" s="273" t="n">
        <f aca="false">+AO357*$C359</f>
        <v>4.828</v>
      </c>
      <c r="AP360" s="273" t="n">
        <f aca="false">+AP357*$C359</f>
        <v>14.2</v>
      </c>
      <c r="AQ360" s="273" t="n">
        <f aca="false">+AQ357*$C359</f>
        <v>14.2</v>
      </c>
      <c r="AR360" s="273" t="n">
        <f aca="false">+AR357*$C359</f>
        <v>14.2</v>
      </c>
      <c r="AS360" s="273" t="n">
        <f aca="false">+AS357*$C359</f>
        <v>14.2</v>
      </c>
      <c r="AT360" s="273" t="n">
        <f aca="false">+AT357*$C359</f>
        <v>14.2</v>
      </c>
      <c r="AU360" s="273" t="n">
        <f aca="false">+AU357*$C359</f>
        <v>14.2</v>
      </c>
      <c r="AV360" s="273" t="n">
        <f aca="false">+AV357*$C359</f>
        <v>14.2</v>
      </c>
      <c r="AW360" s="273" t="n">
        <f aca="false">+AW357*$C359</f>
        <v>14.2</v>
      </c>
      <c r="AX360" s="273" t="n">
        <f aca="false">+AX357*$C359</f>
        <v>14.2</v>
      </c>
      <c r="AY360" s="273" t="n">
        <f aca="false">+AY357*$C359</f>
        <v>14.2</v>
      </c>
      <c r="AZ360" s="273" t="n">
        <f aca="false">+AZ357*$C359</f>
        <v>14.2</v>
      </c>
      <c r="BA360" s="273" t="n">
        <f aca="false">+BA357*$C359</f>
        <v>14.2</v>
      </c>
      <c r="BB360" s="273" t="n">
        <f aca="false">+BB357*$C359</f>
        <v>14.2</v>
      </c>
      <c r="BC360" s="274"/>
      <c r="BD360" s="275"/>
      <c r="BE360" s="275"/>
      <c r="BF360" s="275"/>
      <c r="BG360" s="275"/>
      <c r="BH360" s="275"/>
      <c r="BI360" s="275"/>
      <c r="BJ360" s="275"/>
      <c r="BK360" s="275"/>
      <c r="BL360" s="275"/>
      <c r="BM360" s="275"/>
      <c r="BN360" s="275"/>
      <c r="BO360" s="275"/>
      <c r="BP360" s="275"/>
      <c r="BQ360" s="275"/>
      <c r="BR360" s="275"/>
      <c r="BS360" s="275"/>
      <c r="BT360" s="275"/>
      <c r="BU360" s="275"/>
      <c r="BV360" s="275"/>
      <c r="BW360" s="275"/>
      <c r="BX360" s="275"/>
      <c r="BY360" s="275"/>
      <c r="BZ360" s="275"/>
      <c r="CA360" s="275"/>
      <c r="CB360" s="275"/>
      <c r="CC360" s="275"/>
      <c r="CD360" s="275"/>
      <c r="CE360" s="275"/>
      <c r="CF360" s="275"/>
      <c r="CG360" s="275"/>
      <c r="CH360" s="275"/>
      <c r="CI360" s="275"/>
      <c r="CJ360" s="275"/>
      <c r="CK360" s="275"/>
    </row>
    <row r="361" customFormat="false" ht="15" hidden="false" customHeight="true" outlineLevel="0" collapsed="false">
      <c r="A361" s="153" t="n">
        <f aca="false">+A353+1</f>
        <v>8</v>
      </c>
      <c r="B361" s="276" t="str">
        <f aca="false">+'NTP or Sold'!G36</f>
        <v>LM6000</v>
      </c>
      <c r="C361" s="260" t="str">
        <f aca="false">+'NTP or Sold'!S36</f>
        <v>Elektrobolt (ESA) - 85%</v>
      </c>
      <c r="D361" s="277"/>
      <c r="E361" s="277"/>
      <c r="F361" s="277"/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  <c r="AA361" s="277"/>
      <c r="AB361" s="277"/>
      <c r="AC361" s="277"/>
      <c r="AD361" s="277"/>
      <c r="AE361" s="277"/>
      <c r="AF361" s="157"/>
      <c r="AG361" s="277"/>
      <c r="AH361" s="277"/>
      <c r="AI361" s="277"/>
      <c r="AJ361" s="277"/>
      <c r="AK361" s="277"/>
      <c r="AL361" s="277"/>
      <c r="AM361" s="277"/>
      <c r="AN361" s="277"/>
      <c r="AO361" s="277"/>
      <c r="AP361" s="277"/>
      <c r="AQ361" s="277"/>
      <c r="AR361" s="277"/>
      <c r="AS361" s="277"/>
      <c r="AT361" s="277"/>
      <c r="AU361" s="277"/>
      <c r="AV361" s="277"/>
      <c r="AW361" s="277"/>
      <c r="AX361" s="277"/>
      <c r="AY361" s="277"/>
      <c r="AZ361" s="277"/>
      <c r="BA361" s="277"/>
      <c r="BB361" s="277"/>
      <c r="BC361" s="262"/>
    </row>
    <row r="362" customFormat="false" ht="12.75" hidden="false" customHeight="false" outlineLevel="0" collapsed="false">
      <c r="A362" s="153"/>
      <c r="B362" s="264" t="s">
        <v>119</v>
      </c>
      <c r="C362" s="260"/>
      <c r="D362" s="265" t="n">
        <v>0</v>
      </c>
      <c r="E362" s="265" t="n">
        <v>0</v>
      </c>
      <c r="F362" s="265" t="n">
        <v>0</v>
      </c>
      <c r="G362" s="265" t="n">
        <v>0</v>
      </c>
      <c r="H362" s="265" t="n">
        <v>0</v>
      </c>
      <c r="I362" s="265" t="n">
        <v>0</v>
      </c>
      <c r="J362" s="265" t="n">
        <v>0</v>
      </c>
      <c r="K362" s="265" t="n">
        <v>0</v>
      </c>
      <c r="L362" s="265" t="n">
        <v>0</v>
      </c>
      <c r="M362" s="265" t="n">
        <v>0</v>
      </c>
      <c r="N362" s="265" t="n">
        <f aca="false">16.7/336</f>
        <v>0.049702380952381</v>
      </c>
      <c r="O362" s="265" t="n">
        <v>0</v>
      </c>
      <c r="P362" s="265" t="n">
        <v>0</v>
      </c>
      <c r="Q362" s="265" t="n">
        <v>0</v>
      </c>
      <c r="R362" s="265" t="n">
        <v>0</v>
      </c>
      <c r="S362" s="265" t="n">
        <v>0</v>
      </c>
      <c r="T362" s="265" t="n">
        <v>0</v>
      </c>
      <c r="U362" s="265" t="n">
        <v>0</v>
      </c>
      <c r="V362" s="265" t="n">
        <v>0</v>
      </c>
      <c r="W362" s="265" t="n">
        <v>0</v>
      </c>
      <c r="X362" s="265" t="n">
        <f aca="false">+(0.95-0.0497)/18</f>
        <v>0.0500166666666667</v>
      </c>
      <c r="Y362" s="265" t="n">
        <f aca="false">+(0.95-0.0497)/18</f>
        <v>0.0500166666666667</v>
      </c>
      <c r="Z362" s="265" t="n">
        <f aca="false">+(0.95-0.0497)/18</f>
        <v>0.0500166666666667</v>
      </c>
      <c r="AA362" s="265" t="n">
        <f aca="false">+(0.95-0.0497)/18</f>
        <v>0.0500166666666667</v>
      </c>
      <c r="AB362" s="265" t="n">
        <f aca="false">+(0.95-0.0497)/18</f>
        <v>0.0500166666666667</v>
      </c>
      <c r="AC362" s="265" t="n">
        <f aca="false">+(0.95-0.0497)/18</f>
        <v>0.0500166666666667</v>
      </c>
      <c r="AD362" s="265" t="n">
        <f aca="false">+(0.95-0.0497)/18</f>
        <v>0.0500166666666667</v>
      </c>
      <c r="AE362" s="265" t="n">
        <f aca="false">+(0.95-0.0497)/18</f>
        <v>0.0500166666666667</v>
      </c>
      <c r="AF362" s="162" t="n">
        <f aca="false">+(0.95-0.0497)/18</f>
        <v>0.0500166666666667</v>
      </c>
      <c r="AG362" s="265" t="n">
        <f aca="false">+(0.95-0.0497)/18</f>
        <v>0.0500166666666667</v>
      </c>
      <c r="AH362" s="265" t="n">
        <f aca="false">+(0.95-0.0497)/18</f>
        <v>0.0500166666666667</v>
      </c>
      <c r="AI362" s="265" t="n">
        <f aca="false">+(0.95-0.0497)/18</f>
        <v>0.0500166666666667</v>
      </c>
      <c r="AJ362" s="265" t="n">
        <f aca="false">+(0.95-0.0497)/18</f>
        <v>0.0500166666666667</v>
      </c>
      <c r="AK362" s="265" t="n">
        <f aca="false">+(0.95-0.0497)/18</f>
        <v>0.0500166666666667</v>
      </c>
      <c r="AL362" s="265" t="n">
        <f aca="false">+(0.95-0.0497)/18</f>
        <v>0.0500166666666667</v>
      </c>
      <c r="AM362" s="265" t="n">
        <f aca="false">+(0.95-0.0497)/18</f>
        <v>0.0500166666666667</v>
      </c>
      <c r="AN362" s="265" t="n">
        <f aca="false">+(0.95-0.0497)/18</f>
        <v>0.0500166666666667</v>
      </c>
      <c r="AO362" s="265" t="n">
        <f aca="false">+(0.95-0.0497)/18</f>
        <v>0.0500166666666667</v>
      </c>
      <c r="AP362" s="265" t="n">
        <v>0</v>
      </c>
      <c r="AQ362" s="265" t="n">
        <v>0</v>
      </c>
      <c r="AR362" s="265" t="n">
        <v>0</v>
      </c>
      <c r="AS362" s="265" t="n">
        <v>0</v>
      </c>
      <c r="AT362" s="265" t="n">
        <v>0.05</v>
      </c>
      <c r="AU362" s="265" t="n">
        <v>0</v>
      </c>
      <c r="AV362" s="265" t="n">
        <v>0</v>
      </c>
      <c r="AW362" s="265" t="n">
        <v>0</v>
      </c>
      <c r="AX362" s="265" t="n">
        <v>0</v>
      </c>
      <c r="AY362" s="265" t="n">
        <v>0</v>
      </c>
      <c r="AZ362" s="265" t="n">
        <v>0</v>
      </c>
      <c r="BA362" s="265" t="n">
        <v>0</v>
      </c>
      <c r="BB362" s="265" t="n">
        <v>0</v>
      </c>
      <c r="BC362" s="266" t="n">
        <f aca="false">SUM(N362:BB362)</f>
        <v>1.00000238095238</v>
      </c>
      <c r="BD362" s="264"/>
    </row>
    <row r="363" customFormat="false" ht="12.75" hidden="false" customHeight="false" outlineLevel="0" collapsed="false">
      <c r="A363" s="153"/>
      <c r="B363" s="264" t="s">
        <v>120</v>
      </c>
      <c r="C363" s="260"/>
      <c r="D363" s="265" t="n">
        <f aca="false">+D362</f>
        <v>0</v>
      </c>
      <c r="E363" s="265" t="n">
        <f aca="false">+D363+E362</f>
        <v>0</v>
      </c>
      <c r="F363" s="265" t="n">
        <f aca="false">+E363+F362</f>
        <v>0</v>
      </c>
      <c r="G363" s="265" t="n">
        <f aca="false">+F363+G362</f>
        <v>0</v>
      </c>
      <c r="H363" s="265" t="n">
        <f aca="false">+G363+H362</f>
        <v>0</v>
      </c>
      <c r="I363" s="265" t="n">
        <f aca="false">+H363+I362</f>
        <v>0</v>
      </c>
      <c r="J363" s="265" t="n">
        <f aca="false">+I363+J362</f>
        <v>0</v>
      </c>
      <c r="K363" s="265" t="n">
        <f aca="false">+J363+K362</f>
        <v>0</v>
      </c>
      <c r="L363" s="265" t="n">
        <f aca="false">+K363+L362</f>
        <v>0</v>
      </c>
      <c r="M363" s="265" t="n">
        <f aca="false">+L363+M362</f>
        <v>0</v>
      </c>
      <c r="N363" s="265" t="n">
        <f aca="false">+M363+N362</f>
        <v>0.049702380952381</v>
      </c>
      <c r="O363" s="265" t="n">
        <f aca="false">+N363+O362</f>
        <v>0.049702380952381</v>
      </c>
      <c r="P363" s="265" t="n">
        <f aca="false">+O363+P362</f>
        <v>0.049702380952381</v>
      </c>
      <c r="Q363" s="265" t="n">
        <f aca="false">+P363+Q362</f>
        <v>0.049702380952381</v>
      </c>
      <c r="R363" s="265" t="n">
        <f aca="false">+Q363+R362</f>
        <v>0.049702380952381</v>
      </c>
      <c r="S363" s="265" t="n">
        <f aca="false">+R363+S362</f>
        <v>0.049702380952381</v>
      </c>
      <c r="T363" s="265" t="n">
        <f aca="false">+S363+T362</f>
        <v>0.049702380952381</v>
      </c>
      <c r="U363" s="265" t="n">
        <f aca="false">+T363+U362</f>
        <v>0.049702380952381</v>
      </c>
      <c r="V363" s="265" t="n">
        <f aca="false">+U363+V362</f>
        <v>0.049702380952381</v>
      </c>
      <c r="W363" s="265" t="n">
        <f aca="false">+V363+W362</f>
        <v>0.049702380952381</v>
      </c>
      <c r="X363" s="265" t="n">
        <f aca="false">+W363+X362</f>
        <v>0.0997190476190476</v>
      </c>
      <c r="Y363" s="265" t="n">
        <f aca="false">+X363+Y362</f>
        <v>0.149735714285714</v>
      </c>
      <c r="Z363" s="265" t="n">
        <f aca="false">+Y363+Z362</f>
        <v>0.199752380952381</v>
      </c>
      <c r="AA363" s="265" t="n">
        <f aca="false">+Z363+AA362</f>
        <v>0.249769047619048</v>
      </c>
      <c r="AB363" s="265" t="n">
        <f aca="false">+AA363+AB362</f>
        <v>0.299785714285714</v>
      </c>
      <c r="AC363" s="265" t="n">
        <f aca="false">+AB363+AC362</f>
        <v>0.349802380952381</v>
      </c>
      <c r="AD363" s="265" t="n">
        <f aca="false">+AC363+AD362</f>
        <v>0.399819047619048</v>
      </c>
      <c r="AE363" s="265" t="n">
        <f aca="false">+AD363+AE362</f>
        <v>0.449835714285714</v>
      </c>
      <c r="AF363" s="162" t="n">
        <f aca="false">+AE363+AF362</f>
        <v>0.499852380952381</v>
      </c>
      <c r="AG363" s="265" t="n">
        <f aca="false">+AF363+AG362</f>
        <v>0.549869047619048</v>
      </c>
      <c r="AH363" s="265" t="n">
        <f aca="false">+AG363+AH362</f>
        <v>0.599885714285714</v>
      </c>
      <c r="AI363" s="265" t="n">
        <f aca="false">+AH363+AI362</f>
        <v>0.649902380952381</v>
      </c>
      <c r="AJ363" s="265" t="n">
        <f aca="false">+AI363+AJ362</f>
        <v>0.699919047619048</v>
      </c>
      <c r="AK363" s="265" t="n">
        <f aca="false">+AJ363+AK362</f>
        <v>0.749935714285714</v>
      </c>
      <c r="AL363" s="265" t="n">
        <f aca="false">+AK363+AL362</f>
        <v>0.799952380952381</v>
      </c>
      <c r="AM363" s="265" t="n">
        <f aca="false">+AL363+AM362</f>
        <v>0.849969047619048</v>
      </c>
      <c r="AN363" s="265" t="n">
        <f aca="false">+AM363+AN362</f>
        <v>0.899985714285715</v>
      </c>
      <c r="AO363" s="265" t="n">
        <f aca="false">+AN363+AO362</f>
        <v>0.950002380952381</v>
      </c>
      <c r="AP363" s="265" t="n">
        <f aca="false">+AO363+AP362</f>
        <v>0.950002380952381</v>
      </c>
      <c r="AQ363" s="265" t="n">
        <f aca="false">+AP363+AQ362</f>
        <v>0.950002380952381</v>
      </c>
      <c r="AR363" s="265" t="n">
        <f aca="false">+AQ363+AR362</f>
        <v>0.950002380952381</v>
      </c>
      <c r="AS363" s="265" t="n">
        <f aca="false">+AR363+AS362</f>
        <v>0.950002380952381</v>
      </c>
      <c r="AT363" s="265" t="n">
        <f aca="false">+AS363+AT362</f>
        <v>1.00000238095238</v>
      </c>
      <c r="AU363" s="265" t="n">
        <f aca="false">+AT363+AU362</f>
        <v>1.00000238095238</v>
      </c>
      <c r="AV363" s="265" t="n">
        <f aca="false">+AU363+AV362</f>
        <v>1.00000238095238</v>
      </c>
      <c r="AW363" s="265" t="n">
        <f aca="false">+AV363+AW362</f>
        <v>1.00000238095238</v>
      </c>
      <c r="AX363" s="265" t="n">
        <f aca="false">+AW363+AX362</f>
        <v>1.00000238095238</v>
      </c>
      <c r="AY363" s="265" t="n">
        <f aca="false">+AX363+AY362</f>
        <v>1.00000238095238</v>
      </c>
      <c r="AZ363" s="265" t="n">
        <f aca="false">+AY363+AZ362</f>
        <v>1.00000238095238</v>
      </c>
      <c r="BA363" s="265" t="n">
        <f aca="false">+AZ363+BA362</f>
        <v>1.00000238095238</v>
      </c>
      <c r="BB363" s="265" t="n">
        <f aca="false">+BA363+BB362</f>
        <v>1.00000238095238</v>
      </c>
      <c r="BC363" s="266"/>
      <c r="BD363" s="264"/>
    </row>
    <row r="364" customFormat="false" ht="12.75" hidden="false" customHeight="false" outlineLevel="0" collapsed="false">
      <c r="A364" s="153"/>
      <c r="B364" s="264" t="s">
        <v>121</v>
      </c>
      <c r="C364" s="260"/>
      <c r="D364" s="265" t="n">
        <v>0</v>
      </c>
      <c r="E364" s="265" t="n">
        <v>0</v>
      </c>
      <c r="F364" s="265" t="n">
        <v>0</v>
      </c>
      <c r="G364" s="265" t="n">
        <v>0</v>
      </c>
      <c r="H364" s="265" t="n">
        <v>0</v>
      </c>
      <c r="I364" s="265" t="n">
        <v>0</v>
      </c>
      <c r="J364" s="265" t="n">
        <v>0</v>
      </c>
      <c r="K364" s="265" t="n">
        <v>0</v>
      </c>
      <c r="L364" s="265" t="n">
        <v>0</v>
      </c>
      <c r="M364" s="265" t="n">
        <v>0</v>
      </c>
      <c r="N364" s="265" t="n">
        <v>0.05</v>
      </c>
      <c r="O364" s="265" t="n">
        <v>0</v>
      </c>
      <c r="P364" s="265" t="n">
        <v>0</v>
      </c>
      <c r="Q364" s="265" t="n">
        <v>0</v>
      </c>
      <c r="R364" s="265" t="n">
        <v>0</v>
      </c>
      <c r="S364" s="265" t="n">
        <v>0</v>
      </c>
      <c r="T364" s="265" t="n">
        <v>0</v>
      </c>
      <c r="U364" s="265" t="n">
        <v>0</v>
      </c>
      <c r="V364" s="265" t="n">
        <v>0</v>
      </c>
      <c r="W364" s="265" t="n">
        <v>0</v>
      </c>
      <c r="X364" s="265" t="n">
        <f aca="false">+(0.34-0.05)/18</f>
        <v>0.0161111111111111</v>
      </c>
      <c r="Y364" s="265" t="n">
        <f aca="false">+(0.34-0.05)/18</f>
        <v>0.0161111111111111</v>
      </c>
      <c r="Z364" s="265" t="n">
        <f aca="false">+(0.34-0.05)/18</f>
        <v>0.0161111111111111</v>
      </c>
      <c r="AA364" s="265" t="n">
        <f aca="false">+(0.34-0.05)/18</f>
        <v>0.0161111111111111</v>
      </c>
      <c r="AB364" s="265" t="n">
        <f aca="false">+(0.34-0.05)/18</f>
        <v>0.0161111111111111</v>
      </c>
      <c r="AC364" s="265" t="n">
        <f aca="false">+(0.34-0.05)/18</f>
        <v>0.0161111111111111</v>
      </c>
      <c r="AD364" s="265" t="n">
        <f aca="false">+(0.34-0.05)/18</f>
        <v>0.0161111111111111</v>
      </c>
      <c r="AE364" s="265" t="n">
        <f aca="false">+(0.34-0.05)/18</f>
        <v>0.0161111111111111</v>
      </c>
      <c r="AF364" s="162" t="n">
        <f aca="false">+(0.34-0.05)/18</f>
        <v>0.0161111111111111</v>
      </c>
      <c r="AG364" s="265" t="n">
        <f aca="false">+(0.34-0.05)/18</f>
        <v>0.0161111111111111</v>
      </c>
      <c r="AH364" s="265" t="n">
        <f aca="false">+(0.34-0.05)/18</f>
        <v>0.0161111111111111</v>
      </c>
      <c r="AI364" s="265" t="n">
        <f aca="false">+(0.34-0.05)/18</f>
        <v>0.0161111111111111</v>
      </c>
      <c r="AJ364" s="265" t="n">
        <f aca="false">+(0.34-0.05)/18</f>
        <v>0.0161111111111111</v>
      </c>
      <c r="AK364" s="265" t="n">
        <f aca="false">+(0.34-0.05)/18</f>
        <v>0.0161111111111111</v>
      </c>
      <c r="AL364" s="265" t="n">
        <f aca="false">+(0.34-0.05)/18</f>
        <v>0.0161111111111111</v>
      </c>
      <c r="AM364" s="265" t="n">
        <f aca="false">+(0.34-0.05)/18</f>
        <v>0.0161111111111111</v>
      </c>
      <c r="AN364" s="265" t="n">
        <f aca="false">+(0.34-0.05)/18</f>
        <v>0.0161111111111111</v>
      </c>
      <c r="AO364" s="265" t="n">
        <f aca="false">+(0.34-0.05)/18</f>
        <v>0.0161111111111111</v>
      </c>
      <c r="AP364" s="265" t="n">
        <v>0.66</v>
      </c>
      <c r="AQ364" s="265" t="n">
        <v>0</v>
      </c>
      <c r="AR364" s="265" t="n">
        <v>0</v>
      </c>
      <c r="AS364" s="265" t="n">
        <v>0</v>
      </c>
      <c r="AT364" s="265" t="n">
        <v>0</v>
      </c>
      <c r="AU364" s="265" t="n">
        <v>0</v>
      </c>
      <c r="AV364" s="265" t="n">
        <v>0</v>
      </c>
      <c r="AW364" s="265" t="n">
        <v>0</v>
      </c>
      <c r="AX364" s="265" t="n">
        <v>0</v>
      </c>
      <c r="AY364" s="265" t="n">
        <v>0</v>
      </c>
      <c r="AZ364" s="265" t="n">
        <v>0</v>
      </c>
      <c r="BA364" s="265" t="n">
        <v>0</v>
      </c>
      <c r="BB364" s="265" t="n">
        <v>0</v>
      </c>
      <c r="BC364" s="266" t="n">
        <f aca="false">SUM(N364:BB364)</f>
        <v>1</v>
      </c>
      <c r="BD364" s="264"/>
    </row>
    <row r="365" customFormat="false" ht="12.75" hidden="false" customHeight="false" outlineLevel="0" collapsed="false">
      <c r="A365" s="153"/>
      <c r="B365" s="264" t="s">
        <v>122</v>
      </c>
      <c r="C365" s="260"/>
      <c r="D365" s="265" t="n">
        <f aca="false">+D364</f>
        <v>0</v>
      </c>
      <c r="E365" s="265" t="n">
        <f aca="false">+D365+E364</f>
        <v>0</v>
      </c>
      <c r="F365" s="265" t="n">
        <f aca="false">+E365+F364</f>
        <v>0</v>
      </c>
      <c r="G365" s="265" t="n">
        <f aca="false">+F365+G364</f>
        <v>0</v>
      </c>
      <c r="H365" s="265" t="n">
        <f aca="false">+G365+H364</f>
        <v>0</v>
      </c>
      <c r="I365" s="265" t="n">
        <f aca="false">+H365+I364</f>
        <v>0</v>
      </c>
      <c r="J365" s="265" t="n">
        <f aca="false">+I365+J364</f>
        <v>0</v>
      </c>
      <c r="K365" s="265" t="n">
        <f aca="false">+J365+K364</f>
        <v>0</v>
      </c>
      <c r="L365" s="265" t="n">
        <f aca="false">+K365+L364</f>
        <v>0</v>
      </c>
      <c r="M365" s="265" t="n">
        <f aca="false">+L365+M364</f>
        <v>0</v>
      </c>
      <c r="N365" s="265" t="n">
        <f aca="false">+M365+N364</f>
        <v>0.05</v>
      </c>
      <c r="O365" s="265" t="n">
        <f aca="false">+N365+O364</f>
        <v>0.05</v>
      </c>
      <c r="P365" s="265" t="n">
        <f aca="false">+O365+P364</f>
        <v>0.05</v>
      </c>
      <c r="Q365" s="265" t="n">
        <f aca="false">+P365+Q364</f>
        <v>0.05</v>
      </c>
      <c r="R365" s="265" t="n">
        <f aca="false">+Q365+R364</f>
        <v>0.05</v>
      </c>
      <c r="S365" s="265" t="n">
        <f aca="false">+R365+S364</f>
        <v>0.05</v>
      </c>
      <c r="T365" s="265" t="n">
        <f aca="false">+S365+T364</f>
        <v>0.05</v>
      </c>
      <c r="U365" s="265" t="n">
        <f aca="false">+T365+U364</f>
        <v>0.05</v>
      </c>
      <c r="V365" s="265" t="n">
        <f aca="false">+U365+V364</f>
        <v>0.05</v>
      </c>
      <c r="W365" s="265" t="n">
        <f aca="false">+V365+W364</f>
        <v>0.05</v>
      </c>
      <c r="X365" s="265" t="n">
        <f aca="false">+W365+X364</f>
        <v>0.0661111111111111</v>
      </c>
      <c r="Y365" s="265" t="n">
        <f aca="false">+X365+Y364</f>
        <v>0.0822222222222222</v>
      </c>
      <c r="Z365" s="265" t="n">
        <f aca="false">+Y365+Z364</f>
        <v>0.0983333333333334</v>
      </c>
      <c r="AA365" s="265" t="n">
        <f aca="false">+Z365+AA364</f>
        <v>0.114444444444444</v>
      </c>
      <c r="AB365" s="265" t="n">
        <f aca="false">+AA365+AB364</f>
        <v>0.130555555555556</v>
      </c>
      <c r="AC365" s="265" t="n">
        <f aca="false">+AB365+AC364</f>
        <v>0.146666666666667</v>
      </c>
      <c r="AD365" s="265" t="n">
        <f aca="false">+AC365+AD364</f>
        <v>0.162777777777778</v>
      </c>
      <c r="AE365" s="265" t="n">
        <f aca="false">+AD365+AE364</f>
        <v>0.178888888888889</v>
      </c>
      <c r="AF365" s="162" t="n">
        <f aca="false">+AE365+AF364</f>
        <v>0.195</v>
      </c>
      <c r="AG365" s="265" t="n">
        <f aca="false">+AF365+AG364</f>
        <v>0.211111111111111</v>
      </c>
      <c r="AH365" s="265" t="n">
        <f aca="false">+AG365+AH364</f>
        <v>0.227222222222222</v>
      </c>
      <c r="AI365" s="265" t="n">
        <f aca="false">+AH365+AI364</f>
        <v>0.243333333333333</v>
      </c>
      <c r="AJ365" s="265" t="n">
        <f aca="false">+AI365+AJ364</f>
        <v>0.259444444444444</v>
      </c>
      <c r="AK365" s="265" t="n">
        <f aca="false">+AJ365+AK364</f>
        <v>0.275555555555556</v>
      </c>
      <c r="AL365" s="265" t="n">
        <f aca="false">+AK365+AL364</f>
        <v>0.291666666666667</v>
      </c>
      <c r="AM365" s="265" t="n">
        <f aca="false">+AL365+AM364</f>
        <v>0.307777777777778</v>
      </c>
      <c r="AN365" s="265" t="n">
        <f aca="false">+AM365+AN364</f>
        <v>0.323888888888889</v>
      </c>
      <c r="AO365" s="265" t="n">
        <f aca="false">+AN365+AO364</f>
        <v>0.34</v>
      </c>
      <c r="AP365" s="265" t="n">
        <f aca="false">+AO365+AP364</f>
        <v>1</v>
      </c>
      <c r="AQ365" s="265" t="n">
        <f aca="false">+AP365+AQ364</f>
        <v>1</v>
      </c>
      <c r="AR365" s="265" t="n">
        <f aca="false">+AQ365+AR364</f>
        <v>1</v>
      </c>
      <c r="AS365" s="265" t="n">
        <f aca="false">+AR365+AS364</f>
        <v>1</v>
      </c>
      <c r="AT365" s="265" t="n">
        <f aca="false">+AS365+AT364</f>
        <v>1</v>
      </c>
      <c r="AU365" s="265" t="n">
        <f aca="false">+AT365+AU364</f>
        <v>1</v>
      </c>
      <c r="AV365" s="265" t="n">
        <f aca="false">+AU365+AV364</f>
        <v>1</v>
      </c>
      <c r="AW365" s="265" t="n">
        <f aca="false">+AV365+AW364</f>
        <v>1</v>
      </c>
      <c r="AX365" s="265" t="n">
        <f aca="false">+AW365+AX364</f>
        <v>1</v>
      </c>
      <c r="AY365" s="265" t="n">
        <f aca="false">+AX365+AY364</f>
        <v>1</v>
      </c>
      <c r="AZ365" s="265" t="n">
        <f aca="false">+AY365+AZ364</f>
        <v>1</v>
      </c>
      <c r="BA365" s="265" t="n">
        <f aca="false">+AZ365+BA364</f>
        <v>1</v>
      </c>
      <c r="BB365" s="265" t="n">
        <f aca="false">+BA365+BB364</f>
        <v>1</v>
      </c>
      <c r="BC365" s="266"/>
      <c r="BD365" s="264"/>
    </row>
    <row r="366" customFormat="false" ht="12.75" hidden="false" customHeight="false" outlineLevel="0" collapsed="false">
      <c r="A366" s="153"/>
      <c r="B366" s="268"/>
      <c r="C366" s="260"/>
      <c r="D366" s="269"/>
      <c r="E366" s="269"/>
      <c r="F366" s="269"/>
      <c r="G366" s="269"/>
      <c r="H366" s="269"/>
      <c r="I366" s="269"/>
      <c r="J366" s="269"/>
      <c r="K366" s="269"/>
      <c r="L366" s="269"/>
      <c r="M366" s="269"/>
      <c r="N366" s="269"/>
      <c r="O366" s="269"/>
      <c r="P366" s="269"/>
      <c r="Q366" s="269"/>
      <c r="R366" s="269"/>
      <c r="S366" s="269"/>
      <c r="T366" s="269"/>
      <c r="U366" s="269"/>
      <c r="V366" s="269"/>
      <c r="W366" s="269"/>
      <c r="X366" s="269"/>
      <c r="Y366" s="269"/>
      <c r="Z366" s="269"/>
      <c r="AA366" s="269"/>
      <c r="AB366" s="269"/>
      <c r="AC366" s="269"/>
      <c r="AD366" s="269"/>
      <c r="AE366" s="269"/>
      <c r="AF366" s="185"/>
      <c r="AG366" s="269"/>
      <c r="AH366" s="269"/>
      <c r="AI366" s="269"/>
      <c r="AJ366" s="269"/>
      <c r="AK366" s="269"/>
      <c r="AL366" s="269"/>
      <c r="AM366" s="269"/>
      <c r="AN366" s="269"/>
      <c r="AO366" s="269"/>
      <c r="AP366" s="269"/>
      <c r="AQ366" s="269"/>
      <c r="AR366" s="269"/>
      <c r="AS366" s="269"/>
      <c r="AT366" s="269"/>
      <c r="AU366" s="269"/>
      <c r="AV366" s="269"/>
      <c r="AW366" s="269"/>
      <c r="AX366" s="269"/>
      <c r="AY366" s="269"/>
      <c r="AZ366" s="269"/>
      <c r="BA366" s="269"/>
      <c r="BB366" s="269"/>
      <c r="BC366" s="270"/>
      <c r="BD366" s="268"/>
    </row>
    <row r="367" customFormat="false" ht="12.75" hidden="false" customHeight="false" outlineLevel="0" collapsed="false">
      <c r="A367" s="153"/>
      <c r="B367" s="211" t="s">
        <v>123</v>
      </c>
      <c r="C367" s="212" t="n">
        <v>14.2</v>
      </c>
      <c r="D367" s="215" t="n">
        <f aca="false">+D363*$C367</f>
        <v>0</v>
      </c>
      <c r="E367" s="215" t="n">
        <f aca="false">+E363*$C367</f>
        <v>0</v>
      </c>
      <c r="F367" s="215" t="n">
        <f aca="false">+F363*$C367</f>
        <v>0</v>
      </c>
      <c r="G367" s="215" t="n">
        <f aca="false">+G363*$C367</f>
        <v>0</v>
      </c>
      <c r="H367" s="215" t="n">
        <f aca="false">+H363*$C367</f>
        <v>0</v>
      </c>
      <c r="I367" s="215" t="n">
        <f aca="false">+I363*$C367</f>
        <v>0</v>
      </c>
      <c r="J367" s="215" t="n">
        <f aca="false">+J363*$C367</f>
        <v>0</v>
      </c>
      <c r="K367" s="215" t="n">
        <f aca="false">+K363*$C367</f>
        <v>0</v>
      </c>
      <c r="L367" s="215" t="n">
        <f aca="false">+L363*$C367</f>
        <v>0</v>
      </c>
      <c r="M367" s="215" t="n">
        <f aca="false">+M363*$C367</f>
        <v>0</v>
      </c>
      <c r="N367" s="215" t="n">
        <f aca="false">+N363*$C367</f>
        <v>0.705773809523809</v>
      </c>
      <c r="O367" s="215" t="n">
        <f aca="false">+O363*$C367</f>
        <v>0.705773809523809</v>
      </c>
      <c r="P367" s="215" t="n">
        <f aca="false">+P363*$C367</f>
        <v>0.705773809523809</v>
      </c>
      <c r="Q367" s="215" t="n">
        <f aca="false">+Q363*$C367</f>
        <v>0.705773809523809</v>
      </c>
      <c r="R367" s="215" t="n">
        <f aca="false">+R363*$C367</f>
        <v>0.705773809523809</v>
      </c>
      <c r="S367" s="215" t="n">
        <f aca="false">+S363*$C367</f>
        <v>0.705773809523809</v>
      </c>
      <c r="T367" s="215" t="n">
        <f aca="false">+T363*$C367</f>
        <v>0.705773809523809</v>
      </c>
      <c r="U367" s="215" t="n">
        <f aca="false">+U363*$C367</f>
        <v>0.705773809523809</v>
      </c>
      <c r="V367" s="215" t="n">
        <f aca="false">+V363*$C367</f>
        <v>0.705773809523809</v>
      </c>
      <c r="W367" s="215" t="n">
        <f aca="false">+W363*$C367</f>
        <v>0.705773809523809</v>
      </c>
      <c r="X367" s="215" t="n">
        <f aca="false">+X363*$C367</f>
        <v>1.41601047619048</v>
      </c>
      <c r="Y367" s="215" t="n">
        <f aca="false">+Y363*$C367</f>
        <v>2.12624714285714</v>
      </c>
      <c r="Z367" s="215" t="n">
        <f aca="false">+Z363*$C367</f>
        <v>2.83648380952381</v>
      </c>
      <c r="AA367" s="215" t="n">
        <f aca="false">+AA363*$C367</f>
        <v>3.54672047619048</v>
      </c>
      <c r="AB367" s="215" t="n">
        <f aca="false">+AB363*$C367</f>
        <v>4.25695714285714</v>
      </c>
      <c r="AC367" s="215" t="n">
        <f aca="false">+AC363*$C367</f>
        <v>4.96719380952381</v>
      </c>
      <c r="AD367" s="215" t="n">
        <f aca="false">+AD363*$C367</f>
        <v>5.67743047619048</v>
      </c>
      <c r="AE367" s="215" t="n">
        <f aca="false">+AE363*$C367</f>
        <v>6.38766714285714</v>
      </c>
      <c r="AF367" s="169" t="n">
        <f aca="false">+AF363*$C367</f>
        <v>7.09790380952381</v>
      </c>
      <c r="AG367" s="215" t="n">
        <f aca="false">+AG363*$C367</f>
        <v>7.80814047619047</v>
      </c>
      <c r="AH367" s="215" t="n">
        <f aca="false">+AH363*$C367</f>
        <v>8.51837714285714</v>
      </c>
      <c r="AI367" s="215" t="n">
        <f aca="false">+AI363*$C367</f>
        <v>9.22861380952381</v>
      </c>
      <c r="AJ367" s="215" t="n">
        <f aca="false">+AJ363*$C367</f>
        <v>9.93885047619048</v>
      </c>
      <c r="AK367" s="215" t="n">
        <f aca="false">+AK363*$C367</f>
        <v>10.6490871428571</v>
      </c>
      <c r="AL367" s="215" t="n">
        <f aca="false">+AL363*$C367</f>
        <v>11.3593238095238</v>
      </c>
      <c r="AM367" s="215" t="n">
        <f aca="false">+AM363*$C367</f>
        <v>12.0695604761905</v>
      </c>
      <c r="AN367" s="215" t="n">
        <f aca="false">+AN363*$C367</f>
        <v>12.7797971428571</v>
      </c>
      <c r="AO367" s="215" t="n">
        <f aca="false">+AO363*$C367</f>
        <v>13.4900338095238</v>
      </c>
      <c r="AP367" s="215" t="n">
        <f aca="false">+AP363*$C367</f>
        <v>13.4900338095238</v>
      </c>
      <c r="AQ367" s="215" t="n">
        <f aca="false">+AQ363*$C367</f>
        <v>13.4900338095238</v>
      </c>
      <c r="AR367" s="215" t="n">
        <f aca="false">+AR363*$C367</f>
        <v>13.4900338095238</v>
      </c>
      <c r="AS367" s="215" t="n">
        <f aca="false">+AS363*$C367</f>
        <v>13.4900338095238</v>
      </c>
      <c r="AT367" s="215" t="n">
        <f aca="false">+AT363*$C367</f>
        <v>14.2000338095238</v>
      </c>
      <c r="AU367" s="215" t="n">
        <f aca="false">+AU363*$C367</f>
        <v>14.2000338095238</v>
      </c>
      <c r="AV367" s="215" t="n">
        <f aca="false">+AV363*$C367</f>
        <v>14.2000338095238</v>
      </c>
      <c r="AW367" s="215" t="n">
        <f aca="false">+AW363*$C367</f>
        <v>14.2000338095238</v>
      </c>
      <c r="AX367" s="215" t="n">
        <f aca="false">+AX363*$C367</f>
        <v>14.2000338095238</v>
      </c>
      <c r="AY367" s="215" t="n">
        <f aca="false">+AY363*$C367</f>
        <v>14.2000338095238</v>
      </c>
      <c r="AZ367" s="215" t="n">
        <f aca="false">+AZ363*$C367</f>
        <v>14.2000338095238</v>
      </c>
      <c r="BA367" s="215" t="n">
        <f aca="false">+BA363*$C367</f>
        <v>14.2000338095238</v>
      </c>
      <c r="BB367" s="215" t="n">
        <f aca="false">+BB363*$C367</f>
        <v>14.2000338095238</v>
      </c>
      <c r="BC367" s="216"/>
      <c r="BD367" s="217"/>
      <c r="BE367" s="217"/>
      <c r="BF367" s="217"/>
      <c r="BG367" s="217"/>
      <c r="BH367" s="217"/>
      <c r="BI367" s="217"/>
      <c r="BJ367" s="217"/>
      <c r="BK367" s="217"/>
      <c r="BL367" s="217"/>
      <c r="BM367" s="217"/>
      <c r="BN367" s="217"/>
      <c r="BO367" s="217"/>
      <c r="BP367" s="217"/>
      <c r="BQ367" s="217"/>
      <c r="BR367" s="217"/>
      <c r="BS367" s="217"/>
      <c r="BT367" s="217"/>
      <c r="BU367" s="217"/>
      <c r="BV367" s="217"/>
      <c r="BW367" s="217"/>
      <c r="BX367" s="217"/>
      <c r="BY367" s="217"/>
      <c r="BZ367" s="217"/>
      <c r="CA367" s="217"/>
      <c r="CB367" s="217"/>
      <c r="CC367" s="217"/>
      <c r="CD367" s="217"/>
      <c r="CE367" s="217"/>
      <c r="CF367" s="217"/>
      <c r="CG367" s="217"/>
      <c r="CH367" s="217"/>
      <c r="CI367" s="217"/>
      <c r="CJ367" s="217"/>
      <c r="CK367" s="217"/>
    </row>
    <row r="368" customFormat="false" ht="13.5" hidden="false" customHeight="false" outlineLevel="0" collapsed="false">
      <c r="A368" s="153"/>
      <c r="B368" s="271" t="s">
        <v>124</v>
      </c>
      <c r="C368" s="272" t="str">
        <f aca="false">+'NTP or Sold'!B36</f>
        <v>Committed</v>
      </c>
      <c r="D368" s="273" t="n">
        <f aca="false">+D365*$C367</f>
        <v>0</v>
      </c>
      <c r="E368" s="273" t="n">
        <f aca="false">+E365*$C367</f>
        <v>0</v>
      </c>
      <c r="F368" s="273" t="n">
        <f aca="false">+F365*$C367</f>
        <v>0</v>
      </c>
      <c r="G368" s="273" t="n">
        <f aca="false">+G365*$C367</f>
        <v>0</v>
      </c>
      <c r="H368" s="273" t="n">
        <f aca="false">+H365*$C367</f>
        <v>0</v>
      </c>
      <c r="I368" s="273" t="n">
        <f aca="false">+I365*$C367</f>
        <v>0</v>
      </c>
      <c r="J368" s="273" t="n">
        <f aca="false">+J365*$C367</f>
        <v>0</v>
      </c>
      <c r="K368" s="273" t="n">
        <f aca="false">+K365*$C367</f>
        <v>0</v>
      </c>
      <c r="L368" s="273" t="n">
        <f aca="false">+L365*$C367</f>
        <v>0</v>
      </c>
      <c r="M368" s="273" t="n">
        <f aca="false">+M365*$C367</f>
        <v>0</v>
      </c>
      <c r="N368" s="273" t="n">
        <f aca="false">+N365*$C367</f>
        <v>0.71</v>
      </c>
      <c r="O368" s="273" t="n">
        <f aca="false">+O365*$C367</f>
        <v>0.71</v>
      </c>
      <c r="P368" s="273" t="n">
        <f aca="false">+P365*$C367</f>
        <v>0.71</v>
      </c>
      <c r="Q368" s="273" t="n">
        <f aca="false">+Q365*$C367</f>
        <v>0.71</v>
      </c>
      <c r="R368" s="273" t="n">
        <f aca="false">+R365*$C367</f>
        <v>0.71</v>
      </c>
      <c r="S368" s="273" t="n">
        <f aca="false">+S365*$C367</f>
        <v>0.71</v>
      </c>
      <c r="T368" s="273" t="n">
        <f aca="false">+T365*$C367</f>
        <v>0.71</v>
      </c>
      <c r="U368" s="273" t="n">
        <f aca="false">+U365*$C367</f>
        <v>0.71</v>
      </c>
      <c r="V368" s="273" t="n">
        <f aca="false">+V365*$C367</f>
        <v>0.71</v>
      </c>
      <c r="W368" s="273" t="n">
        <f aca="false">+W365*$C367</f>
        <v>0.71</v>
      </c>
      <c r="X368" s="273" t="n">
        <f aca="false">+X365*$C367</f>
        <v>0.938777777777778</v>
      </c>
      <c r="Y368" s="273" t="n">
        <f aca="false">+Y365*$C367</f>
        <v>1.16755555555556</v>
      </c>
      <c r="Z368" s="273" t="n">
        <f aca="false">+Z365*$C367</f>
        <v>1.39633333333333</v>
      </c>
      <c r="AA368" s="273" t="n">
        <f aca="false">+AA365*$C367</f>
        <v>1.62511111111111</v>
      </c>
      <c r="AB368" s="273" t="n">
        <f aca="false">+AB365*$C367</f>
        <v>1.85388888888889</v>
      </c>
      <c r="AC368" s="273" t="n">
        <f aca="false">+AC365*$C367</f>
        <v>2.08266666666667</v>
      </c>
      <c r="AD368" s="273" t="n">
        <f aca="false">+AD365*$C367</f>
        <v>2.31144444444444</v>
      </c>
      <c r="AE368" s="273" t="n">
        <f aca="false">+AE365*$C367</f>
        <v>2.54022222222222</v>
      </c>
      <c r="AF368" s="175" t="n">
        <f aca="false">+AF365*$C367</f>
        <v>2.769</v>
      </c>
      <c r="AG368" s="273" t="n">
        <f aca="false">+AG365*$C367</f>
        <v>2.99777777777778</v>
      </c>
      <c r="AH368" s="273" t="n">
        <f aca="false">+AH365*$C367</f>
        <v>3.22655555555556</v>
      </c>
      <c r="AI368" s="273" t="n">
        <f aca="false">+AI365*$C367</f>
        <v>3.45533333333333</v>
      </c>
      <c r="AJ368" s="273" t="n">
        <f aca="false">+AJ365*$C367</f>
        <v>3.68411111111111</v>
      </c>
      <c r="AK368" s="273" t="n">
        <f aca="false">+AK365*$C367</f>
        <v>3.91288888888889</v>
      </c>
      <c r="AL368" s="273" t="n">
        <f aca="false">+AL365*$C367</f>
        <v>4.14166666666667</v>
      </c>
      <c r="AM368" s="273" t="n">
        <f aca="false">+AM365*$C367</f>
        <v>4.37044444444445</v>
      </c>
      <c r="AN368" s="273" t="n">
        <f aca="false">+AN365*$C367</f>
        <v>4.59922222222222</v>
      </c>
      <c r="AO368" s="273" t="n">
        <f aca="false">+AO365*$C367</f>
        <v>4.828</v>
      </c>
      <c r="AP368" s="273" t="n">
        <f aca="false">+AP365*$C367</f>
        <v>14.2</v>
      </c>
      <c r="AQ368" s="273" t="n">
        <f aca="false">+AQ365*$C367</f>
        <v>14.2</v>
      </c>
      <c r="AR368" s="273" t="n">
        <f aca="false">+AR365*$C367</f>
        <v>14.2</v>
      </c>
      <c r="AS368" s="273" t="n">
        <f aca="false">+AS365*$C367</f>
        <v>14.2</v>
      </c>
      <c r="AT368" s="273" t="n">
        <f aca="false">+AT365*$C367</f>
        <v>14.2</v>
      </c>
      <c r="AU368" s="273" t="n">
        <f aca="false">+AU365*$C367</f>
        <v>14.2</v>
      </c>
      <c r="AV368" s="273" t="n">
        <f aca="false">+AV365*$C367</f>
        <v>14.2</v>
      </c>
      <c r="AW368" s="273" t="n">
        <f aca="false">+AW365*$C367</f>
        <v>14.2</v>
      </c>
      <c r="AX368" s="273" t="n">
        <f aca="false">+AX365*$C367</f>
        <v>14.2</v>
      </c>
      <c r="AY368" s="273" t="n">
        <f aca="false">+AY365*$C367</f>
        <v>14.2</v>
      </c>
      <c r="AZ368" s="273" t="n">
        <f aca="false">+AZ365*$C367</f>
        <v>14.2</v>
      </c>
      <c r="BA368" s="273" t="n">
        <f aca="false">+BA365*$C367</f>
        <v>14.2</v>
      </c>
      <c r="BB368" s="273" t="n">
        <f aca="false">+BB365*$C367</f>
        <v>14.2</v>
      </c>
      <c r="BC368" s="274"/>
      <c r="BD368" s="275"/>
      <c r="BE368" s="275"/>
      <c r="BF368" s="275"/>
      <c r="BG368" s="275"/>
      <c r="BH368" s="275"/>
      <c r="BI368" s="275"/>
      <c r="BJ368" s="275"/>
      <c r="BK368" s="275"/>
      <c r="BL368" s="275"/>
      <c r="BM368" s="275"/>
      <c r="BN368" s="275"/>
      <c r="BO368" s="275"/>
      <c r="BP368" s="275"/>
      <c r="BQ368" s="275"/>
      <c r="BR368" s="275"/>
      <c r="BS368" s="275"/>
      <c r="BT368" s="275"/>
      <c r="BU368" s="275"/>
      <c r="BV368" s="275"/>
      <c r="BW368" s="275"/>
      <c r="BX368" s="275"/>
      <c r="BY368" s="275"/>
      <c r="BZ368" s="275"/>
      <c r="CA368" s="275"/>
      <c r="CB368" s="275"/>
      <c r="CC368" s="275"/>
      <c r="CD368" s="275"/>
      <c r="CE368" s="275"/>
      <c r="CF368" s="275"/>
      <c r="CG368" s="275"/>
      <c r="CH368" s="275"/>
      <c r="CI368" s="275"/>
      <c r="CJ368" s="275"/>
      <c r="CK368" s="275"/>
    </row>
    <row r="369" customFormat="false" ht="15" hidden="false" customHeight="true" outlineLevel="0" collapsed="false">
      <c r="A369" s="153" t="n">
        <f aca="false">+A361+1</f>
        <v>9</v>
      </c>
      <c r="B369" s="276" t="str">
        <f aca="false">+'NTP or Sold'!G37</f>
        <v>LM6000</v>
      </c>
      <c r="C369" s="260" t="str">
        <f aca="false">+'NTP or Sold'!S37</f>
        <v>Elektrobolt (ESA) - 85%</v>
      </c>
      <c r="D369" s="277"/>
      <c r="E369" s="277"/>
      <c r="F369" s="277"/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  <c r="AA369" s="277"/>
      <c r="AB369" s="277"/>
      <c r="AC369" s="277"/>
      <c r="AD369" s="277"/>
      <c r="AE369" s="277"/>
      <c r="AF369" s="157"/>
      <c r="AG369" s="277"/>
      <c r="AH369" s="277"/>
      <c r="AI369" s="277"/>
      <c r="AJ369" s="277"/>
      <c r="AK369" s="277"/>
      <c r="AL369" s="277"/>
      <c r="AM369" s="277"/>
      <c r="AN369" s="277"/>
      <c r="AO369" s="277"/>
      <c r="AP369" s="277"/>
      <c r="AQ369" s="277"/>
      <c r="AR369" s="277"/>
      <c r="AS369" s="277"/>
      <c r="AT369" s="277"/>
      <c r="AU369" s="277"/>
      <c r="AV369" s="277"/>
      <c r="AW369" s="277"/>
      <c r="AX369" s="277"/>
      <c r="AY369" s="277"/>
      <c r="AZ369" s="277"/>
      <c r="BA369" s="277"/>
      <c r="BB369" s="277"/>
      <c r="BC369" s="262"/>
    </row>
    <row r="370" customFormat="false" ht="12.75" hidden="false" customHeight="false" outlineLevel="0" collapsed="false">
      <c r="A370" s="153"/>
      <c r="B370" s="264" t="s">
        <v>119</v>
      </c>
      <c r="C370" s="260"/>
      <c r="D370" s="265" t="n">
        <v>0</v>
      </c>
      <c r="E370" s="265" t="n">
        <v>0</v>
      </c>
      <c r="F370" s="265" t="n">
        <v>0</v>
      </c>
      <c r="G370" s="265" t="n">
        <v>0</v>
      </c>
      <c r="H370" s="265" t="n">
        <v>0</v>
      </c>
      <c r="I370" s="265" t="n">
        <v>0</v>
      </c>
      <c r="J370" s="265" t="n">
        <v>0</v>
      </c>
      <c r="K370" s="265" t="n">
        <v>0</v>
      </c>
      <c r="L370" s="265" t="n">
        <v>0</v>
      </c>
      <c r="M370" s="265" t="n">
        <v>0</v>
      </c>
      <c r="N370" s="265" t="n">
        <f aca="false">16.7/336</f>
        <v>0.049702380952381</v>
      </c>
      <c r="O370" s="265" t="n">
        <v>0</v>
      </c>
      <c r="P370" s="265" t="n">
        <v>0</v>
      </c>
      <c r="Q370" s="265" t="n">
        <v>0</v>
      </c>
      <c r="R370" s="265" t="n">
        <v>0</v>
      </c>
      <c r="S370" s="265" t="n">
        <v>0</v>
      </c>
      <c r="T370" s="265" t="n">
        <v>0</v>
      </c>
      <c r="U370" s="265" t="n">
        <v>0</v>
      </c>
      <c r="V370" s="265" t="n">
        <v>0</v>
      </c>
      <c r="W370" s="265" t="n">
        <v>0</v>
      </c>
      <c r="X370" s="265" t="n">
        <f aca="false">+(0.95-0.0497)/18</f>
        <v>0.0500166666666667</v>
      </c>
      <c r="Y370" s="265" t="n">
        <f aca="false">+(0.95-0.0497)/18</f>
        <v>0.0500166666666667</v>
      </c>
      <c r="Z370" s="265" t="n">
        <f aca="false">+(0.95-0.0497)/18</f>
        <v>0.0500166666666667</v>
      </c>
      <c r="AA370" s="265" t="n">
        <f aca="false">+(0.95-0.0497)/18</f>
        <v>0.0500166666666667</v>
      </c>
      <c r="AB370" s="265" t="n">
        <f aca="false">+(0.95-0.0497)/18</f>
        <v>0.0500166666666667</v>
      </c>
      <c r="AC370" s="265" t="n">
        <f aca="false">+(0.95-0.0497)/18</f>
        <v>0.0500166666666667</v>
      </c>
      <c r="AD370" s="265" t="n">
        <f aca="false">+(0.95-0.0497)/18</f>
        <v>0.0500166666666667</v>
      </c>
      <c r="AE370" s="265" t="n">
        <f aca="false">+(0.95-0.0497)/18</f>
        <v>0.0500166666666667</v>
      </c>
      <c r="AF370" s="162" t="n">
        <f aca="false">+(0.95-0.0497)/18</f>
        <v>0.0500166666666667</v>
      </c>
      <c r="AG370" s="265" t="n">
        <f aca="false">+(0.95-0.0497)/18</f>
        <v>0.0500166666666667</v>
      </c>
      <c r="AH370" s="265" t="n">
        <f aca="false">+(0.95-0.0497)/18</f>
        <v>0.0500166666666667</v>
      </c>
      <c r="AI370" s="265" t="n">
        <f aca="false">+(0.95-0.0497)/18</f>
        <v>0.0500166666666667</v>
      </c>
      <c r="AJ370" s="265" t="n">
        <f aca="false">+(0.95-0.0497)/18</f>
        <v>0.0500166666666667</v>
      </c>
      <c r="AK370" s="265" t="n">
        <f aca="false">+(0.95-0.0497)/18</f>
        <v>0.0500166666666667</v>
      </c>
      <c r="AL370" s="265" t="n">
        <f aca="false">+(0.95-0.0497)/18</f>
        <v>0.0500166666666667</v>
      </c>
      <c r="AM370" s="265" t="n">
        <f aca="false">+(0.95-0.0497)/18</f>
        <v>0.0500166666666667</v>
      </c>
      <c r="AN370" s="265" t="n">
        <f aca="false">+(0.95-0.0497)/18</f>
        <v>0.0500166666666667</v>
      </c>
      <c r="AO370" s="265" t="n">
        <f aca="false">+(0.95-0.0497)/18</f>
        <v>0.0500166666666667</v>
      </c>
      <c r="AP370" s="265" t="n">
        <v>0</v>
      </c>
      <c r="AQ370" s="265" t="n">
        <v>0</v>
      </c>
      <c r="AR370" s="265" t="n">
        <v>0</v>
      </c>
      <c r="AS370" s="265" t="n">
        <v>0</v>
      </c>
      <c r="AT370" s="265" t="n">
        <v>0.05</v>
      </c>
      <c r="AU370" s="265" t="n">
        <v>0</v>
      </c>
      <c r="AV370" s="265" t="n">
        <v>0</v>
      </c>
      <c r="AW370" s="265" t="n">
        <v>0</v>
      </c>
      <c r="AX370" s="265" t="n">
        <v>0</v>
      </c>
      <c r="AY370" s="265" t="n">
        <v>0</v>
      </c>
      <c r="AZ370" s="265" t="n">
        <v>0</v>
      </c>
      <c r="BA370" s="265" t="n">
        <v>0</v>
      </c>
      <c r="BB370" s="265" t="n">
        <v>0</v>
      </c>
      <c r="BC370" s="266" t="n">
        <f aca="false">SUM(N370:BB370)</f>
        <v>1.00000238095238</v>
      </c>
      <c r="BD370" s="264"/>
    </row>
    <row r="371" customFormat="false" ht="12.75" hidden="false" customHeight="false" outlineLevel="0" collapsed="false">
      <c r="A371" s="153"/>
      <c r="B371" s="264" t="s">
        <v>120</v>
      </c>
      <c r="C371" s="260"/>
      <c r="D371" s="265" t="n">
        <f aca="false">+D370</f>
        <v>0</v>
      </c>
      <c r="E371" s="265" t="n">
        <f aca="false">+D371+E370</f>
        <v>0</v>
      </c>
      <c r="F371" s="265" t="n">
        <f aca="false">+E371+F370</f>
        <v>0</v>
      </c>
      <c r="G371" s="265" t="n">
        <f aca="false">+F371+G370</f>
        <v>0</v>
      </c>
      <c r="H371" s="265" t="n">
        <f aca="false">+G371+H370</f>
        <v>0</v>
      </c>
      <c r="I371" s="265" t="n">
        <f aca="false">+H371+I370</f>
        <v>0</v>
      </c>
      <c r="J371" s="265" t="n">
        <f aca="false">+I371+J370</f>
        <v>0</v>
      </c>
      <c r="K371" s="265" t="n">
        <f aca="false">+J371+K370</f>
        <v>0</v>
      </c>
      <c r="L371" s="265" t="n">
        <f aca="false">+K371+L370</f>
        <v>0</v>
      </c>
      <c r="M371" s="265" t="n">
        <f aca="false">+L371+M370</f>
        <v>0</v>
      </c>
      <c r="N371" s="265" t="n">
        <f aca="false">+M371+N370</f>
        <v>0.049702380952381</v>
      </c>
      <c r="O371" s="265" t="n">
        <f aca="false">+N371+O370</f>
        <v>0.049702380952381</v>
      </c>
      <c r="P371" s="265" t="n">
        <f aca="false">+O371+P370</f>
        <v>0.049702380952381</v>
      </c>
      <c r="Q371" s="265" t="n">
        <f aca="false">+P371+Q370</f>
        <v>0.049702380952381</v>
      </c>
      <c r="R371" s="265" t="n">
        <f aca="false">+Q371+R370</f>
        <v>0.049702380952381</v>
      </c>
      <c r="S371" s="265" t="n">
        <f aca="false">+R371+S370</f>
        <v>0.049702380952381</v>
      </c>
      <c r="T371" s="265" t="n">
        <f aca="false">+S371+T370</f>
        <v>0.049702380952381</v>
      </c>
      <c r="U371" s="265" t="n">
        <f aca="false">+T371+U370</f>
        <v>0.049702380952381</v>
      </c>
      <c r="V371" s="265" t="n">
        <f aca="false">+U371+V370</f>
        <v>0.049702380952381</v>
      </c>
      <c r="W371" s="265" t="n">
        <f aca="false">+V371+W370</f>
        <v>0.049702380952381</v>
      </c>
      <c r="X371" s="265" t="n">
        <f aca="false">+W371+X370</f>
        <v>0.0997190476190476</v>
      </c>
      <c r="Y371" s="265" t="n">
        <f aca="false">+X371+Y370</f>
        <v>0.149735714285714</v>
      </c>
      <c r="Z371" s="265" t="n">
        <f aca="false">+Y371+Z370</f>
        <v>0.199752380952381</v>
      </c>
      <c r="AA371" s="265" t="n">
        <f aca="false">+Z371+AA370</f>
        <v>0.249769047619048</v>
      </c>
      <c r="AB371" s="265" t="n">
        <f aca="false">+AA371+AB370</f>
        <v>0.299785714285714</v>
      </c>
      <c r="AC371" s="265" t="n">
        <f aca="false">+AB371+AC370</f>
        <v>0.349802380952381</v>
      </c>
      <c r="AD371" s="265" t="n">
        <f aca="false">+AC371+AD370</f>
        <v>0.399819047619048</v>
      </c>
      <c r="AE371" s="265" t="n">
        <f aca="false">+AD371+AE370</f>
        <v>0.449835714285714</v>
      </c>
      <c r="AF371" s="162" t="n">
        <f aca="false">+AE371+AF370</f>
        <v>0.499852380952381</v>
      </c>
      <c r="AG371" s="265" t="n">
        <f aca="false">+AF371+AG370</f>
        <v>0.549869047619048</v>
      </c>
      <c r="AH371" s="265" t="n">
        <f aca="false">+AG371+AH370</f>
        <v>0.599885714285714</v>
      </c>
      <c r="AI371" s="265" t="n">
        <f aca="false">+AH371+AI370</f>
        <v>0.649902380952381</v>
      </c>
      <c r="AJ371" s="265" t="n">
        <f aca="false">+AI371+AJ370</f>
        <v>0.699919047619048</v>
      </c>
      <c r="AK371" s="265" t="n">
        <f aca="false">+AJ371+AK370</f>
        <v>0.749935714285714</v>
      </c>
      <c r="AL371" s="265" t="n">
        <f aca="false">+AK371+AL370</f>
        <v>0.799952380952381</v>
      </c>
      <c r="AM371" s="265" t="n">
        <f aca="false">+AL371+AM370</f>
        <v>0.849969047619048</v>
      </c>
      <c r="AN371" s="265" t="n">
        <f aca="false">+AM371+AN370</f>
        <v>0.899985714285715</v>
      </c>
      <c r="AO371" s="265" t="n">
        <f aca="false">+AN371+AO370</f>
        <v>0.950002380952381</v>
      </c>
      <c r="AP371" s="265" t="n">
        <f aca="false">+AO371+AP370</f>
        <v>0.950002380952381</v>
      </c>
      <c r="AQ371" s="265" t="n">
        <f aca="false">+AP371+AQ370</f>
        <v>0.950002380952381</v>
      </c>
      <c r="AR371" s="265" t="n">
        <f aca="false">+AQ371+AR370</f>
        <v>0.950002380952381</v>
      </c>
      <c r="AS371" s="265" t="n">
        <f aca="false">+AR371+AS370</f>
        <v>0.950002380952381</v>
      </c>
      <c r="AT371" s="265" t="n">
        <f aca="false">+AS371+AT370</f>
        <v>1.00000238095238</v>
      </c>
      <c r="AU371" s="265" t="n">
        <f aca="false">+AT371+AU370</f>
        <v>1.00000238095238</v>
      </c>
      <c r="AV371" s="265" t="n">
        <f aca="false">+AU371+AV370</f>
        <v>1.00000238095238</v>
      </c>
      <c r="AW371" s="265" t="n">
        <f aca="false">+AV371+AW370</f>
        <v>1.00000238095238</v>
      </c>
      <c r="AX371" s="265" t="n">
        <f aca="false">+AW371+AX370</f>
        <v>1.00000238095238</v>
      </c>
      <c r="AY371" s="265" t="n">
        <f aca="false">+AX371+AY370</f>
        <v>1.00000238095238</v>
      </c>
      <c r="AZ371" s="265" t="n">
        <f aca="false">+AY371+AZ370</f>
        <v>1.00000238095238</v>
      </c>
      <c r="BA371" s="265" t="n">
        <f aca="false">+AZ371+BA370</f>
        <v>1.00000238095238</v>
      </c>
      <c r="BB371" s="265" t="n">
        <f aca="false">+BA371+BB370</f>
        <v>1.00000238095238</v>
      </c>
      <c r="BC371" s="266"/>
      <c r="BD371" s="264"/>
    </row>
    <row r="372" customFormat="false" ht="12.75" hidden="false" customHeight="false" outlineLevel="0" collapsed="false">
      <c r="A372" s="153"/>
      <c r="B372" s="264" t="s">
        <v>121</v>
      </c>
      <c r="C372" s="260"/>
      <c r="D372" s="265" t="n">
        <v>0</v>
      </c>
      <c r="E372" s="265" t="n">
        <v>0</v>
      </c>
      <c r="F372" s="265" t="n">
        <v>0</v>
      </c>
      <c r="G372" s="265" t="n">
        <v>0</v>
      </c>
      <c r="H372" s="265" t="n">
        <v>0</v>
      </c>
      <c r="I372" s="265" t="n">
        <v>0</v>
      </c>
      <c r="J372" s="265" t="n">
        <v>0</v>
      </c>
      <c r="K372" s="265" t="n">
        <v>0</v>
      </c>
      <c r="L372" s="265" t="n">
        <v>0</v>
      </c>
      <c r="M372" s="265" t="n">
        <v>0</v>
      </c>
      <c r="N372" s="265" t="n">
        <v>0.05</v>
      </c>
      <c r="O372" s="265" t="n">
        <v>0</v>
      </c>
      <c r="P372" s="265" t="n">
        <v>0</v>
      </c>
      <c r="Q372" s="265" t="n">
        <v>0</v>
      </c>
      <c r="R372" s="265" t="n">
        <v>0</v>
      </c>
      <c r="S372" s="265" t="n">
        <v>0</v>
      </c>
      <c r="T372" s="265" t="n">
        <v>0</v>
      </c>
      <c r="U372" s="265" t="n">
        <v>0</v>
      </c>
      <c r="V372" s="265" t="n">
        <v>0</v>
      </c>
      <c r="W372" s="265" t="n">
        <v>0</v>
      </c>
      <c r="X372" s="265" t="n">
        <f aca="false">+(0.34-0.05)/18</f>
        <v>0.0161111111111111</v>
      </c>
      <c r="Y372" s="265" t="n">
        <f aca="false">+(0.34-0.05)/18</f>
        <v>0.0161111111111111</v>
      </c>
      <c r="Z372" s="265" t="n">
        <f aca="false">+(0.34-0.05)/18</f>
        <v>0.0161111111111111</v>
      </c>
      <c r="AA372" s="265" t="n">
        <f aca="false">+(0.34-0.05)/18</f>
        <v>0.0161111111111111</v>
      </c>
      <c r="AB372" s="265" t="n">
        <f aca="false">+(0.34-0.05)/18</f>
        <v>0.0161111111111111</v>
      </c>
      <c r="AC372" s="265" t="n">
        <f aca="false">+(0.34-0.05)/18</f>
        <v>0.0161111111111111</v>
      </c>
      <c r="AD372" s="265" t="n">
        <f aca="false">+(0.34-0.05)/18</f>
        <v>0.0161111111111111</v>
      </c>
      <c r="AE372" s="265" t="n">
        <f aca="false">+(0.34-0.05)/18</f>
        <v>0.0161111111111111</v>
      </c>
      <c r="AF372" s="162" t="n">
        <f aca="false">+(0.34-0.05)/18</f>
        <v>0.0161111111111111</v>
      </c>
      <c r="AG372" s="265" t="n">
        <f aca="false">+(0.34-0.05)/18</f>
        <v>0.0161111111111111</v>
      </c>
      <c r="AH372" s="265" t="n">
        <f aca="false">+(0.34-0.05)/18</f>
        <v>0.0161111111111111</v>
      </c>
      <c r="AI372" s="265" t="n">
        <f aca="false">+(0.34-0.05)/18</f>
        <v>0.0161111111111111</v>
      </c>
      <c r="AJ372" s="265" t="n">
        <f aca="false">+(0.34-0.05)/18</f>
        <v>0.0161111111111111</v>
      </c>
      <c r="AK372" s="265" t="n">
        <f aca="false">+(0.34-0.05)/18</f>
        <v>0.0161111111111111</v>
      </c>
      <c r="AL372" s="265" t="n">
        <f aca="false">+(0.34-0.05)/18</f>
        <v>0.0161111111111111</v>
      </c>
      <c r="AM372" s="265" t="n">
        <f aca="false">+(0.34-0.05)/18</f>
        <v>0.0161111111111111</v>
      </c>
      <c r="AN372" s="265" t="n">
        <f aca="false">+(0.34-0.05)/18</f>
        <v>0.0161111111111111</v>
      </c>
      <c r="AO372" s="265" t="n">
        <f aca="false">+(0.34-0.05)/18</f>
        <v>0.0161111111111111</v>
      </c>
      <c r="AP372" s="265" t="n">
        <v>0.66</v>
      </c>
      <c r="AQ372" s="265" t="n">
        <v>0</v>
      </c>
      <c r="AR372" s="265" t="n">
        <v>0</v>
      </c>
      <c r="AS372" s="265" t="n">
        <v>0</v>
      </c>
      <c r="AT372" s="265" t="n">
        <v>0</v>
      </c>
      <c r="AU372" s="265" t="n">
        <v>0</v>
      </c>
      <c r="AV372" s="265" t="n">
        <v>0</v>
      </c>
      <c r="AW372" s="265" t="n">
        <v>0</v>
      </c>
      <c r="AX372" s="265" t="n">
        <v>0</v>
      </c>
      <c r="AY372" s="265" t="n">
        <v>0</v>
      </c>
      <c r="AZ372" s="265" t="n">
        <v>0</v>
      </c>
      <c r="BA372" s="265" t="n">
        <v>0</v>
      </c>
      <c r="BB372" s="265" t="n">
        <v>0</v>
      </c>
      <c r="BC372" s="266" t="n">
        <f aca="false">SUM(N372:BB372)</f>
        <v>1</v>
      </c>
      <c r="BD372" s="264"/>
    </row>
    <row r="373" customFormat="false" ht="12.75" hidden="false" customHeight="false" outlineLevel="0" collapsed="false">
      <c r="A373" s="153"/>
      <c r="B373" s="264" t="s">
        <v>122</v>
      </c>
      <c r="C373" s="260"/>
      <c r="D373" s="265" t="n">
        <f aca="false">+D372</f>
        <v>0</v>
      </c>
      <c r="E373" s="265" t="n">
        <f aca="false">+D373+E372</f>
        <v>0</v>
      </c>
      <c r="F373" s="265" t="n">
        <f aca="false">+E373+F372</f>
        <v>0</v>
      </c>
      <c r="G373" s="265" t="n">
        <f aca="false">+F373+G372</f>
        <v>0</v>
      </c>
      <c r="H373" s="265" t="n">
        <f aca="false">+G373+H372</f>
        <v>0</v>
      </c>
      <c r="I373" s="265" t="n">
        <f aca="false">+H373+I372</f>
        <v>0</v>
      </c>
      <c r="J373" s="265" t="n">
        <f aca="false">+I373+J372</f>
        <v>0</v>
      </c>
      <c r="K373" s="265" t="n">
        <f aca="false">+J373+K372</f>
        <v>0</v>
      </c>
      <c r="L373" s="265" t="n">
        <f aca="false">+K373+L372</f>
        <v>0</v>
      </c>
      <c r="M373" s="265" t="n">
        <f aca="false">+L373+M372</f>
        <v>0</v>
      </c>
      <c r="N373" s="265" t="n">
        <f aca="false">+M373+N372</f>
        <v>0.05</v>
      </c>
      <c r="O373" s="265" t="n">
        <f aca="false">+N373+O372</f>
        <v>0.05</v>
      </c>
      <c r="P373" s="265" t="n">
        <f aca="false">+O373+P372</f>
        <v>0.05</v>
      </c>
      <c r="Q373" s="265" t="n">
        <f aca="false">+P373+Q372</f>
        <v>0.05</v>
      </c>
      <c r="R373" s="265" t="n">
        <f aca="false">+Q373+R372</f>
        <v>0.05</v>
      </c>
      <c r="S373" s="265" t="n">
        <f aca="false">+R373+S372</f>
        <v>0.05</v>
      </c>
      <c r="T373" s="265" t="n">
        <f aca="false">+S373+T372</f>
        <v>0.05</v>
      </c>
      <c r="U373" s="265" t="n">
        <f aca="false">+T373+U372</f>
        <v>0.05</v>
      </c>
      <c r="V373" s="265" t="n">
        <f aca="false">+U373+V372</f>
        <v>0.05</v>
      </c>
      <c r="W373" s="265" t="n">
        <f aca="false">+V373+W372</f>
        <v>0.05</v>
      </c>
      <c r="X373" s="265" t="n">
        <f aca="false">+W373+X372</f>
        <v>0.0661111111111111</v>
      </c>
      <c r="Y373" s="265" t="n">
        <f aca="false">+X373+Y372</f>
        <v>0.0822222222222222</v>
      </c>
      <c r="Z373" s="265" t="n">
        <f aca="false">+Y373+Z372</f>
        <v>0.0983333333333334</v>
      </c>
      <c r="AA373" s="265" t="n">
        <f aca="false">+Z373+AA372</f>
        <v>0.114444444444444</v>
      </c>
      <c r="AB373" s="265" t="n">
        <f aca="false">+AA373+AB372</f>
        <v>0.130555555555556</v>
      </c>
      <c r="AC373" s="265" t="n">
        <f aca="false">+AB373+AC372</f>
        <v>0.146666666666667</v>
      </c>
      <c r="AD373" s="265" t="n">
        <f aca="false">+AC373+AD372</f>
        <v>0.162777777777778</v>
      </c>
      <c r="AE373" s="265" t="n">
        <f aca="false">+AD373+AE372</f>
        <v>0.178888888888889</v>
      </c>
      <c r="AF373" s="162" t="n">
        <f aca="false">+AE373+AF372</f>
        <v>0.195</v>
      </c>
      <c r="AG373" s="265" t="n">
        <f aca="false">+AF373+AG372</f>
        <v>0.211111111111111</v>
      </c>
      <c r="AH373" s="265" t="n">
        <f aca="false">+AG373+AH372</f>
        <v>0.227222222222222</v>
      </c>
      <c r="AI373" s="265" t="n">
        <f aca="false">+AH373+AI372</f>
        <v>0.243333333333333</v>
      </c>
      <c r="AJ373" s="265" t="n">
        <f aca="false">+AI373+AJ372</f>
        <v>0.259444444444444</v>
      </c>
      <c r="AK373" s="265" t="n">
        <f aca="false">+AJ373+AK372</f>
        <v>0.275555555555556</v>
      </c>
      <c r="AL373" s="265" t="n">
        <f aca="false">+AK373+AL372</f>
        <v>0.291666666666667</v>
      </c>
      <c r="AM373" s="265" t="n">
        <f aca="false">+AL373+AM372</f>
        <v>0.307777777777778</v>
      </c>
      <c r="AN373" s="265" t="n">
        <f aca="false">+AM373+AN372</f>
        <v>0.323888888888889</v>
      </c>
      <c r="AO373" s="265" t="n">
        <f aca="false">+AN373+AO372</f>
        <v>0.34</v>
      </c>
      <c r="AP373" s="265" t="n">
        <f aca="false">+AO373+AP372</f>
        <v>1</v>
      </c>
      <c r="AQ373" s="265" t="n">
        <f aca="false">+AP373+AQ372</f>
        <v>1</v>
      </c>
      <c r="AR373" s="265" t="n">
        <f aca="false">+AQ373+AR372</f>
        <v>1</v>
      </c>
      <c r="AS373" s="265" t="n">
        <f aca="false">+AR373+AS372</f>
        <v>1</v>
      </c>
      <c r="AT373" s="265" t="n">
        <f aca="false">+AS373+AT372</f>
        <v>1</v>
      </c>
      <c r="AU373" s="265" t="n">
        <f aca="false">+AT373+AU372</f>
        <v>1</v>
      </c>
      <c r="AV373" s="265" t="n">
        <f aca="false">+AU373+AV372</f>
        <v>1</v>
      </c>
      <c r="AW373" s="265" t="n">
        <f aca="false">+AV373+AW372</f>
        <v>1</v>
      </c>
      <c r="AX373" s="265" t="n">
        <f aca="false">+AW373+AX372</f>
        <v>1</v>
      </c>
      <c r="AY373" s="265" t="n">
        <f aca="false">+AX373+AY372</f>
        <v>1</v>
      </c>
      <c r="AZ373" s="265" t="n">
        <f aca="false">+AY373+AZ372</f>
        <v>1</v>
      </c>
      <c r="BA373" s="265" t="n">
        <f aca="false">+AZ373+BA372</f>
        <v>1</v>
      </c>
      <c r="BB373" s="265" t="n">
        <f aca="false">+BA373+BB372</f>
        <v>1</v>
      </c>
      <c r="BC373" s="266"/>
      <c r="BD373" s="264"/>
    </row>
    <row r="374" customFormat="false" ht="12.75" hidden="false" customHeight="false" outlineLevel="0" collapsed="false">
      <c r="A374" s="153"/>
      <c r="B374" s="268"/>
      <c r="C374" s="260"/>
      <c r="D374" s="269"/>
      <c r="E374" s="269"/>
      <c r="F374" s="269"/>
      <c r="G374" s="269"/>
      <c r="H374" s="269"/>
      <c r="I374" s="269"/>
      <c r="J374" s="269"/>
      <c r="K374" s="269"/>
      <c r="L374" s="269"/>
      <c r="M374" s="269"/>
      <c r="N374" s="269"/>
      <c r="O374" s="269"/>
      <c r="P374" s="269"/>
      <c r="Q374" s="269"/>
      <c r="R374" s="269"/>
      <c r="S374" s="269"/>
      <c r="T374" s="269"/>
      <c r="U374" s="269"/>
      <c r="V374" s="269"/>
      <c r="W374" s="269"/>
      <c r="X374" s="269"/>
      <c r="Y374" s="269"/>
      <c r="Z374" s="269"/>
      <c r="AA374" s="269"/>
      <c r="AB374" s="269"/>
      <c r="AC374" s="269"/>
      <c r="AD374" s="269"/>
      <c r="AE374" s="269"/>
      <c r="AF374" s="185"/>
      <c r="AG374" s="269"/>
      <c r="AH374" s="269"/>
      <c r="AI374" s="269"/>
      <c r="AJ374" s="269"/>
      <c r="AK374" s="269"/>
      <c r="AL374" s="269"/>
      <c r="AM374" s="269"/>
      <c r="AN374" s="269"/>
      <c r="AO374" s="269"/>
      <c r="AP374" s="269"/>
      <c r="AQ374" s="269"/>
      <c r="AR374" s="269"/>
      <c r="AS374" s="269"/>
      <c r="AT374" s="269"/>
      <c r="AU374" s="269"/>
      <c r="AV374" s="269"/>
      <c r="AW374" s="269"/>
      <c r="AX374" s="269"/>
      <c r="AY374" s="269"/>
      <c r="AZ374" s="269"/>
      <c r="BA374" s="269"/>
      <c r="BB374" s="269"/>
      <c r="BC374" s="270"/>
      <c r="BD374" s="268"/>
    </row>
    <row r="375" customFormat="false" ht="12.75" hidden="false" customHeight="false" outlineLevel="0" collapsed="false">
      <c r="A375" s="153"/>
      <c r="B375" s="211" t="s">
        <v>123</v>
      </c>
      <c r="C375" s="212" t="n">
        <v>14.2</v>
      </c>
      <c r="D375" s="215" t="n">
        <f aca="false">+D371*$C375</f>
        <v>0</v>
      </c>
      <c r="E375" s="215" t="n">
        <f aca="false">+E371*$C375</f>
        <v>0</v>
      </c>
      <c r="F375" s="215" t="n">
        <f aca="false">+F371*$C375</f>
        <v>0</v>
      </c>
      <c r="G375" s="215" t="n">
        <f aca="false">+G371*$C375</f>
        <v>0</v>
      </c>
      <c r="H375" s="215" t="n">
        <f aca="false">+H371*$C375</f>
        <v>0</v>
      </c>
      <c r="I375" s="215" t="n">
        <f aca="false">+I371*$C375</f>
        <v>0</v>
      </c>
      <c r="J375" s="215" t="n">
        <f aca="false">+J371*$C375</f>
        <v>0</v>
      </c>
      <c r="K375" s="215" t="n">
        <f aca="false">+K371*$C375</f>
        <v>0</v>
      </c>
      <c r="L375" s="215" t="n">
        <f aca="false">+L371*$C375</f>
        <v>0</v>
      </c>
      <c r="M375" s="215" t="n">
        <f aca="false">+M371*$C375</f>
        <v>0</v>
      </c>
      <c r="N375" s="215" t="n">
        <f aca="false">+N371*$C375</f>
        <v>0.705773809523809</v>
      </c>
      <c r="O375" s="215" t="n">
        <f aca="false">+O371*$C375</f>
        <v>0.705773809523809</v>
      </c>
      <c r="P375" s="215" t="n">
        <f aca="false">+P371*$C375</f>
        <v>0.705773809523809</v>
      </c>
      <c r="Q375" s="215" t="n">
        <f aca="false">+Q371*$C375</f>
        <v>0.705773809523809</v>
      </c>
      <c r="R375" s="215" t="n">
        <f aca="false">+R371*$C375</f>
        <v>0.705773809523809</v>
      </c>
      <c r="S375" s="215" t="n">
        <f aca="false">+S371*$C375</f>
        <v>0.705773809523809</v>
      </c>
      <c r="T375" s="215" t="n">
        <f aca="false">+T371*$C375</f>
        <v>0.705773809523809</v>
      </c>
      <c r="U375" s="215" t="n">
        <f aca="false">+U371*$C375</f>
        <v>0.705773809523809</v>
      </c>
      <c r="V375" s="215" t="n">
        <f aca="false">+V371*$C375</f>
        <v>0.705773809523809</v>
      </c>
      <c r="W375" s="215" t="n">
        <f aca="false">+W371*$C375</f>
        <v>0.705773809523809</v>
      </c>
      <c r="X375" s="215" t="n">
        <f aca="false">+X371*$C375</f>
        <v>1.41601047619048</v>
      </c>
      <c r="Y375" s="215" t="n">
        <f aca="false">+Y371*$C375</f>
        <v>2.12624714285714</v>
      </c>
      <c r="Z375" s="215" t="n">
        <f aca="false">+Z371*$C375</f>
        <v>2.83648380952381</v>
      </c>
      <c r="AA375" s="215" t="n">
        <f aca="false">+AA371*$C375</f>
        <v>3.54672047619048</v>
      </c>
      <c r="AB375" s="215" t="n">
        <f aca="false">+AB371*$C375</f>
        <v>4.25695714285714</v>
      </c>
      <c r="AC375" s="215" t="n">
        <f aca="false">+AC371*$C375</f>
        <v>4.96719380952381</v>
      </c>
      <c r="AD375" s="215" t="n">
        <f aca="false">+AD371*$C375</f>
        <v>5.67743047619048</v>
      </c>
      <c r="AE375" s="215" t="n">
        <f aca="false">+AE371*$C375</f>
        <v>6.38766714285714</v>
      </c>
      <c r="AF375" s="169" t="n">
        <f aca="false">+AF371*$C375</f>
        <v>7.09790380952381</v>
      </c>
      <c r="AG375" s="215" t="n">
        <f aca="false">+AG371*$C375</f>
        <v>7.80814047619047</v>
      </c>
      <c r="AH375" s="215" t="n">
        <f aca="false">+AH371*$C375</f>
        <v>8.51837714285714</v>
      </c>
      <c r="AI375" s="215" t="n">
        <f aca="false">+AI371*$C375</f>
        <v>9.22861380952381</v>
      </c>
      <c r="AJ375" s="215" t="n">
        <f aca="false">+AJ371*$C375</f>
        <v>9.93885047619048</v>
      </c>
      <c r="AK375" s="215" t="n">
        <f aca="false">+AK371*$C375</f>
        <v>10.6490871428571</v>
      </c>
      <c r="AL375" s="215" t="n">
        <f aca="false">+AL371*$C375</f>
        <v>11.3593238095238</v>
      </c>
      <c r="AM375" s="215" t="n">
        <f aca="false">+AM371*$C375</f>
        <v>12.0695604761905</v>
      </c>
      <c r="AN375" s="215" t="n">
        <f aca="false">+AN371*$C375</f>
        <v>12.7797971428571</v>
      </c>
      <c r="AO375" s="215" t="n">
        <f aca="false">+AO371*$C375</f>
        <v>13.4900338095238</v>
      </c>
      <c r="AP375" s="215" t="n">
        <f aca="false">+AP371*$C375</f>
        <v>13.4900338095238</v>
      </c>
      <c r="AQ375" s="215" t="n">
        <f aca="false">+AQ371*$C375</f>
        <v>13.4900338095238</v>
      </c>
      <c r="AR375" s="215" t="n">
        <f aca="false">+AR371*$C375</f>
        <v>13.4900338095238</v>
      </c>
      <c r="AS375" s="215" t="n">
        <f aca="false">+AS371*$C375</f>
        <v>13.4900338095238</v>
      </c>
      <c r="AT375" s="215" t="n">
        <f aca="false">+AT371*$C375</f>
        <v>14.2000338095238</v>
      </c>
      <c r="AU375" s="215" t="n">
        <f aca="false">+AU371*$C375</f>
        <v>14.2000338095238</v>
      </c>
      <c r="AV375" s="215" t="n">
        <f aca="false">+AV371*$C375</f>
        <v>14.2000338095238</v>
      </c>
      <c r="AW375" s="215" t="n">
        <f aca="false">+AW371*$C375</f>
        <v>14.2000338095238</v>
      </c>
      <c r="AX375" s="215" t="n">
        <f aca="false">+AX371*$C375</f>
        <v>14.2000338095238</v>
      </c>
      <c r="AY375" s="215" t="n">
        <f aca="false">+AY371*$C375</f>
        <v>14.2000338095238</v>
      </c>
      <c r="AZ375" s="215" t="n">
        <f aca="false">+AZ371*$C375</f>
        <v>14.2000338095238</v>
      </c>
      <c r="BA375" s="215" t="n">
        <f aca="false">+BA371*$C375</f>
        <v>14.2000338095238</v>
      </c>
      <c r="BB375" s="215" t="n">
        <f aca="false">+BB371*$C375</f>
        <v>14.2000338095238</v>
      </c>
      <c r="BC375" s="216"/>
      <c r="BD375" s="217"/>
      <c r="BE375" s="217"/>
      <c r="BF375" s="217"/>
      <c r="BG375" s="217"/>
      <c r="BH375" s="217"/>
      <c r="BI375" s="217"/>
      <c r="BJ375" s="217"/>
      <c r="BK375" s="217"/>
      <c r="BL375" s="217"/>
      <c r="BM375" s="217"/>
      <c r="BN375" s="217"/>
      <c r="BO375" s="217"/>
      <c r="BP375" s="217"/>
      <c r="BQ375" s="217"/>
      <c r="BR375" s="217"/>
      <c r="BS375" s="217"/>
      <c r="BT375" s="217"/>
      <c r="BU375" s="217"/>
      <c r="BV375" s="217"/>
      <c r="BW375" s="217"/>
      <c r="BX375" s="217"/>
      <c r="BY375" s="217"/>
      <c r="BZ375" s="217"/>
      <c r="CA375" s="217"/>
      <c r="CB375" s="217"/>
      <c r="CC375" s="217"/>
      <c r="CD375" s="217"/>
      <c r="CE375" s="217"/>
      <c r="CF375" s="217"/>
      <c r="CG375" s="217"/>
      <c r="CH375" s="217"/>
      <c r="CI375" s="217"/>
      <c r="CJ375" s="217"/>
      <c r="CK375" s="217"/>
    </row>
    <row r="376" customFormat="false" ht="13.5" hidden="false" customHeight="false" outlineLevel="0" collapsed="false">
      <c r="A376" s="153"/>
      <c r="B376" s="271" t="s">
        <v>124</v>
      </c>
      <c r="C376" s="272" t="str">
        <f aca="false">+'NTP or Sold'!B37</f>
        <v>Committed</v>
      </c>
      <c r="D376" s="273" t="n">
        <f aca="false">+D373*$C375</f>
        <v>0</v>
      </c>
      <c r="E376" s="273" t="n">
        <f aca="false">+E373*$C375</f>
        <v>0</v>
      </c>
      <c r="F376" s="273" t="n">
        <f aca="false">+F373*$C375</f>
        <v>0</v>
      </c>
      <c r="G376" s="273" t="n">
        <f aca="false">+G373*$C375</f>
        <v>0</v>
      </c>
      <c r="H376" s="273" t="n">
        <f aca="false">+H373*$C375</f>
        <v>0</v>
      </c>
      <c r="I376" s="273" t="n">
        <f aca="false">+I373*$C375</f>
        <v>0</v>
      </c>
      <c r="J376" s="273" t="n">
        <f aca="false">+J373*$C375</f>
        <v>0</v>
      </c>
      <c r="K376" s="273" t="n">
        <f aca="false">+K373*$C375</f>
        <v>0</v>
      </c>
      <c r="L376" s="273" t="n">
        <f aca="false">+L373*$C375</f>
        <v>0</v>
      </c>
      <c r="M376" s="273" t="n">
        <f aca="false">+M373*$C375</f>
        <v>0</v>
      </c>
      <c r="N376" s="273" t="n">
        <f aca="false">+N373*$C375</f>
        <v>0.71</v>
      </c>
      <c r="O376" s="273" t="n">
        <f aca="false">+O373*$C375</f>
        <v>0.71</v>
      </c>
      <c r="P376" s="273" t="n">
        <f aca="false">+P373*$C375</f>
        <v>0.71</v>
      </c>
      <c r="Q376" s="273" t="n">
        <f aca="false">+Q373*$C375</f>
        <v>0.71</v>
      </c>
      <c r="R376" s="273" t="n">
        <f aca="false">+R373*$C375</f>
        <v>0.71</v>
      </c>
      <c r="S376" s="273" t="n">
        <f aca="false">+S373*$C375</f>
        <v>0.71</v>
      </c>
      <c r="T376" s="273" t="n">
        <f aca="false">+T373*$C375</f>
        <v>0.71</v>
      </c>
      <c r="U376" s="273" t="n">
        <f aca="false">+U373*$C375</f>
        <v>0.71</v>
      </c>
      <c r="V376" s="273" t="n">
        <f aca="false">+V373*$C375</f>
        <v>0.71</v>
      </c>
      <c r="W376" s="273" t="n">
        <f aca="false">+W373*$C375</f>
        <v>0.71</v>
      </c>
      <c r="X376" s="273" t="n">
        <f aca="false">+X373*$C375</f>
        <v>0.938777777777778</v>
      </c>
      <c r="Y376" s="273" t="n">
        <f aca="false">+Y373*$C375</f>
        <v>1.16755555555556</v>
      </c>
      <c r="Z376" s="273" t="n">
        <f aca="false">+Z373*$C375</f>
        <v>1.39633333333333</v>
      </c>
      <c r="AA376" s="273" t="n">
        <f aca="false">+AA373*$C375</f>
        <v>1.62511111111111</v>
      </c>
      <c r="AB376" s="273" t="n">
        <f aca="false">+AB373*$C375</f>
        <v>1.85388888888889</v>
      </c>
      <c r="AC376" s="273" t="n">
        <f aca="false">+AC373*$C375</f>
        <v>2.08266666666667</v>
      </c>
      <c r="AD376" s="273" t="n">
        <f aca="false">+AD373*$C375</f>
        <v>2.31144444444444</v>
      </c>
      <c r="AE376" s="273" t="n">
        <f aca="false">+AE373*$C375</f>
        <v>2.54022222222222</v>
      </c>
      <c r="AF376" s="175" t="n">
        <f aca="false">+AF373*$C375</f>
        <v>2.769</v>
      </c>
      <c r="AG376" s="273" t="n">
        <f aca="false">+AG373*$C375</f>
        <v>2.99777777777778</v>
      </c>
      <c r="AH376" s="273" t="n">
        <f aca="false">+AH373*$C375</f>
        <v>3.22655555555556</v>
      </c>
      <c r="AI376" s="273" t="n">
        <f aca="false">+AI373*$C375</f>
        <v>3.45533333333333</v>
      </c>
      <c r="AJ376" s="273" t="n">
        <f aca="false">+AJ373*$C375</f>
        <v>3.68411111111111</v>
      </c>
      <c r="AK376" s="273" t="n">
        <f aca="false">+AK373*$C375</f>
        <v>3.91288888888889</v>
      </c>
      <c r="AL376" s="273" t="n">
        <f aca="false">+AL373*$C375</f>
        <v>4.14166666666667</v>
      </c>
      <c r="AM376" s="273" t="n">
        <f aca="false">+AM373*$C375</f>
        <v>4.37044444444445</v>
      </c>
      <c r="AN376" s="273" t="n">
        <f aca="false">+AN373*$C375</f>
        <v>4.59922222222222</v>
      </c>
      <c r="AO376" s="273" t="n">
        <f aca="false">+AO373*$C375</f>
        <v>4.828</v>
      </c>
      <c r="AP376" s="273" t="n">
        <f aca="false">+AP373*$C375</f>
        <v>14.2</v>
      </c>
      <c r="AQ376" s="273" t="n">
        <f aca="false">+AQ373*$C375</f>
        <v>14.2</v>
      </c>
      <c r="AR376" s="273" t="n">
        <f aca="false">+AR373*$C375</f>
        <v>14.2</v>
      </c>
      <c r="AS376" s="273" t="n">
        <f aca="false">+AS373*$C375</f>
        <v>14.2</v>
      </c>
      <c r="AT376" s="273" t="n">
        <f aca="false">+AT373*$C375</f>
        <v>14.2</v>
      </c>
      <c r="AU376" s="273" t="n">
        <f aca="false">+AU373*$C375</f>
        <v>14.2</v>
      </c>
      <c r="AV376" s="273" t="n">
        <f aca="false">+AV373*$C375</f>
        <v>14.2</v>
      </c>
      <c r="AW376" s="273" t="n">
        <f aca="false">+AW373*$C375</f>
        <v>14.2</v>
      </c>
      <c r="AX376" s="273" t="n">
        <f aca="false">+AX373*$C375</f>
        <v>14.2</v>
      </c>
      <c r="AY376" s="273" t="n">
        <f aca="false">+AY373*$C375</f>
        <v>14.2</v>
      </c>
      <c r="AZ376" s="273" t="n">
        <f aca="false">+AZ373*$C375</f>
        <v>14.2</v>
      </c>
      <c r="BA376" s="273" t="n">
        <f aca="false">+BA373*$C375</f>
        <v>14.2</v>
      </c>
      <c r="BB376" s="273" t="n">
        <f aca="false">+BB373*$C375</f>
        <v>14.2</v>
      </c>
      <c r="BC376" s="274"/>
      <c r="BD376" s="275"/>
      <c r="BE376" s="275"/>
      <c r="BF376" s="275"/>
      <c r="BG376" s="275"/>
      <c r="BH376" s="275"/>
      <c r="BI376" s="275"/>
      <c r="BJ376" s="275"/>
      <c r="BK376" s="275"/>
      <c r="BL376" s="275"/>
      <c r="BM376" s="275"/>
      <c r="BN376" s="275"/>
      <c r="BO376" s="275"/>
      <c r="BP376" s="275"/>
      <c r="BQ376" s="275"/>
      <c r="BR376" s="275"/>
      <c r="BS376" s="275"/>
      <c r="BT376" s="275"/>
      <c r="BU376" s="275"/>
      <c r="BV376" s="275"/>
      <c r="BW376" s="275"/>
      <c r="BX376" s="275"/>
      <c r="BY376" s="275"/>
      <c r="BZ376" s="275"/>
      <c r="CA376" s="275"/>
      <c r="CB376" s="275"/>
      <c r="CC376" s="275"/>
      <c r="CD376" s="275"/>
      <c r="CE376" s="275"/>
      <c r="CF376" s="275"/>
      <c r="CG376" s="275"/>
      <c r="CH376" s="275"/>
      <c r="CI376" s="275"/>
      <c r="CJ376" s="275"/>
      <c r="CK376" s="275"/>
    </row>
    <row r="377" customFormat="false" ht="15" hidden="false" customHeight="true" outlineLevel="0" collapsed="false">
      <c r="A377" s="153" t="n">
        <f aca="false">+A369+1</f>
        <v>10</v>
      </c>
      <c r="B377" s="276" t="str">
        <f aca="false">+'NTP or Sold'!G38</f>
        <v>LM6000</v>
      </c>
      <c r="C377" s="260" t="str">
        <f aca="false">+'NTP or Sold'!S38</f>
        <v>Elektrobolt (ESA) - 85%</v>
      </c>
      <c r="D377" s="277"/>
      <c r="E377" s="277"/>
      <c r="F377" s="277"/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  <c r="AA377" s="277"/>
      <c r="AB377" s="277"/>
      <c r="AC377" s="277"/>
      <c r="AD377" s="277"/>
      <c r="AE377" s="277"/>
      <c r="AF377" s="157"/>
      <c r="AG377" s="277"/>
      <c r="AH377" s="277"/>
      <c r="AI377" s="277"/>
      <c r="AJ377" s="277"/>
      <c r="AK377" s="277"/>
      <c r="AL377" s="277"/>
      <c r="AM377" s="277"/>
      <c r="AN377" s="277"/>
      <c r="AO377" s="277"/>
      <c r="AP377" s="277"/>
      <c r="AQ377" s="277"/>
      <c r="AR377" s="277"/>
      <c r="AS377" s="277"/>
      <c r="AT377" s="277"/>
      <c r="AU377" s="277"/>
      <c r="AV377" s="277"/>
      <c r="AW377" s="277"/>
      <c r="AX377" s="277"/>
      <c r="AY377" s="277"/>
      <c r="AZ377" s="277"/>
      <c r="BA377" s="277"/>
      <c r="BB377" s="277"/>
      <c r="BC377" s="262"/>
    </row>
    <row r="378" customFormat="false" ht="12.75" hidden="false" customHeight="false" outlineLevel="0" collapsed="false">
      <c r="A378" s="153"/>
      <c r="B378" s="264" t="s">
        <v>119</v>
      </c>
      <c r="C378" s="260"/>
      <c r="D378" s="265" t="n">
        <v>0</v>
      </c>
      <c r="E378" s="265" t="n">
        <v>0</v>
      </c>
      <c r="F378" s="265" t="n">
        <v>0</v>
      </c>
      <c r="G378" s="265" t="n">
        <v>0</v>
      </c>
      <c r="H378" s="265" t="n">
        <v>0</v>
      </c>
      <c r="I378" s="265" t="n">
        <v>0</v>
      </c>
      <c r="J378" s="265" t="n">
        <v>0</v>
      </c>
      <c r="K378" s="265" t="n">
        <v>0</v>
      </c>
      <c r="L378" s="265" t="n">
        <v>0</v>
      </c>
      <c r="M378" s="265" t="n">
        <v>0</v>
      </c>
      <c r="N378" s="265" t="n">
        <f aca="false">16.7/336</f>
        <v>0.049702380952381</v>
      </c>
      <c r="O378" s="265" t="n">
        <v>0</v>
      </c>
      <c r="P378" s="265" t="n">
        <v>0</v>
      </c>
      <c r="Q378" s="265" t="n">
        <v>0</v>
      </c>
      <c r="R378" s="265" t="n">
        <v>0</v>
      </c>
      <c r="S378" s="265" t="n">
        <v>0</v>
      </c>
      <c r="T378" s="265" t="n">
        <v>0</v>
      </c>
      <c r="U378" s="265" t="n">
        <v>0</v>
      </c>
      <c r="V378" s="265" t="n">
        <v>0</v>
      </c>
      <c r="W378" s="265" t="n">
        <v>0</v>
      </c>
      <c r="X378" s="265" t="n">
        <f aca="false">+(0.95-0.0497)/18</f>
        <v>0.0500166666666667</v>
      </c>
      <c r="Y378" s="265" t="n">
        <f aca="false">+(0.95-0.0497)/18</f>
        <v>0.0500166666666667</v>
      </c>
      <c r="Z378" s="265" t="n">
        <f aca="false">+(0.95-0.0497)/18</f>
        <v>0.0500166666666667</v>
      </c>
      <c r="AA378" s="265" t="n">
        <f aca="false">+(0.95-0.0497)/18</f>
        <v>0.0500166666666667</v>
      </c>
      <c r="AB378" s="265" t="n">
        <f aca="false">+(0.95-0.0497)/18</f>
        <v>0.0500166666666667</v>
      </c>
      <c r="AC378" s="265" t="n">
        <f aca="false">+(0.95-0.0497)/18</f>
        <v>0.0500166666666667</v>
      </c>
      <c r="AD378" s="265" t="n">
        <f aca="false">+(0.95-0.0497)/18</f>
        <v>0.0500166666666667</v>
      </c>
      <c r="AE378" s="265" t="n">
        <f aca="false">+(0.95-0.0497)/18</f>
        <v>0.0500166666666667</v>
      </c>
      <c r="AF378" s="162" t="n">
        <f aca="false">+(0.95-0.0497)/18</f>
        <v>0.0500166666666667</v>
      </c>
      <c r="AG378" s="265" t="n">
        <f aca="false">+(0.95-0.0497)/18</f>
        <v>0.0500166666666667</v>
      </c>
      <c r="AH378" s="265" t="n">
        <f aca="false">+(0.95-0.0497)/18</f>
        <v>0.0500166666666667</v>
      </c>
      <c r="AI378" s="265" t="n">
        <f aca="false">+(0.95-0.0497)/18</f>
        <v>0.0500166666666667</v>
      </c>
      <c r="AJ378" s="265" t="n">
        <f aca="false">+(0.95-0.0497)/18</f>
        <v>0.0500166666666667</v>
      </c>
      <c r="AK378" s="265" t="n">
        <f aca="false">+(0.95-0.0497)/18</f>
        <v>0.0500166666666667</v>
      </c>
      <c r="AL378" s="265" t="n">
        <f aca="false">+(0.95-0.0497)/18</f>
        <v>0.0500166666666667</v>
      </c>
      <c r="AM378" s="265" t="n">
        <f aca="false">+(0.95-0.0497)/18</f>
        <v>0.0500166666666667</v>
      </c>
      <c r="AN378" s="265" t="n">
        <f aca="false">+(0.95-0.0497)/18</f>
        <v>0.0500166666666667</v>
      </c>
      <c r="AO378" s="265" t="n">
        <f aca="false">+(0.95-0.0497)/18</f>
        <v>0.0500166666666667</v>
      </c>
      <c r="AP378" s="265" t="n">
        <v>0</v>
      </c>
      <c r="AQ378" s="265" t="n">
        <v>0</v>
      </c>
      <c r="AR378" s="265" t="n">
        <v>0</v>
      </c>
      <c r="AS378" s="265" t="n">
        <v>0</v>
      </c>
      <c r="AT378" s="265" t="n">
        <v>0.05</v>
      </c>
      <c r="AU378" s="265" t="n">
        <v>0</v>
      </c>
      <c r="AV378" s="265" t="n">
        <v>0</v>
      </c>
      <c r="AW378" s="265" t="n">
        <v>0</v>
      </c>
      <c r="AX378" s="265" t="n">
        <v>0</v>
      </c>
      <c r="AY378" s="265" t="n">
        <v>0</v>
      </c>
      <c r="AZ378" s="265" t="n">
        <v>0</v>
      </c>
      <c r="BA378" s="265" t="n">
        <v>0</v>
      </c>
      <c r="BB378" s="265" t="n">
        <v>0</v>
      </c>
      <c r="BC378" s="266" t="n">
        <f aca="false">SUM(N378:BB378)</f>
        <v>1.00000238095238</v>
      </c>
      <c r="BD378" s="264"/>
    </row>
    <row r="379" customFormat="false" ht="12.75" hidden="false" customHeight="false" outlineLevel="0" collapsed="false">
      <c r="A379" s="153"/>
      <c r="B379" s="264" t="s">
        <v>120</v>
      </c>
      <c r="C379" s="260"/>
      <c r="D379" s="265" t="n">
        <f aca="false">+D378</f>
        <v>0</v>
      </c>
      <c r="E379" s="265" t="n">
        <f aca="false">+D379+E378</f>
        <v>0</v>
      </c>
      <c r="F379" s="265" t="n">
        <f aca="false">+E379+F378</f>
        <v>0</v>
      </c>
      <c r="G379" s="265" t="n">
        <f aca="false">+F379+G378</f>
        <v>0</v>
      </c>
      <c r="H379" s="265" t="n">
        <f aca="false">+G379+H378</f>
        <v>0</v>
      </c>
      <c r="I379" s="265" t="n">
        <f aca="false">+H379+I378</f>
        <v>0</v>
      </c>
      <c r="J379" s="265" t="n">
        <f aca="false">+I379+J378</f>
        <v>0</v>
      </c>
      <c r="K379" s="265" t="n">
        <f aca="false">+J379+K378</f>
        <v>0</v>
      </c>
      <c r="L379" s="265" t="n">
        <f aca="false">+K379+L378</f>
        <v>0</v>
      </c>
      <c r="M379" s="265" t="n">
        <f aca="false">+L379+M378</f>
        <v>0</v>
      </c>
      <c r="N379" s="265" t="n">
        <f aca="false">+M379+N378</f>
        <v>0.049702380952381</v>
      </c>
      <c r="O379" s="265" t="n">
        <f aca="false">+N379+O378</f>
        <v>0.049702380952381</v>
      </c>
      <c r="P379" s="265" t="n">
        <f aca="false">+O379+P378</f>
        <v>0.049702380952381</v>
      </c>
      <c r="Q379" s="265" t="n">
        <f aca="false">+P379+Q378</f>
        <v>0.049702380952381</v>
      </c>
      <c r="R379" s="265" t="n">
        <f aca="false">+Q379+R378</f>
        <v>0.049702380952381</v>
      </c>
      <c r="S379" s="265" t="n">
        <f aca="false">+R379+S378</f>
        <v>0.049702380952381</v>
      </c>
      <c r="T379" s="265" t="n">
        <f aca="false">+S379+T378</f>
        <v>0.049702380952381</v>
      </c>
      <c r="U379" s="265" t="n">
        <f aca="false">+T379+U378</f>
        <v>0.049702380952381</v>
      </c>
      <c r="V379" s="265" t="n">
        <f aca="false">+U379+V378</f>
        <v>0.049702380952381</v>
      </c>
      <c r="W379" s="265" t="n">
        <f aca="false">+V379+W378</f>
        <v>0.049702380952381</v>
      </c>
      <c r="X379" s="265" t="n">
        <f aca="false">+W379+X378</f>
        <v>0.0997190476190476</v>
      </c>
      <c r="Y379" s="265" t="n">
        <f aca="false">+X379+Y378</f>
        <v>0.149735714285714</v>
      </c>
      <c r="Z379" s="265" t="n">
        <f aca="false">+Y379+Z378</f>
        <v>0.199752380952381</v>
      </c>
      <c r="AA379" s="265" t="n">
        <f aca="false">+Z379+AA378</f>
        <v>0.249769047619048</v>
      </c>
      <c r="AB379" s="265" t="n">
        <f aca="false">+AA379+AB378</f>
        <v>0.299785714285714</v>
      </c>
      <c r="AC379" s="265" t="n">
        <f aca="false">+AB379+AC378</f>
        <v>0.349802380952381</v>
      </c>
      <c r="AD379" s="265" t="n">
        <f aca="false">+AC379+AD378</f>
        <v>0.399819047619048</v>
      </c>
      <c r="AE379" s="265" t="n">
        <f aca="false">+AD379+AE378</f>
        <v>0.449835714285714</v>
      </c>
      <c r="AF379" s="162" t="n">
        <f aca="false">+AE379+AF378</f>
        <v>0.499852380952381</v>
      </c>
      <c r="AG379" s="265" t="n">
        <f aca="false">+AF379+AG378</f>
        <v>0.549869047619048</v>
      </c>
      <c r="AH379" s="265" t="n">
        <f aca="false">+AG379+AH378</f>
        <v>0.599885714285714</v>
      </c>
      <c r="AI379" s="265" t="n">
        <f aca="false">+AH379+AI378</f>
        <v>0.649902380952381</v>
      </c>
      <c r="AJ379" s="265" t="n">
        <f aca="false">+AI379+AJ378</f>
        <v>0.699919047619048</v>
      </c>
      <c r="AK379" s="265" t="n">
        <f aca="false">+AJ379+AK378</f>
        <v>0.749935714285714</v>
      </c>
      <c r="AL379" s="265" t="n">
        <f aca="false">+AK379+AL378</f>
        <v>0.799952380952381</v>
      </c>
      <c r="AM379" s="265" t="n">
        <f aca="false">+AL379+AM378</f>
        <v>0.849969047619048</v>
      </c>
      <c r="AN379" s="265" t="n">
        <f aca="false">+AM379+AN378</f>
        <v>0.899985714285715</v>
      </c>
      <c r="AO379" s="265" t="n">
        <f aca="false">+AN379+AO378</f>
        <v>0.950002380952381</v>
      </c>
      <c r="AP379" s="265" t="n">
        <f aca="false">+AO379+AP378</f>
        <v>0.950002380952381</v>
      </c>
      <c r="AQ379" s="265" t="n">
        <f aca="false">+AP379+AQ378</f>
        <v>0.950002380952381</v>
      </c>
      <c r="AR379" s="265" t="n">
        <f aca="false">+AQ379+AR378</f>
        <v>0.950002380952381</v>
      </c>
      <c r="AS379" s="265" t="n">
        <f aca="false">+AR379+AS378</f>
        <v>0.950002380952381</v>
      </c>
      <c r="AT379" s="265" t="n">
        <f aca="false">+AS379+AT378</f>
        <v>1.00000238095238</v>
      </c>
      <c r="AU379" s="265" t="n">
        <f aca="false">+AT379+AU378</f>
        <v>1.00000238095238</v>
      </c>
      <c r="AV379" s="265" t="n">
        <f aca="false">+AU379+AV378</f>
        <v>1.00000238095238</v>
      </c>
      <c r="AW379" s="265" t="n">
        <f aca="false">+AV379+AW378</f>
        <v>1.00000238095238</v>
      </c>
      <c r="AX379" s="265" t="n">
        <f aca="false">+AW379+AX378</f>
        <v>1.00000238095238</v>
      </c>
      <c r="AY379" s="265" t="n">
        <f aca="false">+AX379+AY378</f>
        <v>1.00000238095238</v>
      </c>
      <c r="AZ379" s="265" t="n">
        <f aca="false">+AY379+AZ378</f>
        <v>1.00000238095238</v>
      </c>
      <c r="BA379" s="265" t="n">
        <f aca="false">+AZ379+BA378</f>
        <v>1.00000238095238</v>
      </c>
      <c r="BB379" s="265" t="n">
        <f aca="false">+BA379+BB378</f>
        <v>1.00000238095238</v>
      </c>
      <c r="BC379" s="266"/>
      <c r="BD379" s="264"/>
    </row>
    <row r="380" customFormat="false" ht="12.75" hidden="false" customHeight="false" outlineLevel="0" collapsed="false">
      <c r="A380" s="153"/>
      <c r="B380" s="264" t="s">
        <v>121</v>
      </c>
      <c r="C380" s="260"/>
      <c r="D380" s="265" t="n">
        <v>0</v>
      </c>
      <c r="E380" s="265" t="n">
        <v>0</v>
      </c>
      <c r="F380" s="265" t="n">
        <v>0</v>
      </c>
      <c r="G380" s="265" t="n">
        <v>0</v>
      </c>
      <c r="H380" s="265" t="n">
        <v>0</v>
      </c>
      <c r="I380" s="265" t="n">
        <v>0</v>
      </c>
      <c r="J380" s="265" t="n">
        <v>0</v>
      </c>
      <c r="K380" s="265" t="n">
        <v>0</v>
      </c>
      <c r="L380" s="265" t="n">
        <v>0</v>
      </c>
      <c r="M380" s="265" t="n">
        <v>0</v>
      </c>
      <c r="N380" s="265" t="n">
        <v>0.05</v>
      </c>
      <c r="O380" s="265" t="n">
        <v>0</v>
      </c>
      <c r="P380" s="265" t="n">
        <v>0</v>
      </c>
      <c r="Q380" s="265" t="n">
        <v>0</v>
      </c>
      <c r="R380" s="265" t="n">
        <v>0</v>
      </c>
      <c r="S380" s="265" t="n">
        <v>0</v>
      </c>
      <c r="T380" s="265" t="n">
        <v>0</v>
      </c>
      <c r="U380" s="265" t="n">
        <v>0</v>
      </c>
      <c r="V380" s="265" t="n">
        <v>0</v>
      </c>
      <c r="W380" s="265" t="n">
        <v>0</v>
      </c>
      <c r="X380" s="265" t="n">
        <f aca="false">+(0.34-0.05)/18</f>
        <v>0.0161111111111111</v>
      </c>
      <c r="Y380" s="265" t="n">
        <f aca="false">+(0.34-0.05)/18</f>
        <v>0.0161111111111111</v>
      </c>
      <c r="Z380" s="265" t="n">
        <f aca="false">+(0.34-0.05)/18</f>
        <v>0.0161111111111111</v>
      </c>
      <c r="AA380" s="265" t="n">
        <f aca="false">+(0.34-0.05)/18</f>
        <v>0.0161111111111111</v>
      </c>
      <c r="AB380" s="265" t="n">
        <f aca="false">+(0.34-0.05)/18</f>
        <v>0.0161111111111111</v>
      </c>
      <c r="AC380" s="265" t="n">
        <f aca="false">+(0.34-0.05)/18</f>
        <v>0.0161111111111111</v>
      </c>
      <c r="AD380" s="265" t="n">
        <f aca="false">+(0.34-0.05)/18</f>
        <v>0.0161111111111111</v>
      </c>
      <c r="AE380" s="265" t="n">
        <f aca="false">+(0.34-0.05)/18</f>
        <v>0.0161111111111111</v>
      </c>
      <c r="AF380" s="162" t="n">
        <f aca="false">+(0.34-0.05)/18</f>
        <v>0.0161111111111111</v>
      </c>
      <c r="AG380" s="265" t="n">
        <f aca="false">+(0.34-0.05)/18</f>
        <v>0.0161111111111111</v>
      </c>
      <c r="AH380" s="265" t="n">
        <f aca="false">+(0.34-0.05)/18</f>
        <v>0.0161111111111111</v>
      </c>
      <c r="AI380" s="265" t="n">
        <f aca="false">+(0.34-0.05)/18</f>
        <v>0.0161111111111111</v>
      </c>
      <c r="AJ380" s="265" t="n">
        <f aca="false">+(0.34-0.05)/18</f>
        <v>0.0161111111111111</v>
      </c>
      <c r="AK380" s="265" t="n">
        <f aca="false">+(0.34-0.05)/18</f>
        <v>0.0161111111111111</v>
      </c>
      <c r="AL380" s="265" t="n">
        <f aca="false">+(0.34-0.05)/18</f>
        <v>0.0161111111111111</v>
      </c>
      <c r="AM380" s="265" t="n">
        <f aca="false">+(0.34-0.05)/18</f>
        <v>0.0161111111111111</v>
      </c>
      <c r="AN380" s="265" t="n">
        <f aca="false">+(0.34-0.05)/18</f>
        <v>0.0161111111111111</v>
      </c>
      <c r="AO380" s="265" t="n">
        <f aca="false">+(0.34-0.05)/18</f>
        <v>0.0161111111111111</v>
      </c>
      <c r="AP380" s="265" t="n">
        <v>0.66</v>
      </c>
      <c r="AQ380" s="265" t="n">
        <v>0</v>
      </c>
      <c r="AR380" s="265" t="n">
        <v>0</v>
      </c>
      <c r="AS380" s="265" t="n">
        <v>0</v>
      </c>
      <c r="AT380" s="265" t="n">
        <v>0</v>
      </c>
      <c r="AU380" s="265" t="n">
        <v>0</v>
      </c>
      <c r="AV380" s="265" t="n">
        <v>0</v>
      </c>
      <c r="AW380" s="265" t="n">
        <v>0</v>
      </c>
      <c r="AX380" s="265" t="n">
        <v>0</v>
      </c>
      <c r="AY380" s="265" t="n">
        <v>0</v>
      </c>
      <c r="AZ380" s="265" t="n">
        <v>0</v>
      </c>
      <c r="BA380" s="265" t="n">
        <v>0</v>
      </c>
      <c r="BB380" s="265" t="n">
        <v>0</v>
      </c>
      <c r="BC380" s="266" t="n">
        <f aca="false">SUM(N380:BB380)</f>
        <v>1</v>
      </c>
      <c r="BD380" s="264"/>
    </row>
    <row r="381" customFormat="false" ht="12.75" hidden="false" customHeight="false" outlineLevel="0" collapsed="false">
      <c r="A381" s="153"/>
      <c r="B381" s="264" t="s">
        <v>122</v>
      </c>
      <c r="C381" s="260"/>
      <c r="D381" s="265" t="n">
        <f aca="false">+D380</f>
        <v>0</v>
      </c>
      <c r="E381" s="265" t="n">
        <f aca="false">+D381+E380</f>
        <v>0</v>
      </c>
      <c r="F381" s="265" t="n">
        <f aca="false">+E381+F380</f>
        <v>0</v>
      </c>
      <c r="G381" s="265" t="n">
        <f aca="false">+F381+G380</f>
        <v>0</v>
      </c>
      <c r="H381" s="265" t="n">
        <f aca="false">+G381+H380</f>
        <v>0</v>
      </c>
      <c r="I381" s="265" t="n">
        <f aca="false">+H381+I380</f>
        <v>0</v>
      </c>
      <c r="J381" s="265" t="n">
        <f aca="false">+I381+J380</f>
        <v>0</v>
      </c>
      <c r="K381" s="265" t="n">
        <f aca="false">+J381+K380</f>
        <v>0</v>
      </c>
      <c r="L381" s="265" t="n">
        <f aca="false">+K381+L380</f>
        <v>0</v>
      </c>
      <c r="M381" s="265" t="n">
        <f aca="false">+L381+M380</f>
        <v>0</v>
      </c>
      <c r="N381" s="265" t="n">
        <f aca="false">+M381+N380</f>
        <v>0.05</v>
      </c>
      <c r="O381" s="265" t="n">
        <f aca="false">+N381+O380</f>
        <v>0.05</v>
      </c>
      <c r="P381" s="265" t="n">
        <f aca="false">+O381+P380</f>
        <v>0.05</v>
      </c>
      <c r="Q381" s="265" t="n">
        <f aca="false">+P381+Q380</f>
        <v>0.05</v>
      </c>
      <c r="R381" s="265" t="n">
        <f aca="false">+Q381+R380</f>
        <v>0.05</v>
      </c>
      <c r="S381" s="265" t="n">
        <f aca="false">+R381+S380</f>
        <v>0.05</v>
      </c>
      <c r="T381" s="265" t="n">
        <f aca="false">+S381+T380</f>
        <v>0.05</v>
      </c>
      <c r="U381" s="265" t="n">
        <f aca="false">+T381+U380</f>
        <v>0.05</v>
      </c>
      <c r="V381" s="265" t="n">
        <f aca="false">+U381+V380</f>
        <v>0.05</v>
      </c>
      <c r="W381" s="265" t="n">
        <f aca="false">+V381+W380</f>
        <v>0.05</v>
      </c>
      <c r="X381" s="265" t="n">
        <f aca="false">+W381+X380</f>
        <v>0.0661111111111111</v>
      </c>
      <c r="Y381" s="265" t="n">
        <f aca="false">+X381+Y380</f>
        <v>0.0822222222222222</v>
      </c>
      <c r="Z381" s="265" t="n">
        <f aca="false">+Y381+Z380</f>
        <v>0.0983333333333334</v>
      </c>
      <c r="AA381" s="265" t="n">
        <f aca="false">+Z381+AA380</f>
        <v>0.114444444444444</v>
      </c>
      <c r="AB381" s="265" t="n">
        <f aca="false">+AA381+AB380</f>
        <v>0.130555555555556</v>
      </c>
      <c r="AC381" s="265" t="n">
        <f aca="false">+AB381+AC380</f>
        <v>0.146666666666667</v>
      </c>
      <c r="AD381" s="265" t="n">
        <f aca="false">+AC381+AD380</f>
        <v>0.162777777777778</v>
      </c>
      <c r="AE381" s="265" t="n">
        <f aca="false">+AD381+AE380</f>
        <v>0.178888888888889</v>
      </c>
      <c r="AF381" s="162" t="n">
        <f aca="false">+AE381+AF380</f>
        <v>0.195</v>
      </c>
      <c r="AG381" s="265" t="n">
        <f aca="false">+AF381+AG380</f>
        <v>0.211111111111111</v>
      </c>
      <c r="AH381" s="265" t="n">
        <f aca="false">+AG381+AH380</f>
        <v>0.227222222222222</v>
      </c>
      <c r="AI381" s="265" t="n">
        <f aca="false">+AH381+AI380</f>
        <v>0.243333333333333</v>
      </c>
      <c r="AJ381" s="265" t="n">
        <f aca="false">+AI381+AJ380</f>
        <v>0.259444444444444</v>
      </c>
      <c r="AK381" s="265" t="n">
        <f aca="false">+AJ381+AK380</f>
        <v>0.275555555555556</v>
      </c>
      <c r="AL381" s="265" t="n">
        <f aca="false">+AK381+AL380</f>
        <v>0.291666666666667</v>
      </c>
      <c r="AM381" s="265" t="n">
        <f aca="false">+AL381+AM380</f>
        <v>0.307777777777778</v>
      </c>
      <c r="AN381" s="265" t="n">
        <f aca="false">+AM381+AN380</f>
        <v>0.323888888888889</v>
      </c>
      <c r="AO381" s="265" t="n">
        <f aca="false">+AN381+AO380</f>
        <v>0.34</v>
      </c>
      <c r="AP381" s="265" t="n">
        <f aca="false">+AO381+AP380</f>
        <v>1</v>
      </c>
      <c r="AQ381" s="265" t="n">
        <f aca="false">+AP381+AQ380</f>
        <v>1</v>
      </c>
      <c r="AR381" s="265" t="n">
        <f aca="false">+AQ381+AR380</f>
        <v>1</v>
      </c>
      <c r="AS381" s="265" t="n">
        <f aca="false">+AR381+AS380</f>
        <v>1</v>
      </c>
      <c r="AT381" s="265" t="n">
        <f aca="false">+AS381+AT380</f>
        <v>1</v>
      </c>
      <c r="AU381" s="265" t="n">
        <f aca="false">+AT381+AU380</f>
        <v>1</v>
      </c>
      <c r="AV381" s="265" t="n">
        <f aca="false">+AU381+AV380</f>
        <v>1</v>
      </c>
      <c r="AW381" s="265" t="n">
        <f aca="false">+AV381+AW380</f>
        <v>1</v>
      </c>
      <c r="AX381" s="265" t="n">
        <f aca="false">+AW381+AX380</f>
        <v>1</v>
      </c>
      <c r="AY381" s="265" t="n">
        <f aca="false">+AX381+AY380</f>
        <v>1</v>
      </c>
      <c r="AZ381" s="265" t="n">
        <f aca="false">+AY381+AZ380</f>
        <v>1</v>
      </c>
      <c r="BA381" s="265" t="n">
        <f aca="false">+AZ381+BA380</f>
        <v>1</v>
      </c>
      <c r="BB381" s="265" t="n">
        <f aca="false">+BA381+BB380</f>
        <v>1</v>
      </c>
      <c r="BC381" s="266"/>
      <c r="BD381" s="264"/>
    </row>
    <row r="382" customFormat="false" ht="12.75" hidden="false" customHeight="false" outlineLevel="0" collapsed="false">
      <c r="A382" s="153"/>
      <c r="B382" s="268"/>
      <c r="C382" s="260"/>
      <c r="D382" s="269"/>
      <c r="E382" s="269"/>
      <c r="F382" s="269"/>
      <c r="G382" s="269"/>
      <c r="H382" s="269"/>
      <c r="I382" s="269"/>
      <c r="J382" s="269"/>
      <c r="K382" s="269"/>
      <c r="L382" s="269"/>
      <c r="M382" s="269"/>
      <c r="N382" s="269"/>
      <c r="O382" s="269"/>
      <c r="P382" s="269"/>
      <c r="Q382" s="269"/>
      <c r="R382" s="269"/>
      <c r="S382" s="269"/>
      <c r="T382" s="269"/>
      <c r="U382" s="269"/>
      <c r="V382" s="269"/>
      <c r="W382" s="269"/>
      <c r="X382" s="269"/>
      <c r="Y382" s="269"/>
      <c r="Z382" s="269"/>
      <c r="AA382" s="269"/>
      <c r="AB382" s="269"/>
      <c r="AC382" s="269"/>
      <c r="AD382" s="269"/>
      <c r="AE382" s="269"/>
      <c r="AF382" s="185"/>
      <c r="AG382" s="269"/>
      <c r="AH382" s="269"/>
      <c r="AI382" s="269"/>
      <c r="AJ382" s="269"/>
      <c r="AK382" s="269"/>
      <c r="AL382" s="269"/>
      <c r="AM382" s="269"/>
      <c r="AN382" s="269"/>
      <c r="AO382" s="269"/>
      <c r="AP382" s="269"/>
      <c r="AQ382" s="269"/>
      <c r="AR382" s="269"/>
      <c r="AS382" s="269"/>
      <c r="AT382" s="269"/>
      <c r="AU382" s="269"/>
      <c r="AV382" s="269"/>
      <c r="AW382" s="269"/>
      <c r="AX382" s="269"/>
      <c r="AY382" s="269"/>
      <c r="AZ382" s="269"/>
      <c r="BA382" s="269"/>
      <c r="BB382" s="269"/>
      <c r="BC382" s="270"/>
      <c r="BD382" s="268"/>
    </row>
    <row r="383" customFormat="false" ht="12.75" hidden="false" customHeight="false" outlineLevel="0" collapsed="false">
      <c r="A383" s="153"/>
      <c r="B383" s="211" t="s">
        <v>123</v>
      </c>
      <c r="C383" s="212" t="n">
        <v>14.2</v>
      </c>
      <c r="D383" s="215" t="n">
        <f aca="false">+D379*$C383</f>
        <v>0</v>
      </c>
      <c r="E383" s="215" t="n">
        <f aca="false">+E379*$C383</f>
        <v>0</v>
      </c>
      <c r="F383" s="215" t="n">
        <f aca="false">+F379*$C383</f>
        <v>0</v>
      </c>
      <c r="G383" s="215" t="n">
        <f aca="false">+G379*$C383</f>
        <v>0</v>
      </c>
      <c r="H383" s="215" t="n">
        <f aca="false">+H379*$C383</f>
        <v>0</v>
      </c>
      <c r="I383" s="215" t="n">
        <f aca="false">+I379*$C383</f>
        <v>0</v>
      </c>
      <c r="J383" s="215" t="n">
        <f aca="false">+J379*$C383</f>
        <v>0</v>
      </c>
      <c r="K383" s="215" t="n">
        <f aca="false">+K379*$C383</f>
        <v>0</v>
      </c>
      <c r="L383" s="215" t="n">
        <f aca="false">+L379*$C383</f>
        <v>0</v>
      </c>
      <c r="M383" s="215" t="n">
        <f aca="false">+M379*$C383</f>
        <v>0</v>
      </c>
      <c r="N383" s="215" t="n">
        <f aca="false">+N379*$C383</f>
        <v>0.705773809523809</v>
      </c>
      <c r="O383" s="215" t="n">
        <f aca="false">+O379*$C383</f>
        <v>0.705773809523809</v>
      </c>
      <c r="P383" s="215" t="n">
        <f aca="false">+P379*$C383</f>
        <v>0.705773809523809</v>
      </c>
      <c r="Q383" s="215" t="n">
        <f aca="false">+Q379*$C383</f>
        <v>0.705773809523809</v>
      </c>
      <c r="R383" s="215" t="n">
        <f aca="false">+R379*$C383</f>
        <v>0.705773809523809</v>
      </c>
      <c r="S383" s="215" t="n">
        <f aca="false">+S379*$C383</f>
        <v>0.705773809523809</v>
      </c>
      <c r="T383" s="215" t="n">
        <f aca="false">+T379*$C383</f>
        <v>0.705773809523809</v>
      </c>
      <c r="U383" s="215" t="n">
        <f aca="false">+U379*$C383</f>
        <v>0.705773809523809</v>
      </c>
      <c r="V383" s="215" t="n">
        <f aca="false">+V379*$C383</f>
        <v>0.705773809523809</v>
      </c>
      <c r="W383" s="215" t="n">
        <f aca="false">+W379*$C383</f>
        <v>0.705773809523809</v>
      </c>
      <c r="X383" s="215" t="n">
        <f aca="false">+X379*$C383</f>
        <v>1.41601047619048</v>
      </c>
      <c r="Y383" s="215" t="n">
        <f aca="false">+Y379*$C383</f>
        <v>2.12624714285714</v>
      </c>
      <c r="Z383" s="215" t="n">
        <f aca="false">+Z379*$C383</f>
        <v>2.83648380952381</v>
      </c>
      <c r="AA383" s="215" t="n">
        <f aca="false">+AA379*$C383</f>
        <v>3.54672047619048</v>
      </c>
      <c r="AB383" s="215" t="n">
        <f aca="false">+AB379*$C383</f>
        <v>4.25695714285714</v>
      </c>
      <c r="AC383" s="215" t="n">
        <f aca="false">+AC379*$C383</f>
        <v>4.96719380952381</v>
      </c>
      <c r="AD383" s="215" t="n">
        <f aca="false">+AD379*$C383</f>
        <v>5.67743047619048</v>
      </c>
      <c r="AE383" s="215" t="n">
        <f aca="false">+AE379*$C383</f>
        <v>6.38766714285714</v>
      </c>
      <c r="AF383" s="169" t="n">
        <f aca="false">+AF379*$C383</f>
        <v>7.09790380952381</v>
      </c>
      <c r="AG383" s="215" t="n">
        <f aca="false">+AG379*$C383</f>
        <v>7.80814047619047</v>
      </c>
      <c r="AH383" s="215" t="n">
        <f aca="false">+AH379*$C383</f>
        <v>8.51837714285714</v>
      </c>
      <c r="AI383" s="215" t="n">
        <f aca="false">+AI379*$C383</f>
        <v>9.22861380952381</v>
      </c>
      <c r="AJ383" s="215" t="n">
        <f aca="false">+AJ379*$C383</f>
        <v>9.93885047619048</v>
      </c>
      <c r="AK383" s="215" t="n">
        <f aca="false">+AK379*$C383</f>
        <v>10.6490871428571</v>
      </c>
      <c r="AL383" s="215" t="n">
        <f aca="false">+AL379*$C383</f>
        <v>11.3593238095238</v>
      </c>
      <c r="AM383" s="215" t="n">
        <f aca="false">+AM379*$C383</f>
        <v>12.0695604761905</v>
      </c>
      <c r="AN383" s="215" t="n">
        <f aca="false">+AN379*$C383</f>
        <v>12.7797971428571</v>
      </c>
      <c r="AO383" s="215" t="n">
        <f aca="false">+AO379*$C383</f>
        <v>13.4900338095238</v>
      </c>
      <c r="AP383" s="215" t="n">
        <f aca="false">+AP379*$C383</f>
        <v>13.4900338095238</v>
      </c>
      <c r="AQ383" s="215" t="n">
        <f aca="false">+AQ379*$C383</f>
        <v>13.4900338095238</v>
      </c>
      <c r="AR383" s="215" t="n">
        <f aca="false">+AR379*$C383</f>
        <v>13.4900338095238</v>
      </c>
      <c r="AS383" s="215" t="n">
        <f aca="false">+AS379*$C383</f>
        <v>13.4900338095238</v>
      </c>
      <c r="AT383" s="215" t="n">
        <f aca="false">+AT379*$C383</f>
        <v>14.2000338095238</v>
      </c>
      <c r="AU383" s="215" t="n">
        <f aca="false">+AU379*$C383</f>
        <v>14.2000338095238</v>
      </c>
      <c r="AV383" s="215" t="n">
        <f aca="false">+AV379*$C383</f>
        <v>14.2000338095238</v>
      </c>
      <c r="AW383" s="215" t="n">
        <f aca="false">+AW379*$C383</f>
        <v>14.2000338095238</v>
      </c>
      <c r="AX383" s="215" t="n">
        <f aca="false">+AX379*$C383</f>
        <v>14.2000338095238</v>
      </c>
      <c r="AY383" s="215" t="n">
        <f aca="false">+AY379*$C383</f>
        <v>14.2000338095238</v>
      </c>
      <c r="AZ383" s="215" t="n">
        <f aca="false">+AZ379*$C383</f>
        <v>14.2000338095238</v>
      </c>
      <c r="BA383" s="215" t="n">
        <f aca="false">+BA379*$C383</f>
        <v>14.2000338095238</v>
      </c>
      <c r="BB383" s="215" t="n">
        <f aca="false">+BB379*$C383</f>
        <v>14.2000338095238</v>
      </c>
      <c r="BC383" s="216"/>
      <c r="BD383" s="217"/>
      <c r="BE383" s="217"/>
      <c r="BF383" s="217"/>
      <c r="BG383" s="217"/>
      <c r="BH383" s="217"/>
      <c r="BI383" s="217"/>
      <c r="BJ383" s="217"/>
      <c r="BK383" s="217"/>
      <c r="BL383" s="217"/>
      <c r="BM383" s="217"/>
      <c r="BN383" s="217"/>
      <c r="BO383" s="217"/>
      <c r="BP383" s="217"/>
      <c r="BQ383" s="217"/>
      <c r="BR383" s="217"/>
      <c r="BS383" s="217"/>
      <c r="BT383" s="217"/>
      <c r="BU383" s="217"/>
      <c r="BV383" s="217"/>
      <c r="BW383" s="217"/>
      <c r="BX383" s="217"/>
      <c r="BY383" s="217"/>
      <c r="BZ383" s="217"/>
      <c r="CA383" s="217"/>
      <c r="CB383" s="217"/>
      <c r="CC383" s="217"/>
      <c r="CD383" s="217"/>
      <c r="CE383" s="217"/>
      <c r="CF383" s="217"/>
      <c r="CG383" s="217"/>
      <c r="CH383" s="217"/>
      <c r="CI383" s="217"/>
      <c r="CJ383" s="217"/>
      <c r="CK383" s="217"/>
    </row>
    <row r="384" customFormat="false" ht="13.5" hidden="false" customHeight="false" outlineLevel="0" collapsed="false">
      <c r="A384" s="153"/>
      <c r="B384" s="271" t="s">
        <v>124</v>
      </c>
      <c r="C384" s="272" t="str">
        <f aca="false">+'NTP or Sold'!B38</f>
        <v>Committed</v>
      </c>
      <c r="D384" s="273" t="n">
        <f aca="false">+D381*$C383</f>
        <v>0</v>
      </c>
      <c r="E384" s="273" t="n">
        <f aca="false">+E381*$C383</f>
        <v>0</v>
      </c>
      <c r="F384" s="273" t="n">
        <f aca="false">+F381*$C383</f>
        <v>0</v>
      </c>
      <c r="G384" s="273" t="n">
        <f aca="false">+G381*$C383</f>
        <v>0</v>
      </c>
      <c r="H384" s="273" t="n">
        <f aca="false">+H381*$C383</f>
        <v>0</v>
      </c>
      <c r="I384" s="273" t="n">
        <f aca="false">+I381*$C383</f>
        <v>0</v>
      </c>
      <c r="J384" s="273" t="n">
        <f aca="false">+J381*$C383</f>
        <v>0</v>
      </c>
      <c r="K384" s="273" t="n">
        <f aca="false">+K381*$C383</f>
        <v>0</v>
      </c>
      <c r="L384" s="273" t="n">
        <f aca="false">+L381*$C383</f>
        <v>0</v>
      </c>
      <c r="M384" s="273" t="n">
        <f aca="false">+M381*$C383</f>
        <v>0</v>
      </c>
      <c r="N384" s="273" t="n">
        <f aca="false">+N381*$C383</f>
        <v>0.71</v>
      </c>
      <c r="O384" s="273" t="n">
        <f aca="false">+O381*$C383</f>
        <v>0.71</v>
      </c>
      <c r="P384" s="273" t="n">
        <f aca="false">+P381*$C383</f>
        <v>0.71</v>
      </c>
      <c r="Q384" s="273" t="n">
        <f aca="false">+Q381*$C383</f>
        <v>0.71</v>
      </c>
      <c r="R384" s="273" t="n">
        <f aca="false">+R381*$C383</f>
        <v>0.71</v>
      </c>
      <c r="S384" s="273" t="n">
        <f aca="false">+S381*$C383</f>
        <v>0.71</v>
      </c>
      <c r="T384" s="273" t="n">
        <f aca="false">+T381*$C383</f>
        <v>0.71</v>
      </c>
      <c r="U384" s="273" t="n">
        <f aca="false">+U381*$C383</f>
        <v>0.71</v>
      </c>
      <c r="V384" s="273" t="n">
        <f aca="false">+V381*$C383</f>
        <v>0.71</v>
      </c>
      <c r="W384" s="273" t="n">
        <f aca="false">+W381*$C383</f>
        <v>0.71</v>
      </c>
      <c r="X384" s="273" t="n">
        <f aca="false">+X381*$C383</f>
        <v>0.938777777777778</v>
      </c>
      <c r="Y384" s="273" t="n">
        <f aca="false">+Y381*$C383</f>
        <v>1.16755555555556</v>
      </c>
      <c r="Z384" s="273" t="n">
        <f aca="false">+Z381*$C383</f>
        <v>1.39633333333333</v>
      </c>
      <c r="AA384" s="273" t="n">
        <f aca="false">+AA381*$C383</f>
        <v>1.62511111111111</v>
      </c>
      <c r="AB384" s="273" t="n">
        <f aca="false">+AB381*$C383</f>
        <v>1.85388888888889</v>
      </c>
      <c r="AC384" s="273" t="n">
        <f aca="false">+AC381*$C383</f>
        <v>2.08266666666667</v>
      </c>
      <c r="AD384" s="273" t="n">
        <f aca="false">+AD381*$C383</f>
        <v>2.31144444444444</v>
      </c>
      <c r="AE384" s="273" t="n">
        <f aca="false">+AE381*$C383</f>
        <v>2.54022222222222</v>
      </c>
      <c r="AF384" s="175" t="n">
        <f aca="false">+AF381*$C383</f>
        <v>2.769</v>
      </c>
      <c r="AG384" s="273" t="n">
        <f aca="false">+AG381*$C383</f>
        <v>2.99777777777778</v>
      </c>
      <c r="AH384" s="273" t="n">
        <f aca="false">+AH381*$C383</f>
        <v>3.22655555555556</v>
      </c>
      <c r="AI384" s="273" t="n">
        <f aca="false">+AI381*$C383</f>
        <v>3.45533333333333</v>
      </c>
      <c r="AJ384" s="273" t="n">
        <f aca="false">+AJ381*$C383</f>
        <v>3.68411111111111</v>
      </c>
      <c r="AK384" s="273" t="n">
        <f aca="false">+AK381*$C383</f>
        <v>3.91288888888889</v>
      </c>
      <c r="AL384" s="273" t="n">
        <f aca="false">+AL381*$C383</f>
        <v>4.14166666666667</v>
      </c>
      <c r="AM384" s="273" t="n">
        <f aca="false">+AM381*$C383</f>
        <v>4.37044444444445</v>
      </c>
      <c r="AN384" s="273" t="n">
        <f aca="false">+AN381*$C383</f>
        <v>4.59922222222222</v>
      </c>
      <c r="AO384" s="273" t="n">
        <f aca="false">+AO381*$C383</f>
        <v>4.828</v>
      </c>
      <c r="AP384" s="273" t="n">
        <f aca="false">+AP381*$C383</f>
        <v>14.2</v>
      </c>
      <c r="AQ384" s="273" t="n">
        <f aca="false">+AQ381*$C383</f>
        <v>14.2</v>
      </c>
      <c r="AR384" s="273" t="n">
        <f aca="false">+AR381*$C383</f>
        <v>14.2</v>
      </c>
      <c r="AS384" s="273" t="n">
        <f aca="false">+AS381*$C383</f>
        <v>14.2</v>
      </c>
      <c r="AT384" s="273" t="n">
        <f aca="false">+AT381*$C383</f>
        <v>14.2</v>
      </c>
      <c r="AU384" s="273" t="n">
        <f aca="false">+AU381*$C383</f>
        <v>14.2</v>
      </c>
      <c r="AV384" s="273" t="n">
        <f aca="false">+AV381*$C383</f>
        <v>14.2</v>
      </c>
      <c r="AW384" s="273" t="n">
        <f aca="false">+AW381*$C383</f>
        <v>14.2</v>
      </c>
      <c r="AX384" s="273" t="n">
        <f aca="false">+AX381*$C383</f>
        <v>14.2</v>
      </c>
      <c r="AY384" s="273" t="n">
        <f aca="false">+AY381*$C383</f>
        <v>14.2</v>
      </c>
      <c r="AZ384" s="273" t="n">
        <f aca="false">+AZ381*$C383</f>
        <v>14.2</v>
      </c>
      <c r="BA384" s="273" t="n">
        <f aca="false">+BA381*$C383</f>
        <v>14.2</v>
      </c>
      <c r="BB384" s="273" t="n">
        <f aca="false">+BB381*$C383</f>
        <v>14.2</v>
      </c>
      <c r="BC384" s="274"/>
      <c r="BD384" s="275"/>
      <c r="BE384" s="275"/>
      <c r="BF384" s="275"/>
      <c r="BG384" s="275"/>
      <c r="BH384" s="275"/>
      <c r="BI384" s="275"/>
      <c r="BJ384" s="275"/>
      <c r="BK384" s="275"/>
      <c r="BL384" s="275"/>
      <c r="BM384" s="275"/>
      <c r="BN384" s="275"/>
      <c r="BO384" s="275"/>
      <c r="BP384" s="275"/>
      <c r="BQ384" s="275"/>
      <c r="BR384" s="275"/>
      <c r="BS384" s="275"/>
      <c r="BT384" s="275"/>
      <c r="BU384" s="275"/>
      <c r="BV384" s="275"/>
      <c r="BW384" s="275"/>
      <c r="BX384" s="275"/>
      <c r="BY384" s="275"/>
      <c r="BZ384" s="275"/>
      <c r="CA384" s="275"/>
      <c r="CB384" s="275"/>
      <c r="CC384" s="275"/>
      <c r="CD384" s="275"/>
      <c r="CE384" s="275"/>
      <c r="CF384" s="275"/>
      <c r="CG384" s="275"/>
      <c r="CH384" s="275"/>
      <c r="CI384" s="275"/>
      <c r="CJ384" s="275"/>
      <c r="CK384" s="275"/>
    </row>
    <row r="385" customFormat="false" ht="15" hidden="false" customHeight="true" outlineLevel="0" collapsed="false">
      <c r="A385" s="153" t="n">
        <f aca="false">+A377+1</f>
        <v>11</v>
      </c>
      <c r="B385" s="276" t="str">
        <f aca="false">+'NTP or Sold'!G39</f>
        <v>LM6000</v>
      </c>
      <c r="C385" s="260" t="str">
        <f aca="false">+'NTP or Sold'!S39</f>
        <v>Elektrobolt (ESA) - 85%</v>
      </c>
      <c r="D385" s="277"/>
      <c r="E385" s="277"/>
      <c r="F385" s="277"/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  <c r="AA385" s="277"/>
      <c r="AB385" s="277"/>
      <c r="AC385" s="277"/>
      <c r="AD385" s="277"/>
      <c r="AE385" s="277"/>
      <c r="AF385" s="157"/>
      <c r="AG385" s="277"/>
      <c r="AH385" s="277"/>
      <c r="AI385" s="277"/>
      <c r="AJ385" s="277"/>
      <c r="AK385" s="277"/>
      <c r="AL385" s="277"/>
      <c r="AM385" s="277"/>
      <c r="AN385" s="277"/>
      <c r="AO385" s="277"/>
      <c r="AP385" s="277"/>
      <c r="AQ385" s="277"/>
      <c r="AR385" s="277"/>
      <c r="AS385" s="277"/>
      <c r="AT385" s="277"/>
      <c r="AU385" s="277"/>
      <c r="AV385" s="277"/>
      <c r="AW385" s="277"/>
      <c r="AX385" s="277"/>
      <c r="AY385" s="277"/>
      <c r="AZ385" s="277"/>
      <c r="BA385" s="277"/>
      <c r="BB385" s="277"/>
      <c r="BC385" s="262"/>
    </row>
    <row r="386" customFormat="false" ht="12.75" hidden="false" customHeight="false" outlineLevel="0" collapsed="false">
      <c r="A386" s="153"/>
      <c r="B386" s="264" t="s">
        <v>119</v>
      </c>
      <c r="C386" s="260"/>
      <c r="D386" s="265" t="n">
        <v>0</v>
      </c>
      <c r="E386" s="265" t="n">
        <v>0</v>
      </c>
      <c r="F386" s="265" t="n">
        <v>0</v>
      </c>
      <c r="G386" s="265" t="n">
        <v>0</v>
      </c>
      <c r="H386" s="265" t="n">
        <v>0</v>
      </c>
      <c r="I386" s="265" t="n">
        <v>0</v>
      </c>
      <c r="J386" s="265" t="n">
        <v>0</v>
      </c>
      <c r="K386" s="265" t="n">
        <v>0</v>
      </c>
      <c r="L386" s="265" t="n">
        <v>0</v>
      </c>
      <c r="M386" s="265" t="n">
        <v>0</v>
      </c>
      <c r="N386" s="265" t="n">
        <f aca="false">16.7/336</f>
        <v>0.049702380952381</v>
      </c>
      <c r="O386" s="265" t="n">
        <v>0</v>
      </c>
      <c r="P386" s="265" t="n">
        <v>0</v>
      </c>
      <c r="Q386" s="265" t="n">
        <v>0</v>
      </c>
      <c r="R386" s="265" t="n">
        <v>0</v>
      </c>
      <c r="S386" s="265" t="n">
        <v>0</v>
      </c>
      <c r="T386" s="265" t="n">
        <v>0</v>
      </c>
      <c r="U386" s="265" t="n">
        <v>0</v>
      </c>
      <c r="V386" s="265" t="n">
        <v>0</v>
      </c>
      <c r="W386" s="265" t="n">
        <v>0</v>
      </c>
      <c r="X386" s="265" t="n">
        <f aca="false">+(0.95-0.0497)/18</f>
        <v>0.0500166666666667</v>
      </c>
      <c r="Y386" s="265" t="n">
        <f aca="false">+(0.95-0.0497)/18</f>
        <v>0.0500166666666667</v>
      </c>
      <c r="Z386" s="265" t="n">
        <f aca="false">+(0.95-0.0497)/18</f>
        <v>0.0500166666666667</v>
      </c>
      <c r="AA386" s="265" t="n">
        <f aca="false">+(0.95-0.0497)/18</f>
        <v>0.0500166666666667</v>
      </c>
      <c r="AB386" s="265" t="n">
        <f aca="false">+(0.95-0.0497)/18</f>
        <v>0.0500166666666667</v>
      </c>
      <c r="AC386" s="265" t="n">
        <f aca="false">+(0.95-0.0497)/18</f>
        <v>0.0500166666666667</v>
      </c>
      <c r="AD386" s="265" t="n">
        <f aca="false">+(0.95-0.0497)/18</f>
        <v>0.0500166666666667</v>
      </c>
      <c r="AE386" s="265" t="n">
        <f aca="false">+(0.95-0.0497)/18</f>
        <v>0.0500166666666667</v>
      </c>
      <c r="AF386" s="162" t="n">
        <f aca="false">+(0.95-0.0497)/18</f>
        <v>0.0500166666666667</v>
      </c>
      <c r="AG386" s="265" t="n">
        <f aca="false">+(0.95-0.0497)/18</f>
        <v>0.0500166666666667</v>
      </c>
      <c r="AH386" s="265" t="n">
        <f aca="false">+(0.95-0.0497)/18</f>
        <v>0.0500166666666667</v>
      </c>
      <c r="AI386" s="265" t="n">
        <f aca="false">+(0.95-0.0497)/18</f>
        <v>0.0500166666666667</v>
      </c>
      <c r="AJ386" s="265" t="n">
        <f aca="false">+(0.95-0.0497)/18</f>
        <v>0.0500166666666667</v>
      </c>
      <c r="AK386" s="265" t="n">
        <f aca="false">+(0.95-0.0497)/18</f>
        <v>0.0500166666666667</v>
      </c>
      <c r="AL386" s="265" t="n">
        <f aca="false">+(0.95-0.0497)/18</f>
        <v>0.0500166666666667</v>
      </c>
      <c r="AM386" s="265" t="n">
        <f aca="false">+(0.95-0.0497)/18</f>
        <v>0.0500166666666667</v>
      </c>
      <c r="AN386" s="265" t="n">
        <f aca="false">+(0.95-0.0497)/18</f>
        <v>0.0500166666666667</v>
      </c>
      <c r="AO386" s="265" t="n">
        <f aca="false">+(0.95-0.0497)/18</f>
        <v>0.0500166666666667</v>
      </c>
      <c r="AP386" s="265" t="n">
        <v>0</v>
      </c>
      <c r="AQ386" s="265" t="n">
        <v>0</v>
      </c>
      <c r="AR386" s="265" t="n">
        <v>0</v>
      </c>
      <c r="AS386" s="265" t="n">
        <v>0</v>
      </c>
      <c r="AT386" s="265" t="n">
        <v>0.05</v>
      </c>
      <c r="AU386" s="265" t="n">
        <v>0</v>
      </c>
      <c r="AV386" s="265" t="n">
        <v>0</v>
      </c>
      <c r="AW386" s="265" t="n">
        <v>0</v>
      </c>
      <c r="AX386" s="265" t="n">
        <v>0</v>
      </c>
      <c r="AY386" s="265" t="n">
        <v>0</v>
      </c>
      <c r="AZ386" s="265" t="n">
        <v>0</v>
      </c>
      <c r="BA386" s="265" t="n">
        <v>0</v>
      </c>
      <c r="BB386" s="265" t="n">
        <v>0</v>
      </c>
      <c r="BC386" s="266" t="n">
        <f aca="false">SUM(N386:BB386)</f>
        <v>1.00000238095238</v>
      </c>
      <c r="BD386" s="264"/>
    </row>
    <row r="387" customFormat="false" ht="12.75" hidden="false" customHeight="false" outlineLevel="0" collapsed="false">
      <c r="A387" s="153"/>
      <c r="B387" s="264" t="s">
        <v>120</v>
      </c>
      <c r="C387" s="260"/>
      <c r="D387" s="265" t="n">
        <f aca="false">+D386</f>
        <v>0</v>
      </c>
      <c r="E387" s="265" t="n">
        <f aca="false">+D387+E386</f>
        <v>0</v>
      </c>
      <c r="F387" s="265" t="n">
        <f aca="false">+E387+F386</f>
        <v>0</v>
      </c>
      <c r="G387" s="265" t="n">
        <f aca="false">+F387+G386</f>
        <v>0</v>
      </c>
      <c r="H387" s="265" t="n">
        <f aca="false">+G387+H386</f>
        <v>0</v>
      </c>
      <c r="I387" s="265" t="n">
        <f aca="false">+H387+I386</f>
        <v>0</v>
      </c>
      <c r="J387" s="265" t="n">
        <f aca="false">+I387+J386</f>
        <v>0</v>
      </c>
      <c r="K387" s="265" t="n">
        <f aca="false">+J387+K386</f>
        <v>0</v>
      </c>
      <c r="L387" s="265" t="n">
        <f aca="false">+K387+L386</f>
        <v>0</v>
      </c>
      <c r="M387" s="265" t="n">
        <f aca="false">+L387+M386</f>
        <v>0</v>
      </c>
      <c r="N387" s="265" t="n">
        <f aca="false">+M387+N386</f>
        <v>0.049702380952381</v>
      </c>
      <c r="O387" s="265" t="n">
        <f aca="false">+N387+O386</f>
        <v>0.049702380952381</v>
      </c>
      <c r="P387" s="265" t="n">
        <f aca="false">+O387+P386</f>
        <v>0.049702380952381</v>
      </c>
      <c r="Q387" s="265" t="n">
        <f aca="false">+P387+Q386</f>
        <v>0.049702380952381</v>
      </c>
      <c r="R387" s="265" t="n">
        <f aca="false">+Q387+R386</f>
        <v>0.049702380952381</v>
      </c>
      <c r="S387" s="265" t="n">
        <f aca="false">+R387+S386</f>
        <v>0.049702380952381</v>
      </c>
      <c r="T387" s="265" t="n">
        <f aca="false">+S387+T386</f>
        <v>0.049702380952381</v>
      </c>
      <c r="U387" s="265" t="n">
        <f aca="false">+T387+U386</f>
        <v>0.049702380952381</v>
      </c>
      <c r="V387" s="265" t="n">
        <f aca="false">+U387+V386</f>
        <v>0.049702380952381</v>
      </c>
      <c r="W387" s="265" t="n">
        <f aca="false">+V387+W386</f>
        <v>0.049702380952381</v>
      </c>
      <c r="X387" s="265" t="n">
        <f aca="false">+W387+X386</f>
        <v>0.0997190476190476</v>
      </c>
      <c r="Y387" s="265" t="n">
        <f aca="false">+X387+Y386</f>
        <v>0.149735714285714</v>
      </c>
      <c r="Z387" s="265" t="n">
        <f aca="false">+Y387+Z386</f>
        <v>0.199752380952381</v>
      </c>
      <c r="AA387" s="265" t="n">
        <f aca="false">+Z387+AA386</f>
        <v>0.249769047619048</v>
      </c>
      <c r="AB387" s="265" t="n">
        <f aca="false">+AA387+AB386</f>
        <v>0.299785714285714</v>
      </c>
      <c r="AC387" s="265" t="n">
        <f aca="false">+AB387+AC386</f>
        <v>0.349802380952381</v>
      </c>
      <c r="AD387" s="265" t="n">
        <f aca="false">+AC387+AD386</f>
        <v>0.399819047619048</v>
      </c>
      <c r="AE387" s="265" t="n">
        <f aca="false">+AD387+AE386</f>
        <v>0.449835714285714</v>
      </c>
      <c r="AF387" s="162" t="n">
        <f aca="false">+AE387+AF386</f>
        <v>0.499852380952381</v>
      </c>
      <c r="AG387" s="265" t="n">
        <f aca="false">+AF387+AG386</f>
        <v>0.549869047619048</v>
      </c>
      <c r="AH387" s="265" t="n">
        <f aca="false">+AG387+AH386</f>
        <v>0.599885714285714</v>
      </c>
      <c r="AI387" s="265" t="n">
        <f aca="false">+AH387+AI386</f>
        <v>0.649902380952381</v>
      </c>
      <c r="AJ387" s="265" t="n">
        <f aca="false">+AI387+AJ386</f>
        <v>0.699919047619048</v>
      </c>
      <c r="AK387" s="265" t="n">
        <f aca="false">+AJ387+AK386</f>
        <v>0.749935714285714</v>
      </c>
      <c r="AL387" s="265" t="n">
        <f aca="false">+AK387+AL386</f>
        <v>0.799952380952381</v>
      </c>
      <c r="AM387" s="265" t="n">
        <f aca="false">+AL387+AM386</f>
        <v>0.849969047619048</v>
      </c>
      <c r="AN387" s="265" t="n">
        <f aca="false">+AM387+AN386</f>
        <v>0.899985714285715</v>
      </c>
      <c r="AO387" s="265" t="n">
        <f aca="false">+AN387+AO386</f>
        <v>0.950002380952381</v>
      </c>
      <c r="AP387" s="265" t="n">
        <f aca="false">+AO387+AP386</f>
        <v>0.950002380952381</v>
      </c>
      <c r="AQ387" s="265" t="n">
        <f aca="false">+AP387+AQ386</f>
        <v>0.950002380952381</v>
      </c>
      <c r="AR387" s="265" t="n">
        <f aca="false">+AQ387+AR386</f>
        <v>0.950002380952381</v>
      </c>
      <c r="AS387" s="265" t="n">
        <f aca="false">+AR387+AS386</f>
        <v>0.950002380952381</v>
      </c>
      <c r="AT387" s="265" t="n">
        <f aca="false">+AS387+AT386</f>
        <v>1.00000238095238</v>
      </c>
      <c r="AU387" s="265" t="n">
        <f aca="false">+AT387+AU386</f>
        <v>1.00000238095238</v>
      </c>
      <c r="AV387" s="265" t="n">
        <f aca="false">+AU387+AV386</f>
        <v>1.00000238095238</v>
      </c>
      <c r="AW387" s="265" t="n">
        <f aca="false">+AV387+AW386</f>
        <v>1.00000238095238</v>
      </c>
      <c r="AX387" s="265" t="n">
        <f aca="false">+AW387+AX386</f>
        <v>1.00000238095238</v>
      </c>
      <c r="AY387" s="265" t="n">
        <f aca="false">+AX387+AY386</f>
        <v>1.00000238095238</v>
      </c>
      <c r="AZ387" s="265" t="n">
        <f aca="false">+AY387+AZ386</f>
        <v>1.00000238095238</v>
      </c>
      <c r="BA387" s="265" t="n">
        <f aca="false">+AZ387+BA386</f>
        <v>1.00000238095238</v>
      </c>
      <c r="BB387" s="265" t="n">
        <f aca="false">+BA387+BB386</f>
        <v>1.00000238095238</v>
      </c>
      <c r="BC387" s="266"/>
      <c r="BD387" s="264"/>
    </row>
    <row r="388" customFormat="false" ht="12.75" hidden="false" customHeight="false" outlineLevel="0" collapsed="false">
      <c r="A388" s="153"/>
      <c r="B388" s="264" t="s">
        <v>121</v>
      </c>
      <c r="C388" s="260"/>
      <c r="D388" s="265" t="n">
        <v>0</v>
      </c>
      <c r="E388" s="265" t="n">
        <v>0</v>
      </c>
      <c r="F388" s="265" t="n">
        <v>0</v>
      </c>
      <c r="G388" s="265" t="n">
        <v>0</v>
      </c>
      <c r="H388" s="265" t="n">
        <v>0</v>
      </c>
      <c r="I388" s="265" t="n">
        <v>0</v>
      </c>
      <c r="J388" s="265" t="n">
        <v>0</v>
      </c>
      <c r="K388" s="265" t="n">
        <v>0</v>
      </c>
      <c r="L388" s="265" t="n">
        <v>0</v>
      </c>
      <c r="M388" s="265" t="n">
        <v>0</v>
      </c>
      <c r="N388" s="265" t="n">
        <v>0.05</v>
      </c>
      <c r="O388" s="265" t="n">
        <v>0</v>
      </c>
      <c r="P388" s="265" t="n">
        <v>0</v>
      </c>
      <c r="Q388" s="265" t="n">
        <v>0</v>
      </c>
      <c r="R388" s="265" t="n">
        <v>0</v>
      </c>
      <c r="S388" s="265" t="n">
        <v>0</v>
      </c>
      <c r="T388" s="265" t="n">
        <v>0</v>
      </c>
      <c r="U388" s="265" t="n">
        <v>0</v>
      </c>
      <c r="V388" s="265" t="n">
        <v>0</v>
      </c>
      <c r="W388" s="265" t="n">
        <v>0</v>
      </c>
      <c r="X388" s="265" t="n">
        <f aca="false">+(0.34-0.05)/18</f>
        <v>0.0161111111111111</v>
      </c>
      <c r="Y388" s="265" t="n">
        <f aca="false">+(0.34-0.05)/18</f>
        <v>0.0161111111111111</v>
      </c>
      <c r="Z388" s="265" t="n">
        <f aca="false">+(0.34-0.05)/18</f>
        <v>0.0161111111111111</v>
      </c>
      <c r="AA388" s="265" t="n">
        <f aca="false">+(0.34-0.05)/18</f>
        <v>0.0161111111111111</v>
      </c>
      <c r="AB388" s="265" t="n">
        <f aca="false">+(0.34-0.05)/18</f>
        <v>0.0161111111111111</v>
      </c>
      <c r="AC388" s="265" t="n">
        <f aca="false">+(0.34-0.05)/18</f>
        <v>0.0161111111111111</v>
      </c>
      <c r="AD388" s="265" t="n">
        <f aca="false">+(0.34-0.05)/18</f>
        <v>0.0161111111111111</v>
      </c>
      <c r="AE388" s="265" t="n">
        <f aca="false">+(0.34-0.05)/18</f>
        <v>0.0161111111111111</v>
      </c>
      <c r="AF388" s="162" t="n">
        <f aca="false">+(0.34-0.05)/18</f>
        <v>0.0161111111111111</v>
      </c>
      <c r="AG388" s="265" t="n">
        <f aca="false">+(0.34-0.05)/18</f>
        <v>0.0161111111111111</v>
      </c>
      <c r="AH388" s="265" t="n">
        <f aca="false">+(0.34-0.05)/18</f>
        <v>0.0161111111111111</v>
      </c>
      <c r="AI388" s="265" t="n">
        <f aca="false">+(0.34-0.05)/18</f>
        <v>0.0161111111111111</v>
      </c>
      <c r="AJ388" s="265" t="n">
        <f aca="false">+(0.34-0.05)/18</f>
        <v>0.0161111111111111</v>
      </c>
      <c r="AK388" s="265" t="n">
        <f aca="false">+(0.34-0.05)/18</f>
        <v>0.0161111111111111</v>
      </c>
      <c r="AL388" s="265" t="n">
        <f aca="false">+(0.34-0.05)/18</f>
        <v>0.0161111111111111</v>
      </c>
      <c r="AM388" s="265" t="n">
        <f aca="false">+(0.34-0.05)/18</f>
        <v>0.0161111111111111</v>
      </c>
      <c r="AN388" s="265" t="n">
        <f aca="false">+(0.34-0.05)/18</f>
        <v>0.0161111111111111</v>
      </c>
      <c r="AO388" s="265" t="n">
        <f aca="false">+(0.34-0.05)/18</f>
        <v>0.0161111111111111</v>
      </c>
      <c r="AP388" s="265" t="n">
        <v>0.66</v>
      </c>
      <c r="AQ388" s="265" t="n">
        <v>0</v>
      </c>
      <c r="AR388" s="265" t="n">
        <v>0</v>
      </c>
      <c r="AS388" s="265" t="n">
        <v>0</v>
      </c>
      <c r="AT388" s="265" t="n">
        <v>0</v>
      </c>
      <c r="AU388" s="265" t="n">
        <v>0</v>
      </c>
      <c r="AV388" s="265" t="n">
        <v>0</v>
      </c>
      <c r="AW388" s="265" t="n">
        <v>0</v>
      </c>
      <c r="AX388" s="265" t="n">
        <v>0</v>
      </c>
      <c r="AY388" s="265" t="n">
        <v>0</v>
      </c>
      <c r="AZ388" s="265" t="n">
        <v>0</v>
      </c>
      <c r="BA388" s="265" t="n">
        <v>0</v>
      </c>
      <c r="BB388" s="265" t="n">
        <v>0</v>
      </c>
      <c r="BC388" s="266" t="n">
        <f aca="false">SUM(N388:BB388)</f>
        <v>1</v>
      </c>
      <c r="BD388" s="264"/>
    </row>
    <row r="389" customFormat="false" ht="12.75" hidden="false" customHeight="false" outlineLevel="0" collapsed="false">
      <c r="A389" s="153"/>
      <c r="B389" s="264" t="s">
        <v>122</v>
      </c>
      <c r="C389" s="260"/>
      <c r="D389" s="265" t="n">
        <f aca="false">+D388</f>
        <v>0</v>
      </c>
      <c r="E389" s="265" t="n">
        <f aca="false">+D389+E388</f>
        <v>0</v>
      </c>
      <c r="F389" s="265" t="n">
        <f aca="false">+E389+F388</f>
        <v>0</v>
      </c>
      <c r="G389" s="265" t="n">
        <f aca="false">+F389+G388</f>
        <v>0</v>
      </c>
      <c r="H389" s="265" t="n">
        <f aca="false">+G389+H388</f>
        <v>0</v>
      </c>
      <c r="I389" s="265" t="n">
        <f aca="false">+H389+I388</f>
        <v>0</v>
      </c>
      <c r="J389" s="265" t="n">
        <f aca="false">+I389+J388</f>
        <v>0</v>
      </c>
      <c r="K389" s="265" t="n">
        <f aca="false">+J389+K388</f>
        <v>0</v>
      </c>
      <c r="L389" s="265" t="n">
        <f aca="false">+K389+L388</f>
        <v>0</v>
      </c>
      <c r="M389" s="265" t="n">
        <f aca="false">+L389+M388</f>
        <v>0</v>
      </c>
      <c r="N389" s="265" t="n">
        <f aca="false">+M389+N388</f>
        <v>0.05</v>
      </c>
      <c r="O389" s="265" t="n">
        <f aca="false">+N389+O388</f>
        <v>0.05</v>
      </c>
      <c r="P389" s="265" t="n">
        <f aca="false">+O389+P388</f>
        <v>0.05</v>
      </c>
      <c r="Q389" s="265" t="n">
        <f aca="false">+P389+Q388</f>
        <v>0.05</v>
      </c>
      <c r="R389" s="265" t="n">
        <f aca="false">+Q389+R388</f>
        <v>0.05</v>
      </c>
      <c r="S389" s="265" t="n">
        <f aca="false">+R389+S388</f>
        <v>0.05</v>
      </c>
      <c r="T389" s="265" t="n">
        <f aca="false">+S389+T388</f>
        <v>0.05</v>
      </c>
      <c r="U389" s="265" t="n">
        <f aca="false">+T389+U388</f>
        <v>0.05</v>
      </c>
      <c r="V389" s="265" t="n">
        <f aca="false">+U389+V388</f>
        <v>0.05</v>
      </c>
      <c r="W389" s="265" t="n">
        <f aca="false">+V389+W388</f>
        <v>0.05</v>
      </c>
      <c r="X389" s="265" t="n">
        <f aca="false">+W389+X388</f>
        <v>0.0661111111111111</v>
      </c>
      <c r="Y389" s="265" t="n">
        <f aca="false">+X389+Y388</f>
        <v>0.0822222222222222</v>
      </c>
      <c r="Z389" s="265" t="n">
        <f aca="false">+Y389+Z388</f>
        <v>0.0983333333333334</v>
      </c>
      <c r="AA389" s="265" t="n">
        <f aca="false">+Z389+AA388</f>
        <v>0.114444444444444</v>
      </c>
      <c r="AB389" s="265" t="n">
        <f aca="false">+AA389+AB388</f>
        <v>0.130555555555556</v>
      </c>
      <c r="AC389" s="265" t="n">
        <f aca="false">+AB389+AC388</f>
        <v>0.146666666666667</v>
      </c>
      <c r="AD389" s="265" t="n">
        <f aca="false">+AC389+AD388</f>
        <v>0.162777777777778</v>
      </c>
      <c r="AE389" s="265" t="n">
        <f aca="false">+AD389+AE388</f>
        <v>0.178888888888889</v>
      </c>
      <c r="AF389" s="162" t="n">
        <f aca="false">+AE389+AF388</f>
        <v>0.195</v>
      </c>
      <c r="AG389" s="265" t="n">
        <f aca="false">+AF389+AG388</f>
        <v>0.211111111111111</v>
      </c>
      <c r="AH389" s="265" t="n">
        <f aca="false">+AG389+AH388</f>
        <v>0.227222222222222</v>
      </c>
      <c r="AI389" s="265" t="n">
        <f aca="false">+AH389+AI388</f>
        <v>0.243333333333333</v>
      </c>
      <c r="AJ389" s="265" t="n">
        <f aca="false">+AI389+AJ388</f>
        <v>0.259444444444444</v>
      </c>
      <c r="AK389" s="265" t="n">
        <f aca="false">+AJ389+AK388</f>
        <v>0.275555555555556</v>
      </c>
      <c r="AL389" s="265" t="n">
        <f aca="false">+AK389+AL388</f>
        <v>0.291666666666667</v>
      </c>
      <c r="AM389" s="265" t="n">
        <f aca="false">+AL389+AM388</f>
        <v>0.307777777777778</v>
      </c>
      <c r="AN389" s="265" t="n">
        <f aca="false">+AM389+AN388</f>
        <v>0.323888888888889</v>
      </c>
      <c r="AO389" s="265" t="n">
        <f aca="false">+AN389+AO388</f>
        <v>0.34</v>
      </c>
      <c r="AP389" s="265" t="n">
        <f aca="false">+AO389+AP388</f>
        <v>1</v>
      </c>
      <c r="AQ389" s="265" t="n">
        <f aca="false">+AP389+AQ388</f>
        <v>1</v>
      </c>
      <c r="AR389" s="265" t="n">
        <f aca="false">+AQ389+AR388</f>
        <v>1</v>
      </c>
      <c r="AS389" s="265" t="n">
        <f aca="false">+AR389+AS388</f>
        <v>1</v>
      </c>
      <c r="AT389" s="265" t="n">
        <f aca="false">+AS389+AT388</f>
        <v>1</v>
      </c>
      <c r="AU389" s="265" t="n">
        <f aca="false">+AT389+AU388</f>
        <v>1</v>
      </c>
      <c r="AV389" s="265" t="n">
        <f aca="false">+AU389+AV388</f>
        <v>1</v>
      </c>
      <c r="AW389" s="265" t="n">
        <f aca="false">+AV389+AW388</f>
        <v>1</v>
      </c>
      <c r="AX389" s="265" t="n">
        <f aca="false">+AW389+AX388</f>
        <v>1</v>
      </c>
      <c r="AY389" s="265" t="n">
        <f aca="false">+AX389+AY388</f>
        <v>1</v>
      </c>
      <c r="AZ389" s="265" t="n">
        <f aca="false">+AY389+AZ388</f>
        <v>1</v>
      </c>
      <c r="BA389" s="265" t="n">
        <f aca="false">+AZ389+BA388</f>
        <v>1</v>
      </c>
      <c r="BB389" s="265" t="n">
        <f aca="false">+BA389+BB388</f>
        <v>1</v>
      </c>
      <c r="BC389" s="266"/>
      <c r="BD389" s="264"/>
    </row>
    <row r="390" customFormat="false" ht="12.75" hidden="false" customHeight="false" outlineLevel="0" collapsed="false">
      <c r="A390" s="153"/>
      <c r="B390" s="268"/>
      <c r="C390" s="260"/>
      <c r="D390" s="269"/>
      <c r="E390" s="269"/>
      <c r="F390" s="269"/>
      <c r="G390" s="269"/>
      <c r="H390" s="269"/>
      <c r="I390" s="269"/>
      <c r="J390" s="269"/>
      <c r="K390" s="269"/>
      <c r="L390" s="269"/>
      <c r="M390" s="269"/>
      <c r="N390" s="269"/>
      <c r="O390" s="269"/>
      <c r="P390" s="269"/>
      <c r="Q390" s="269"/>
      <c r="R390" s="269"/>
      <c r="S390" s="269"/>
      <c r="T390" s="269"/>
      <c r="U390" s="269"/>
      <c r="V390" s="269"/>
      <c r="W390" s="269"/>
      <c r="X390" s="269"/>
      <c r="Y390" s="269"/>
      <c r="Z390" s="269"/>
      <c r="AA390" s="269"/>
      <c r="AB390" s="269"/>
      <c r="AC390" s="269"/>
      <c r="AD390" s="269"/>
      <c r="AE390" s="269"/>
      <c r="AF390" s="185"/>
      <c r="AG390" s="269"/>
      <c r="AH390" s="269"/>
      <c r="AI390" s="269"/>
      <c r="AJ390" s="269"/>
      <c r="AK390" s="269"/>
      <c r="AL390" s="269"/>
      <c r="AM390" s="269"/>
      <c r="AN390" s="269"/>
      <c r="AO390" s="269"/>
      <c r="AP390" s="269"/>
      <c r="AQ390" s="269"/>
      <c r="AR390" s="269"/>
      <c r="AS390" s="269"/>
      <c r="AT390" s="269"/>
      <c r="AU390" s="269"/>
      <c r="AV390" s="269"/>
      <c r="AW390" s="269"/>
      <c r="AX390" s="269"/>
      <c r="AY390" s="269"/>
      <c r="AZ390" s="269"/>
      <c r="BA390" s="269"/>
      <c r="BB390" s="269"/>
      <c r="BC390" s="270"/>
      <c r="BD390" s="268"/>
    </row>
    <row r="391" customFormat="false" ht="12.75" hidden="false" customHeight="false" outlineLevel="0" collapsed="false">
      <c r="A391" s="153"/>
      <c r="B391" s="211" t="s">
        <v>123</v>
      </c>
      <c r="C391" s="212" t="n">
        <v>14.2</v>
      </c>
      <c r="D391" s="215" t="n">
        <f aca="false">+D387*$C391</f>
        <v>0</v>
      </c>
      <c r="E391" s="215" t="n">
        <f aca="false">+E387*$C391</f>
        <v>0</v>
      </c>
      <c r="F391" s="215" t="n">
        <f aca="false">+F387*$C391</f>
        <v>0</v>
      </c>
      <c r="G391" s="215" t="n">
        <f aca="false">+G387*$C391</f>
        <v>0</v>
      </c>
      <c r="H391" s="215" t="n">
        <f aca="false">+H387*$C391</f>
        <v>0</v>
      </c>
      <c r="I391" s="215" t="n">
        <f aca="false">+I387*$C391</f>
        <v>0</v>
      </c>
      <c r="J391" s="215" t="n">
        <f aca="false">+J387*$C391</f>
        <v>0</v>
      </c>
      <c r="K391" s="215" t="n">
        <f aca="false">+K387*$C391</f>
        <v>0</v>
      </c>
      <c r="L391" s="215" t="n">
        <f aca="false">+L387*$C391</f>
        <v>0</v>
      </c>
      <c r="M391" s="215" t="n">
        <f aca="false">+M387*$C391</f>
        <v>0</v>
      </c>
      <c r="N391" s="215" t="n">
        <f aca="false">+N387*$C391</f>
        <v>0.705773809523809</v>
      </c>
      <c r="O391" s="215" t="n">
        <f aca="false">+O387*$C391</f>
        <v>0.705773809523809</v>
      </c>
      <c r="P391" s="215" t="n">
        <f aca="false">+P387*$C391</f>
        <v>0.705773809523809</v>
      </c>
      <c r="Q391" s="215" t="n">
        <f aca="false">+Q387*$C391</f>
        <v>0.705773809523809</v>
      </c>
      <c r="R391" s="215" t="n">
        <f aca="false">+R387*$C391</f>
        <v>0.705773809523809</v>
      </c>
      <c r="S391" s="215" t="n">
        <f aca="false">+S387*$C391</f>
        <v>0.705773809523809</v>
      </c>
      <c r="T391" s="215" t="n">
        <f aca="false">+T387*$C391</f>
        <v>0.705773809523809</v>
      </c>
      <c r="U391" s="215" t="n">
        <f aca="false">+U387*$C391</f>
        <v>0.705773809523809</v>
      </c>
      <c r="V391" s="215" t="n">
        <f aca="false">+V387*$C391</f>
        <v>0.705773809523809</v>
      </c>
      <c r="W391" s="215" t="n">
        <f aca="false">+W387*$C391</f>
        <v>0.705773809523809</v>
      </c>
      <c r="X391" s="215" t="n">
        <f aca="false">+X387*$C391</f>
        <v>1.41601047619048</v>
      </c>
      <c r="Y391" s="215" t="n">
        <f aca="false">+Y387*$C391</f>
        <v>2.12624714285714</v>
      </c>
      <c r="Z391" s="215" t="n">
        <f aca="false">+Z387*$C391</f>
        <v>2.83648380952381</v>
      </c>
      <c r="AA391" s="215" t="n">
        <f aca="false">+AA387*$C391</f>
        <v>3.54672047619048</v>
      </c>
      <c r="AB391" s="215" t="n">
        <f aca="false">+AB387*$C391</f>
        <v>4.25695714285714</v>
      </c>
      <c r="AC391" s="215" t="n">
        <f aca="false">+AC387*$C391</f>
        <v>4.96719380952381</v>
      </c>
      <c r="AD391" s="215" t="n">
        <f aca="false">+AD387*$C391</f>
        <v>5.67743047619048</v>
      </c>
      <c r="AE391" s="215" t="n">
        <f aca="false">+AE387*$C391</f>
        <v>6.38766714285714</v>
      </c>
      <c r="AF391" s="169" t="n">
        <f aca="false">+AF387*$C391</f>
        <v>7.09790380952381</v>
      </c>
      <c r="AG391" s="215" t="n">
        <f aca="false">+AG387*$C391</f>
        <v>7.80814047619047</v>
      </c>
      <c r="AH391" s="215" t="n">
        <f aca="false">+AH387*$C391</f>
        <v>8.51837714285714</v>
      </c>
      <c r="AI391" s="215" t="n">
        <f aca="false">+AI387*$C391</f>
        <v>9.22861380952381</v>
      </c>
      <c r="AJ391" s="215" t="n">
        <f aca="false">+AJ387*$C391</f>
        <v>9.93885047619048</v>
      </c>
      <c r="AK391" s="215" t="n">
        <f aca="false">+AK387*$C391</f>
        <v>10.6490871428571</v>
      </c>
      <c r="AL391" s="215" t="n">
        <f aca="false">+AL387*$C391</f>
        <v>11.3593238095238</v>
      </c>
      <c r="AM391" s="215" t="n">
        <f aca="false">+AM387*$C391</f>
        <v>12.0695604761905</v>
      </c>
      <c r="AN391" s="215" t="n">
        <f aca="false">+AN387*$C391</f>
        <v>12.7797971428571</v>
      </c>
      <c r="AO391" s="215" t="n">
        <f aca="false">+AO387*$C391</f>
        <v>13.4900338095238</v>
      </c>
      <c r="AP391" s="215" t="n">
        <f aca="false">+AP387*$C391</f>
        <v>13.4900338095238</v>
      </c>
      <c r="AQ391" s="215" t="n">
        <f aca="false">+AQ387*$C391</f>
        <v>13.4900338095238</v>
      </c>
      <c r="AR391" s="215" t="n">
        <f aca="false">+AR387*$C391</f>
        <v>13.4900338095238</v>
      </c>
      <c r="AS391" s="215" t="n">
        <f aca="false">+AS387*$C391</f>
        <v>13.4900338095238</v>
      </c>
      <c r="AT391" s="215" t="n">
        <f aca="false">+AT387*$C391</f>
        <v>14.2000338095238</v>
      </c>
      <c r="AU391" s="215" t="n">
        <f aca="false">+AU387*$C391</f>
        <v>14.2000338095238</v>
      </c>
      <c r="AV391" s="215" t="n">
        <f aca="false">+AV387*$C391</f>
        <v>14.2000338095238</v>
      </c>
      <c r="AW391" s="215" t="n">
        <f aca="false">+AW387*$C391</f>
        <v>14.2000338095238</v>
      </c>
      <c r="AX391" s="215" t="n">
        <f aca="false">+AX387*$C391</f>
        <v>14.2000338095238</v>
      </c>
      <c r="AY391" s="215" t="n">
        <f aca="false">+AY387*$C391</f>
        <v>14.2000338095238</v>
      </c>
      <c r="AZ391" s="215" t="n">
        <f aca="false">+AZ387*$C391</f>
        <v>14.2000338095238</v>
      </c>
      <c r="BA391" s="215" t="n">
        <f aca="false">+BA387*$C391</f>
        <v>14.2000338095238</v>
      </c>
      <c r="BB391" s="215" t="n">
        <f aca="false">+BB387*$C391</f>
        <v>14.2000338095238</v>
      </c>
      <c r="BC391" s="216"/>
      <c r="BD391" s="217"/>
      <c r="BE391" s="217"/>
      <c r="BF391" s="217"/>
      <c r="BG391" s="217"/>
      <c r="BH391" s="217"/>
      <c r="BI391" s="217"/>
      <c r="BJ391" s="217"/>
      <c r="BK391" s="217"/>
      <c r="BL391" s="217"/>
      <c r="BM391" s="217"/>
      <c r="BN391" s="217"/>
      <c r="BO391" s="217"/>
      <c r="BP391" s="217"/>
      <c r="BQ391" s="217"/>
      <c r="BR391" s="217"/>
      <c r="BS391" s="217"/>
      <c r="BT391" s="217"/>
      <c r="BU391" s="217"/>
      <c r="BV391" s="217"/>
      <c r="BW391" s="217"/>
      <c r="BX391" s="217"/>
      <c r="BY391" s="217"/>
      <c r="BZ391" s="217"/>
      <c r="CA391" s="217"/>
      <c r="CB391" s="217"/>
      <c r="CC391" s="217"/>
      <c r="CD391" s="217"/>
      <c r="CE391" s="217"/>
      <c r="CF391" s="217"/>
      <c r="CG391" s="217"/>
      <c r="CH391" s="217"/>
      <c r="CI391" s="217"/>
      <c r="CJ391" s="217"/>
      <c r="CK391" s="217"/>
    </row>
    <row r="392" customFormat="false" ht="13.5" hidden="false" customHeight="false" outlineLevel="0" collapsed="false">
      <c r="A392" s="153"/>
      <c r="B392" s="271" t="s">
        <v>124</v>
      </c>
      <c r="C392" s="272" t="str">
        <f aca="false">+'NTP or Sold'!B39</f>
        <v>Committed</v>
      </c>
      <c r="D392" s="273" t="n">
        <f aca="false">+D389*$C391</f>
        <v>0</v>
      </c>
      <c r="E392" s="273" t="n">
        <f aca="false">+E389*$C391</f>
        <v>0</v>
      </c>
      <c r="F392" s="273" t="n">
        <f aca="false">+F389*$C391</f>
        <v>0</v>
      </c>
      <c r="G392" s="273" t="n">
        <f aca="false">+G389*$C391</f>
        <v>0</v>
      </c>
      <c r="H392" s="273" t="n">
        <f aca="false">+H389*$C391</f>
        <v>0</v>
      </c>
      <c r="I392" s="273" t="n">
        <f aca="false">+I389*$C391</f>
        <v>0</v>
      </c>
      <c r="J392" s="273" t="n">
        <f aca="false">+J389*$C391</f>
        <v>0</v>
      </c>
      <c r="K392" s="273" t="n">
        <f aca="false">+K389*$C391</f>
        <v>0</v>
      </c>
      <c r="L392" s="273" t="n">
        <f aca="false">+L389*$C391</f>
        <v>0</v>
      </c>
      <c r="M392" s="273" t="n">
        <f aca="false">+M389*$C391</f>
        <v>0</v>
      </c>
      <c r="N392" s="273" t="n">
        <f aca="false">+N389*$C391</f>
        <v>0.71</v>
      </c>
      <c r="O392" s="273" t="n">
        <f aca="false">+O389*$C391</f>
        <v>0.71</v>
      </c>
      <c r="P392" s="273" t="n">
        <f aca="false">+P389*$C391</f>
        <v>0.71</v>
      </c>
      <c r="Q392" s="273" t="n">
        <f aca="false">+Q389*$C391</f>
        <v>0.71</v>
      </c>
      <c r="R392" s="273" t="n">
        <f aca="false">+R389*$C391</f>
        <v>0.71</v>
      </c>
      <c r="S392" s="273" t="n">
        <f aca="false">+S389*$C391</f>
        <v>0.71</v>
      </c>
      <c r="T392" s="273" t="n">
        <f aca="false">+T389*$C391</f>
        <v>0.71</v>
      </c>
      <c r="U392" s="273" t="n">
        <f aca="false">+U389*$C391</f>
        <v>0.71</v>
      </c>
      <c r="V392" s="273" t="n">
        <f aca="false">+V389*$C391</f>
        <v>0.71</v>
      </c>
      <c r="W392" s="273" t="n">
        <f aca="false">+W389*$C391</f>
        <v>0.71</v>
      </c>
      <c r="X392" s="273" t="n">
        <f aca="false">+X389*$C391</f>
        <v>0.938777777777778</v>
      </c>
      <c r="Y392" s="273" t="n">
        <f aca="false">+Y389*$C391</f>
        <v>1.16755555555556</v>
      </c>
      <c r="Z392" s="273" t="n">
        <f aca="false">+Z389*$C391</f>
        <v>1.39633333333333</v>
      </c>
      <c r="AA392" s="273" t="n">
        <f aca="false">+AA389*$C391</f>
        <v>1.62511111111111</v>
      </c>
      <c r="AB392" s="273" t="n">
        <f aca="false">+AB389*$C391</f>
        <v>1.85388888888889</v>
      </c>
      <c r="AC392" s="273" t="n">
        <f aca="false">+AC389*$C391</f>
        <v>2.08266666666667</v>
      </c>
      <c r="AD392" s="273" t="n">
        <f aca="false">+AD389*$C391</f>
        <v>2.31144444444444</v>
      </c>
      <c r="AE392" s="273" t="n">
        <f aca="false">+AE389*$C391</f>
        <v>2.54022222222222</v>
      </c>
      <c r="AF392" s="175" t="n">
        <f aca="false">+AF389*$C391</f>
        <v>2.769</v>
      </c>
      <c r="AG392" s="273" t="n">
        <f aca="false">+AG389*$C391</f>
        <v>2.99777777777778</v>
      </c>
      <c r="AH392" s="273" t="n">
        <f aca="false">+AH389*$C391</f>
        <v>3.22655555555556</v>
      </c>
      <c r="AI392" s="273" t="n">
        <f aca="false">+AI389*$C391</f>
        <v>3.45533333333333</v>
      </c>
      <c r="AJ392" s="273" t="n">
        <f aca="false">+AJ389*$C391</f>
        <v>3.68411111111111</v>
      </c>
      <c r="AK392" s="273" t="n">
        <f aca="false">+AK389*$C391</f>
        <v>3.91288888888889</v>
      </c>
      <c r="AL392" s="273" t="n">
        <f aca="false">+AL389*$C391</f>
        <v>4.14166666666667</v>
      </c>
      <c r="AM392" s="273" t="n">
        <f aca="false">+AM389*$C391</f>
        <v>4.37044444444445</v>
      </c>
      <c r="AN392" s="273" t="n">
        <f aca="false">+AN389*$C391</f>
        <v>4.59922222222222</v>
      </c>
      <c r="AO392" s="273" t="n">
        <f aca="false">+AO389*$C391</f>
        <v>4.828</v>
      </c>
      <c r="AP392" s="273" t="n">
        <f aca="false">+AP389*$C391</f>
        <v>14.2</v>
      </c>
      <c r="AQ392" s="273" t="n">
        <f aca="false">+AQ389*$C391</f>
        <v>14.2</v>
      </c>
      <c r="AR392" s="273" t="n">
        <f aca="false">+AR389*$C391</f>
        <v>14.2</v>
      </c>
      <c r="AS392" s="273" t="n">
        <f aca="false">+AS389*$C391</f>
        <v>14.2</v>
      </c>
      <c r="AT392" s="273" t="n">
        <f aca="false">+AT389*$C391</f>
        <v>14.2</v>
      </c>
      <c r="AU392" s="273" t="n">
        <f aca="false">+AU389*$C391</f>
        <v>14.2</v>
      </c>
      <c r="AV392" s="273" t="n">
        <f aca="false">+AV389*$C391</f>
        <v>14.2</v>
      </c>
      <c r="AW392" s="273" t="n">
        <f aca="false">+AW389*$C391</f>
        <v>14.2</v>
      </c>
      <c r="AX392" s="273" t="n">
        <f aca="false">+AX389*$C391</f>
        <v>14.2</v>
      </c>
      <c r="AY392" s="273" t="n">
        <f aca="false">+AY389*$C391</f>
        <v>14.2</v>
      </c>
      <c r="AZ392" s="273" t="n">
        <f aca="false">+AZ389*$C391</f>
        <v>14.2</v>
      </c>
      <c r="BA392" s="273" t="n">
        <f aca="false">+BA389*$C391</f>
        <v>14.2</v>
      </c>
      <c r="BB392" s="273" t="n">
        <f aca="false">+BB389*$C391</f>
        <v>14.2</v>
      </c>
      <c r="BC392" s="274"/>
      <c r="BD392" s="275"/>
      <c r="BE392" s="275"/>
      <c r="BF392" s="275"/>
      <c r="BG392" s="275"/>
      <c r="BH392" s="275"/>
      <c r="BI392" s="275"/>
      <c r="BJ392" s="275"/>
      <c r="BK392" s="275"/>
      <c r="BL392" s="275"/>
      <c r="BM392" s="275"/>
      <c r="BN392" s="275"/>
      <c r="BO392" s="275"/>
      <c r="BP392" s="275"/>
      <c r="BQ392" s="275"/>
      <c r="BR392" s="275"/>
      <c r="BS392" s="275"/>
      <c r="BT392" s="275"/>
      <c r="BU392" s="275"/>
      <c r="BV392" s="275"/>
      <c r="BW392" s="275"/>
      <c r="BX392" s="275"/>
      <c r="BY392" s="275"/>
      <c r="BZ392" s="275"/>
      <c r="CA392" s="275"/>
      <c r="CB392" s="275"/>
      <c r="CC392" s="275"/>
      <c r="CD392" s="275"/>
      <c r="CE392" s="275"/>
      <c r="CF392" s="275"/>
      <c r="CG392" s="275"/>
      <c r="CH392" s="275"/>
      <c r="CI392" s="275"/>
      <c r="CJ392" s="275"/>
      <c r="CK392" s="275"/>
    </row>
    <row r="393" customFormat="false" ht="15" hidden="false" customHeight="true" outlineLevel="0" collapsed="false">
      <c r="A393" s="153" t="n">
        <f aca="false">+'Cost Cancel Details'!A44+1</f>
        <v>7</v>
      </c>
      <c r="B393" s="154" t="str">
        <f aca="false">+'NTP or Sold'!G44</f>
        <v>7FA - now simple cycle</v>
      </c>
      <c r="C393" s="155" t="str">
        <f aca="false">+'NTP or Sold'!S44</f>
        <v>NEPCO / NESCO - Goldendale (EECC)</v>
      </c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  <c r="AD393" s="156"/>
      <c r="AE393" s="156"/>
      <c r="AF393" s="156"/>
      <c r="AG393" s="156"/>
      <c r="AH393" s="157"/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8"/>
    </row>
    <row r="394" customFormat="false" ht="12.75" hidden="false" customHeight="false" outlineLevel="0" collapsed="false">
      <c r="A394" s="153"/>
      <c r="B394" s="160" t="s">
        <v>119</v>
      </c>
      <c r="C394" s="155"/>
      <c r="D394" s="161" t="n">
        <v>0</v>
      </c>
      <c r="E394" s="161" t="n">
        <v>0</v>
      </c>
      <c r="F394" s="161" t="n">
        <v>0</v>
      </c>
      <c r="G394" s="161" t="n">
        <v>0</v>
      </c>
      <c r="H394" s="161" t="n">
        <v>0</v>
      </c>
      <c r="I394" s="161" t="n">
        <v>0</v>
      </c>
      <c r="J394" s="161" t="n">
        <v>0</v>
      </c>
      <c r="K394" s="161" t="n">
        <v>0</v>
      </c>
      <c r="L394" s="161" t="n">
        <v>0</v>
      </c>
      <c r="M394" s="161" t="n">
        <v>0</v>
      </c>
      <c r="N394" s="161" t="n">
        <v>0</v>
      </c>
      <c r="O394" s="161" t="n">
        <v>0</v>
      </c>
      <c r="P394" s="161" t="n">
        <v>0</v>
      </c>
      <c r="Q394" s="161" t="n">
        <v>0</v>
      </c>
      <c r="R394" s="161" t="n">
        <v>0.1181</v>
      </c>
      <c r="S394" s="161" t="n">
        <v>0.0141</v>
      </c>
      <c r="T394" s="161" t="n">
        <v>0</v>
      </c>
      <c r="U394" s="161" t="n">
        <v>0</v>
      </c>
      <c r="V394" s="161" t="n">
        <v>0</v>
      </c>
      <c r="W394" s="161" t="n">
        <v>0.0665</v>
      </c>
      <c r="X394" s="161" t="n">
        <v>0.0569</v>
      </c>
      <c r="Y394" s="161" t="n">
        <v>0.0569</v>
      </c>
      <c r="Z394" s="161" t="n">
        <v>0.0569</v>
      </c>
      <c r="AA394" s="161" t="n">
        <v>0.0569</v>
      </c>
      <c r="AB394" s="161" t="n">
        <v>0.0569</v>
      </c>
      <c r="AC394" s="161" t="n">
        <v>0.0569</v>
      </c>
      <c r="AD394" s="161" t="n">
        <v>0.0569</v>
      </c>
      <c r="AE394" s="161" t="n">
        <v>0.0569</v>
      </c>
      <c r="AF394" s="161" t="n">
        <v>0.0569</v>
      </c>
      <c r="AG394" s="161" t="n">
        <v>0.0569</v>
      </c>
      <c r="AH394" s="162" t="n">
        <v>0.2148</v>
      </c>
      <c r="AI394" s="161" t="n">
        <v>0.0175</v>
      </c>
      <c r="AJ394" s="161" t="n">
        <v>0</v>
      </c>
      <c r="AK394" s="161" t="n">
        <v>0</v>
      </c>
      <c r="AL394" s="161" t="n">
        <v>0</v>
      </c>
      <c r="AM394" s="161" t="n">
        <v>0</v>
      </c>
      <c r="AN394" s="161" t="n">
        <v>0</v>
      </c>
      <c r="AO394" s="161" t="n">
        <v>0</v>
      </c>
      <c r="AP394" s="161" t="n">
        <v>0</v>
      </c>
      <c r="AQ394" s="161" t="n">
        <v>0</v>
      </c>
      <c r="AR394" s="161" t="n">
        <v>0</v>
      </c>
      <c r="AS394" s="161" t="n">
        <v>0</v>
      </c>
      <c r="AT394" s="161" t="n">
        <v>0</v>
      </c>
      <c r="AU394" s="161" t="n">
        <v>0</v>
      </c>
      <c r="AV394" s="161" t="n">
        <v>0</v>
      </c>
      <c r="AW394" s="161" t="n">
        <v>0</v>
      </c>
      <c r="AX394" s="161" t="n">
        <v>0</v>
      </c>
      <c r="AY394" s="161" t="n">
        <v>0</v>
      </c>
      <c r="AZ394" s="161" t="n">
        <v>0</v>
      </c>
      <c r="BA394" s="161" t="n">
        <v>0</v>
      </c>
      <c r="BB394" s="161" t="n">
        <v>0</v>
      </c>
      <c r="BC394" s="163" t="n">
        <f aca="false">SUM(D394:BB394)</f>
        <v>1</v>
      </c>
      <c r="BD394" s="160"/>
    </row>
    <row r="395" customFormat="false" ht="12.75" hidden="false" customHeight="false" outlineLevel="0" collapsed="false">
      <c r="A395" s="153"/>
      <c r="B395" s="160" t="s">
        <v>120</v>
      </c>
      <c r="C395" s="155"/>
      <c r="D395" s="161" t="n">
        <f aca="false">D394</f>
        <v>0</v>
      </c>
      <c r="E395" s="161" t="n">
        <f aca="false">+D395+E394</f>
        <v>0</v>
      </c>
      <c r="F395" s="161" t="n">
        <f aca="false">+E395+F394</f>
        <v>0</v>
      </c>
      <c r="G395" s="161" t="n">
        <f aca="false">+F395+G394</f>
        <v>0</v>
      </c>
      <c r="H395" s="161" t="n">
        <f aca="false">+G395+H394</f>
        <v>0</v>
      </c>
      <c r="I395" s="161" t="n">
        <f aca="false">+H395+I394</f>
        <v>0</v>
      </c>
      <c r="J395" s="161" t="n">
        <f aca="false">+I395+J394</f>
        <v>0</v>
      </c>
      <c r="K395" s="161" t="n">
        <f aca="false">+J395+K394</f>
        <v>0</v>
      </c>
      <c r="L395" s="161" t="n">
        <f aca="false">+K395+L394</f>
        <v>0</v>
      </c>
      <c r="M395" s="161" t="n">
        <f aca="false">+L395+M394</f>
        <v>0</v>
      </c>
      <c r="N395" s="161" t="n">
        <f aca="false">+M395+N394</f>
        <v>0</v>
      </c>
      <c r="O395" s="161" t="n">
        <f aca="false">+N395+O394</f>
        <v>0</v>
      </c>
      <c r="P395" s="161" t="n">
        <f aca="false">+O395+P394</f>
        <v>0</v>
      </c>
      <c r="Q395" s="161" t="n">
        <f aca="false">+P395+Q394</f>
        <v>0</v>
      </c>
      <c r="R395" s="161" t="n">
        <f aca="false">+Q395+R394</f>
        <v>0.1181</v>
      </c>
      <c r="S395" s="161" t="n">
        <f aca="false">+R395+S394</f>
        <v>0.1322</v>
      </c>
      <c r="T395" s="161" t="n">
        <f aca="false">+S395+T394</f>
        <v>0.1322</v>
      </c>
      <c r="U395" s="161" t="n">
        <f aca="false">+T395+U394</f>
        <v>0.1322</v>
      </c>
      <c r="V395" s="161" t="n">
        <f aca="false">+U395+V394</f>
        <v>0.1322</v>
      </c>
      <c r="W395" s="161" t="n">
        <f aca="false">+V395+W394</f>
        <v>0.1987</v>
      </c>
      <c r="X395" s="161" t="n">
        <f aca="false">+W395+X394</f>
        <v>0.2556</v>
      </c>
      <c r="Y395" s="161" t="n">
        <f aca="false">+X395+Y394</f>
        <v>0.3125</v>
      </c>
      <c r="Z395" s="161" t="n">
        <f aca="false">+Y395+Z394</f>
        <v>0.3694</v>
      </c>
      <c r="AA395" s="161" t="n">
        <f aca="false">+Z395+AA394</f>
        <v>0.4263</v>
      </c>
      <c r="AB395" s="161" t="n">
        <f aca="false">+AA395+AB394</f>
        <v>0.4832</v>
      </c>
      <c r="AC395" s="161" t="n">
        <f aca="false">+AB395+AC394</f>
        <v>0.5401</v>
      </c>
      <c r="AD395" s="161" t="n">
        <f aca="false">+AC395+AD394</f>
        <v>0.597</v>
      </c>
      <c r="AE395" s="161" t="n">
        <f aca="false">+AD395+AE394</f>
        <v>0.6539</v>
      </c>
      <c r="AF395" s="161" t="n">
        <f aca="false">+AE395+AF394</f>
        <v>0.7108</v>
      </c>
      <c r="AG395" s="161" t="n">
        <f aca="false">+AF395+AG394</f>
        <v>0.7677</v>
      </c>
      <c r="AH395" s="162" t="n">
        <f aca="false">+AG395+AH394</f>
        <v>0.9825</v>
      </c>
      <c r="AI395" s="161" t="n">
        <f aca="false">+AH395+AI394</f>
        <v>1</v>
      </c>
      <c r="AJ395" s="161" t="n">
        <f aca="false">+AI395+AJ394</f>
        <v>1</v>
      </c>
      <c r="AK395" s="161" t="n">
        <f aca="false">+AJ395+AK394</f>
        <v>1</v>
      </c>
      <c r="AL395" s="161" t="n">
        <f aca="false">+AK395+AL394</f>
        <v>1</v>
      </c>
      <c r="AM395" s="161" t="n">
        <f aca="false">+AL395+AM394</f>
        <v>1</v>
      </c>
      <c r="AN395" s="161" t="n">
        <f aca="false">+AM395+AN394</f>
        <v>1</v>
      </c>
      <c r="AO395" s="161" t="n">
        <f aca="false">+AN395+AO394</f>
        <v>1</v>
      </c>
      <c r="AP395" s="161" t="n">
        <f aca="false">+AO395+AP394</f>
        <v>1</v>
      </c>
      <c r="AQ395" s="161" t="n">
        <f aca="false">+AP395+AQ394</f>
        <v>1</v>
      </c>
      <c r="AR395" s="161" t="n">
        <f aca="false">+AQ395+AR394</f>
        <v>1</v>
      </c>
      <c r="AS395" s="161" t="n">
        <f aca="false">+AR395+AS394</f>
        <v>1</v>
      </c>
      <c r="AT395" s="161" t="n">
        <f aca="false">+AS395+AT394</f>
        <v>1</v>
      </c>
      <c r="AU395" s="161" t="n">
        <f aca="false">+AT395+AU394</f>
        <v>1</v>
      </c>
      <c r="AV395" s="161" t="n">
        <f aca="false">+AU395+AV394</f>
        <v>1</v>
      </c>
      <c r="AW395" s="161" t="n">
        <f aca="false">+AV395+AW394</f>
        <v>1</v>
      </c>
      <c r="AX395" s="161" t="n">
        <f aca="false">+AW395+AX394</f>
        <v>1</v>
      </c>
      <c r="AY395" s="161" t="n">
        <f aca="false">+AX395+AY394</f>
        <v>1</v>
      </c>
      <c r="AZ395" s="161" t="n">
        <f aca="false">+AY395+AZ394</f>
        <v>1</v>
      </c>
      <c r="BA395" s="161" t="n">
        <f aca="false">+AZ395+BA394</f>
        <v>1</v>
      </c>
      <c r="BB395" s="161" t="n">
        <f aca="false">+BA395+BB394</f>
        <v>1</v>
      </c>
      <c r="BC395" s="163"/>
      <c r="BD395" s="160"/>
    </row>
    <row r="396" customFormat="false" ht="12.75" hidden="false" customHeight="false" outlineLevel="0" collapsed="false">
      <c r="A396" s="153"/>
      <c r="B396" s="160" t="s">
        <v>121</v>
      </c>
      <c r="C396" s="155"/>
      <c r="D396" s="161" t="n">
        <v>0</v>
      </c>
      <c r="E396" s="161" t="n">
        <v>0</v>
      </c>
      <c r="F396" s="161" t="n">
        <v>0</v>
      </c>
      <c r="G396" s="161" t="n">
        <v>0</v>
      </c>
      <c r="H396" s="161" t="n">
        <v>0</v>
      </c>
      <c r="I396" s="161" t="n">
        <v>0</v>
      </c>
      <c r="J396" s="161" t="n">
        <v>0</v>
      </c>
      <c r="K396" s="161" t="n">
        <v>0</v>
      </c>
      <c r="L396" s="161" t="n">
        <v>0</v>
      </c>
      <c r="M396" s="161" t="n">
        <v>0</v>
      </c>
      <c r="N396" s="161" t="n">
        <v>0</v>
      </c>
      <c r="O396" s="161" t="n">
        <v>0</v>
      </c>
      <c r="P396" s="161" t="n">
        <v>0</v>
      </c>
      <c r="Q396" s="161" t="n">
        <v>0</v>
      </c>
      <c r="R396" s="161" t="n">
        <v>0</v>
      </c>
      <c r="S396" s="161" t="n">
        <v>0</v>
      </c>
      <c r="T396" s="161" t="n">
        <v>0</v>
      </c>
      <c r="U396" s="161" t="n">
        <v>0</v>
      </c>
      <c r="V396" s="161" t="n">
        <v>0</v>
      </c>
      <c r="W396" s="161" t="n">
        <f aca="false">W397-V397</f>
        <v>0.2</v>
      </c>
      <c r="X396" s="161" t="n">
        <f aca="false">X397-W397</f>
        <v>-0.05</v>
      </c>
      <c r="Y396" s="161" t="n">
        <f aca="false">Y397-X397</f>
        <v>0.1</v>
      </c>
      <c r="Z396" s="161" t="n">
        <f aca="false">Z397-Y397</f>
        <v>0.05</v>
      </c>
      <c r="AA396" s="161" t="n">
        <f aca="false">AA397-Z397</f>
        <v>0.04</v>
      </c>
      <c r="AB396" s="161" t="n">
        <f aca="false">AB397-AA397</f>
        <v>0</v>
      </c>
      <c r="AC396" s="161" t="n">
        <f aca="false">AC397-AB397</f>
        <v>0</v>
      </c>
      <c r="AD396" s="161" t="n">
        <f aca="false">AD397-AC397</f>
        <v>0</v>
      </c>
      <c r="AE396" s="161" t="n">
        <f aca="false">AE397-AD397</f>
        <v>0</v>
      </c>
      <c r="AF396" s="161" t="n">
        <f aca="false">AF397-AE397</f>
        <v>0</v>
      </c>
      <c r="AG396" s="161" t="n">
        <f aca="false">AG397-AF397</f>
        <v>0</v>
      </c>
      <c r="AH396" s="162" t="n">
        <f aca="false">AH397-AG397</f>
        <v>0.645</v>
      </c>
      <c r="AI396" s="161" t="n">
        <f aca="false">AI397-AH397</f>
        <v>0.015</v>
      </c>
      <c r="AJ396" s="161" t="n">
        <f aca="false">AJ397-AI397</f>
        <v>0</v>
      </c>
      <c r="AK396" s="161" t="n">
        <f aca="false">AK397-AJ397</f>
        <v>0</v>
      </c>
      <c r="AL396" s="161" t="n">
        <f aca="false">AL397-AK397</f>
        <v>0</v>
      </c>
      <c r="AM396" s="161" t="n">
        <f aca="false">AM397-AL397</f>
        <v>0</v>
      </c>
      <c r="AN396" s="161" t="n">
        <f aca="false">AN397-AM397</f>
        <v>0</v>
      </c>
      <c r="AO396" s="161" t="n">
        <f aca="false">AO397-AN397</f>
        <v>0</v>
      </c>
      <c r="AP396" s="161" t="n">
        <f aca="false">AP397-AO397</f>
        <v>0</v>
      </c>
      <c r="AQ396" s="161" t="n">
        <f aca="false">AQ397-AP397</f>
        <v>0</v>
      </c>
      <c r="AR396" s="161" t="n">
        <f aca="false">AR397-AQ397</f>
        <v>0</v>
      </c>
      <c r="AS396" s="161" t="n">
        <f aca="false">AS397-AR397</f>
        <v>0</v>
      </c>
      <c r="AT396" s="161" t="n">
        <f aca="false">AT397-AS397</f>
        <v>0</v>
      </c>
      <c r="AU396" s="161" t="n">
        <f aca="false">AU397-AT397</f>
        <v>0</v>
      </c>
      <c r="AV396" s="161" t="n">
        <f aca="false">AV397-AU397</f>
        <v>0</v>
      </c>
      <c r="AW396" s="161" t="n">
        <f aca="false">AW397-AV397</f>
        <v>0</v>
      </c>
      <c r="AX396" s="161" t="n">
        <f aca="false">AX397-AW397</f>
        <v>0</v>
      </c>
      <c r="AY396" s="161" t="n">
        <f aca="false">AY397-AX397</f>
        <v>0</v>
      </c>
      <c r="AZ396" s="161" t="n">
        <f aca="false">AZ397-AY397</f>
        <v>0</v>
      </c>
      <c r="BA396" s="161" t="n">
        <f aca="false">BA397-AZ397</f>
        <v>0</v>
      </c>
      <c r="BB396" s="161" t="n">
        <f aca="false">BB397-BA397</f>
        <v>0</v>
      </c>
      <c r="BC396" s="163" t="n">
        <f aca="false">SUM(D396:BB396)</f>
        <v>1</v>
      </c>
      <c r="BD396" s="160"/>
    </row>
    <row r="397" customFormat="false" ht="12.75" hidden="false" customHeight="false" outlineLevel="0" collapsed="false">
      <c r="A397" s="153"/>
      <c r="B397" s="160" t="s">
        <v>122</v>
      </c>
      <c r="C397" s="155"/>
      <c r="D397" s="161" t="n">
        <f aca="false">D396</f>
        <v>0</v>
      </c>
      <c r="E397" s="161" t="n">
        <f aca="false">+D397+E396</f>
        <v>0</v>
      </c>
      <c r="F397" s="161" t="n">
        <f aca="false">+E397+F396</f>
        <v>0</v>
      </c>
      <c r="G397" s="161" t="n">
        <f aca="false">+F397+G396</f>
        <v>0</v>
      </c>
      <c r="H397" s="161" t="n">
        <f aca="false">+G397+H396</f>
        <v>0</v>
      </c>
      <c r="I397" s="161" t="n">
        <f aca="false">+H397+I396</f>
        <v>0</v>
      </c>
      <c r="J397" s="161" t="n">
        <f aca="false">+I397+J396</f>
        <v>0</v>
      </c>
      <c r="K397" s="161" t="n">
        <f aca="false">+J397+K396</f>
        <v>0</v>
      </c>
      <c r="L397" s="161" t="n">
        <f aca="false">+K397+L396</f>
        <v>0</v>
      </c>
      <c r="M397" s="161" t="n">
        <f aca="false">+L397+M396</f>
        <v>0</v>
      </c>
      <c r="N397" s="161" t="n">
        <f aca="false">+M397+N396</f>
        <v>0</v>
      </c>
      <c r="O397" s="161" t="n">
        <f aca="false">+N397+O396</f>
        <v>0</v>
      </c>
      <c r="P397" s="161" t="n">
        <f aca="false">+O397+P396</f>
        <v>0</v>
      </c>
      <c r="Q397" s="161" t="n">
        <f aca="false">+P397+Q396</f>
        <v>0</v>
      </c>
      <c r="R397" s="161" t="n">
        <f aca="false">+Q397+R396</f>
        <v>0</v>
      </c>
      <c r="S397" s="161" t="n">
        <f aca="false">+R397+S396</f>
        <v>0</v>
      </c>
      <c r="T397" s="161" t="n">
        <f aca="false">+S397+T396</f>
        <v>0</v>
      </c>
      <c r="U397" s="161" t="n">
        <f aca="false">+T397+U396</f>
        <v>0</v>
      </c>
      <c r="V397" s="161" t="n">
        <f aca="false">+U397+V396</f>
        <v>0</v>
      </c>
      <c r="W397" s="161" t="n">
        <v>0.2</v>
      </c>
      <c r="X397" s="161" t="n">
        <v>0.15</v>
      </c>
      <c r="Y397" s="161" t="n">
        <v>0.25</v>
      </c>
      <c r="Z397" s="161" t="n">
        <v>0.3</v>
      </c>
      <c r="AA397" s="161" t="n">
        <v>0.34</v>
      </c>
      <c r="AB397" s="161" t="n">
        <v>0.34</v>
      </c>
      <c r="AC397" s="161" t="n">
        <v>0.34</v>
      </c>
      <c r="AD397" s="161" t="n">
        <v>0.34</v>
      </c>
      <c r="AE397" s="161" t="n">
        <v>0.34</v>
      </c>
      <c r="AF397" s="161" t="n">
        <v>0.34</v>
      </c>
      <c r="AG397" s="161" t="n">
        <v>0.34</v>
      </c>
      <c r="AH397" s="162" t="n">
        <v>0.985</v>
      </c>
      <c r="AI397" s="161" t="n">
        <v>1</v>
      </c>
      <c r="AJ397" s="161" t="n">
        <v>1</v>
      </c>
      <c r="AK397" s="161" t="n">
        <v>1</v>
      </c>
      <c r="AL397" s="161" t="n">
        <v>1</v>
      </c>
      <c r="AM397" s="161" t="n">
        <v>1</v>
      </c>
      <c r="AN397" s="161" t="n">
        <v>1</v>
      </c>
      <c r="AO397" s="161" t="n">
        <v>1</v>
      </c>
      <c r="AP397" s="161" t="n">
        <v>1</v>
      </c>
      <c r="AQ397" s="161" t="n">
        <v>1</v>
      </c>
      <c r="AR397" s="161" t="n">
        <v>1</v>
      </c>
      <c r="AS397" s="161" t="n">
        <v>1</v>
      </c>
      <c r="AT397" s="161" t="n">
        <v>1</v>
      </c>
      <c r="AU397" s="161" t="n">
        <v>1</v>
      </c>
      <c r="AV397" s="161" t="n">
        <v>1</v>
      </c>
      <c r="AW397" s="161" t="n">
        <v>1</v>
      </c>
      <c r="AX397" s="161" t="n">
        <v>1</v>
      </c>
      <c r="AY397" s="161" t="n">
        <v>1</v>
      </c>
      <c r="AZ397" s="161" t="n">
        <v>1</v>
      </c>
      <c r="BA397" s="161" t="n">
        <v>1</v>
      </c>
      <c r="BB397" s="161" t="n">
        <v>1</v>
      </c>
      <c r="BC397" s="163"/>
      <c r="BD397" s="160"/>
    </row>
    <row r="398" customFormat="false" ht="12.75" hidden="false" customHeight="false" outlineLevel="0" collapsed="false">
      <c r="A398" s="153"/>
      <c r="B398" s="160"/>
      <c r="C398" s="165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  <c r="AA398" s="161"/>
      <c r="AB398" s="161"/>
      <c r="AC398" s="161"/>
      <c r="AD398" s="161"/>
      <c r="AE398" s="161"/>
      <c r="AF398" s="161"/>
      <c r="AG398" s="161"/>
      <c r="AH398" s="162"/>
      <c r="AI398" s="161"/>
      <c r="AJ398" s="161"/>
      <c r="AK398" s="161"/>
      <c r="AL398" s="161"/>
      <c r="AM398" s="161"/>
      <c r="AN398" s="161"/>
      <c r="AO398" s="161"/>
      <c r="AP398" s="161"/>
      <c r="AQ398" s="161"/>
      <c r="AR398" s="161"/>
      <c r="AS398" s="161"/>
      <c r="AT398" s="161"/>
      <c r="AU398" s="161"/>
      <c r="AV398" s="161"/>
      <c r="AW398" s="161"/>
      <c r="AX398" s="161"/>
      <c r="AY398" s="161"/>
      <c r="AZ398" s="161"/>
      <c r="BA398" s="161"/>
      <c r="BB398" s="161"/>
      <c r="BC398" s="163"/>
      <c r="BD398" s="160"/>
    </row>
    <row r="399" customFormat="false" ht="12.75" hidden="false" customHeight="false" outlineLevel="0" collapsed="false">
      <c r="A399" s="153"/>
      <c r="B399" s="166" t="s">
        <v>123</v>
      </c>
      <c r="C399" s="167" t="n">
        <v>36.24736</v>
      </c>
      <c r="D399" s="168" t="n">
        <f aca="false">+D395*$C399</f>
        <v>0</v>
      </c>
      <c r="E399" s="168" t="n">
        <f aca="false">+E395*$C399</f>
        <v>0</v>
      </c>
      <c r="F399" s="168" t="n">
        <f aca="false">+F395*$C399</f>
        <v>0</v>
      </c>
      <c r="G399" s="168" t="n">
        <f aca="false">+G395*$C399</f>
        <v>0</v>
      </c>
      <c r="H399" s="168" t="n">
        <f aca="false">+H395*$C399</f>
        <v>0</v>
      </c>
      <c r="I399" s="168" t="n">
        <f aca="false">+I395*$C399</f>
        <v>0</v>
      </c>
      <c r="J399" s="168" t="n">
        <f aca="false">+J395*$C399</f>
        <v>0</v>
      </c>
      <c r="K399" s="168" t="n">
        <f aca="false">+K395*$C399</f>
        <v>0</v>
      </c>
      <c r="L399" s="168" t="n">
        <f aca="false">+L395*$C399</f>
        <v>0</v>
      </c>
      <c r="M399" s="168" t="n">
        <f aca="false">+M395*$C399</f>
        <v>0</v>
      </c>
      <c r="N399" s="168" t="n">
        <f aca="false">+N395*$C399</f>
        <v>0</v>
      </c>
      <c r="O399" s="168" t="n">
        <f aca="false">+O395*$C399</f>
        <v>0</v>
      </c>
      <c r="P399" s="168" t="n">
        <f aca="false">+P395*$C399</f>
        <v>0</v>
      </c>
      <c r="Q399" s="168" t="n">
        <f aca="false">+Q395*$C399</f>
        <v>0</v>
      </c>
      <c r="R399" s="168" t="n">
        <f aca="false">+R395*$C399</f>
        <v>4.280813216</v>
      </c>
      <c r="S399" s="168" t="n">
        <f aca="false">+S395*$C399</f>
        <v>4.791900992</v>
      </c>
      <c r="T399" s="168" t="n">
        <f aca="false">+T395*$C399</f>
        <v>4.791900992</v>
      </c>
      <c r="U399" s="168" t="n">
        <f aca="false">+U395*$C399</f>
        <v>4.791900992</v>
      </c>
      <c r="V399" s="168" t="n">
        <f aca="false">+V395*$C399</f>
        <v>4.791900992</v>
      </c>
      <c r="W399" s="168" t="n">
        <f aca="false">+W395*$C399</f>
        <v>7.202350432</v>
      </c>
      <c r="X399" s="168" t="n">
        <f aca="false">+X395*$C399</f>
        <v>9.264825216</v>
      </c>
      <c r="Y399" s="168" t="n">
        <f aca="false">+Y395*$C399</f>
        <v>11.3273</v>
      </c>
      <c r="Z399" s="168" t="n">
        <f aca="false">+Z395*$C399</f>
        <v>13.389774784</v>
      </c>
      <c r="AA399" s="168" t="n">
        <f aca="false">+AA395*$C399</f>
        <v>15.452249568</v>
      </c>
      <c r="AB399" s="168" t="n">
        <f aca="false">+AB395*$C399</f>
        <v>17.514724352</v>
      </c>
      <c r="AC399" s="168" t="n">
        <f aca="false">+AC395*$C399</f>
        <v>19.577199136</v>
      </c>
      <c r="AD399" s="168" t="n">
        <f aca="false">+AD395*$C399</f>
        <v>21.63967392</v>
      </c>
      <c r="AE399" s="168" t="n">
        <f aca="false">+AE395*$C399</f>
        <v>23.702148704</v>
      </c>
      <c r="AF399" s="168" t="n">
        <f aca="false">+AF395*$C399</f>
        <v>25.764623488</v>
      </c>
      <c r="AG399" s="168" t="n">
        <f aca="false">+AG395*$C399</f>
        <v>27.827098272</v>
      </c>
      <c r="AH399" s="169" t="n">
        <f aca="false">+AH395*$C399</f>
        <v>35.6130312</v>
      </c>
      <c r="AI399" s="168" t="n">
        <f aca="false">+AI395*$C399</f>
        <v>36.24736</v>
      </c>
      <c r="AJ399" s="168" t="n">
        <f aca="false">+AJ395*$C399</f>
        <v>36.24736</v>
      </c>
      <c r="AK399" s="168" t="n">
        <f aca="false">+AK395*$C399</f>
        <v>36.24736</v>
      </c>
      <c r="AL399" s="168" t="n">
        <f aca="false">+AL395*$C399</f>
        <v>36.24736</v>
      </c>
      <c r="AM399" s="168" t="n">
        <f aca="false">+AM395*$C399</f>
        <v>36.24736</v>
      </c>
      <c r="AN399" s="168" t="n">
        <f aca="false">+AN395*$C399</f>
        <v>36.24736</v>
      </c>
      <c r="AO399" s="168" t="n">
        <f aca="false">+AO395*$C399</f>
        <v>36.24736</v>
      </c>
      <c r="AP399" s="168" t="n">
        <f aca="false">+AP395*$C399</f>
        <v>36.24736</v>
      </c>
      <c r="AQ399" s="168" t="n">
        <f aca="false">+AQ395*$C399</f>
        <v>36.24736</v>
      </c>
      <c r="AR399" s="168" t="n">
        <f aca="false">+AR395*$C399</f>
        <v>36.24736</v>
      </c>
      <c r="AS399" s="168" t="n">
        <f aca="false">+AS395*$C399</f>
        <v>36.24736</v>
      </c>
      <c r="AT399" s="168" t="n">
        <f aca="false">+AT395*$C399</f>
        <v>36.24736</v>
      </c>
      <c r="AU399" s="168" t="n">
        <f aca="false">+AU395*$C399</f>
        <v>36.24736</v>
      </c>
      <c r="AV399" s="168" t="n">
        <f aca="false">+AV395*$C399</f>
        <v>36.24736</v>
      </c>
      <c r="AW399" s="168" t="n">
        <f aca="false">+AW395*$C399</f>
        <v>36.24736</v>
      </c>
      <c r="AX399" s="168" t="n">
        <f aca="false">+AX395*$C399</f>
        <v>36.24736</v>
      </c>
      <c r="AY399" s="168" t="n">
        <f aca="false">+AY395*$C399</f>
        <v>36.24736</v>
      </c>
      <c r="AZ399" s="168" t="n">
        <f aca="false">+AZ395*$C399</f>
        <v>36.24736</v>
      </c>
      <c r="BA399" s="168" t="n">
        <f aca="false">+BA395*$C399</f>
        <v>36.24736</v>
      </c>
      <c r="BB399" s="168" t="n">
        <f aca="false">+BB395*$C399</f>
        <v>36.24736</v>
      </c>
      <c r="BC399" s="170"/>
      <c r="BD399" s="171"/>
      <c r="BE399" s="171"/>
      <c r="BF399" s="171"/>
      <c r="BG399" s="171"/>
      <c r="BH399" s="171"/>
      <c r="BI399" s="171"/>
      <c r="BJ399" s="171"/>
      <c r="BK399" s="171"/>
      <c r="BL399" s="171"/>
      <c r="BM399" s="171"/>
      <c r="BN399" s="171"/>
      <c r="BO399" s="171"/>
      <c r="BP399" s="171"/>
      <c r="BQ399" s="171"/>
      <c r="BR399" s="171"/>
      <c r="BS399" s="171"/>
      <c r="BT399" s="171"/>
      <c r="BU399" s="171"/>
      <c r="BV399" s="171"/>
      <c r="BW399" s="171"/>
      <c r="BX399" s="171"/>
      <c r="BY399" s="171"/>
      <c r="BZ399" s="171"/>
      <c r="CA399" s="171"/>
      <c r="CB399" s="171"/>
      <c r="CC399" s="171"/>
      <c r="CD399" s="171"/>
      <c r="CE399" s="171"/>
      <c r="CF399" s="171"/>
      <c r="CG399" s="171"/>
      <c r="CH399" s="171"/>
      <c r="CI399" s="171"/>
      <c r="CJ399" s="171"/>
      <c r="CK399" s="171"/>
    </row>
    <row r="400" customFormat="false" ht="13.5" hidden="false" customHeight="false" outlineLevel="0" collapsed="false">
      <c r="A400" s="153"/>
      <c r="B400" s="172" t="s">
        <v>124</v>
      </c>
      <c r="C400" s="173" t="str">
        <f aca="false">+'NTP or Sold'!B44</f>
        <v>Tentative</v>
      </c>
      <c r="D400" s="174" t="n">
        <f aca="false">+D397*$C399</f>
        <v>0</v>
      </c>
      <c r="E400" s="174" t="n">
        <f aca="false">+E397*$C399</f>
        <v>0</v>
      </c>
      <c r="F400" s="174" t="n">
        <f aca="false">+F397*$C399</f>
        <v>0</v>
      </c>
      <c r="G400" s="174" t="n">
        <f aca="false">+G397*$C399</f>
        <v>0</v>
      </c>
      <c r="H400" s="174" t="n">
        <f aca="false">+H397*$C399</f>
        <v>0</v>
      </c>
      <c r="I400" s="174" t="n">
        <f aca="false">+I397*$C399</f>
        <v>0</v>
      </c>
      <c r="J400" s="174" t="n">
        <f aca="false">+J397*$C399</f>
        <v>0</v>
      </c>
      <c r="K400" s="174" t="n">
        <f aca="false">+K397*$C399</f>
        <v>0</v>
      </c>
      <c r="L400" s="174" t="n">
        <f aca="false">+L397*$C399</f>
        <v>0</v>
      </c>
      <c r="M400" s="174" t="n">
        <f aca="false">+M397*$C399</f>
        <v>0</v>
      </c>
      <c r="N400" s="174" t="n">
        <f aca="false">+N397*$C399</f>
        <v>0</v>
      </c>
      <c r="O400" s="174" t="n">
        <f aca="false">+O397*$C399</f>
        <v>0</v>
      </c>
      <c r="P400" s="174" t="n">
        <f aca="false">+P397*$C399</f>
        <v>0</v>
      </c>
      <c r="Q400" s="174" t="n">
        <f aca="false">+Q397*$C399</f>
        <v>0</v>
      </c>
      <c r="R400" s="174" t="n">
        <f aca="false">+R397*$C399</f>
        <v>0</v>
      </c>
      <c r="S400" s="174" t="n">
        <f aca="false">+S397*$C399</f>
        <v>0</v>
      </c>
      <c r="T400" s="174" t="n">
        <f aca="false">+T397*$C399</f>
        <v>0</v>
      </c>
      <c r="U400" s="174" t="n">
        <f aca="false">+U397*$C399</f>
        <v>0</v>
      </c>
      <c r="V400" s="174" t="n">
        <f aca="false">+V397*$C399</f>
        <v>0</v>
      </c>
      <c r="W400" s="174" t="n">
        <f aca="false">+W397*$C399</f>
        <v>7.249472</v>
      </c>
      <c r="X400" s="174" t="n">
        <f aca="false">+X397*$C399</f>
        <v>5.437104</v>
      </c>
      <c r="Y400" s="174" t="n">
        <f aca="false">+Y397*$C399</f>
        <v>9.06184</v>
      </c>
      <c r="Z400" s="174" t="n">
        <f aca="false">+Z397*$C399</f>
        <v>10.874208</v>
      </c>
      <c r="AA400" s="174" t="n">
        <f aca="false">+AA397*$C399</f>
        <v>12.3241024</v>
      </c>
      <c r="AB400" s="174" t="n">
        <f aca="false">+AB397*$C399</f>
        <v>12.3241024</v>
      </c>
      <c r="AC400" s="174" t="n">
        <f aca="false">+AC397*$C399</f>
        <v>12.3241024</v>
      </c>
      <c r="AD400" s="174" t="n">
        <f aca="false">+AD397*$C399</f>
        <v>12.3241024</v>
      </c>
      <c r="AE400" s="174" t="n">
        <f aca="false">+AE397*$C399</f>
        <v>12.3241024</v>
      </c>
      <c r="AF400" s="174" t="n">
        <f aca="false">+AF397*$C399</f>
        <v>12.3241024</v>
      </c>
      <c r="AG400" s="174" t="n">
        <f aca="false">+AG397*$C399</f>
        <v>12.3241024</v>
      </c>
      <c r="AH400" s="175" t="n">
        <f aca="false">+AH397*$C399</f>
        <v>35.7036496</v>
      </c>
      <c r="AI400" s="174" t="n">
        <f aca="false">+AI397*$C399</f>
        <v>36.24736</v>
      </c>
      <c r="AJ400" s="174" t="n">
        <f aca="false">+AJ397*$C399</f>
        <v>36.24736</v>
      </c>
      <c r="AK400" s="174" t="n">
        <f aca="false">+AK397*$C399</f>
        <v>36.24736</v>
      </c>
      <c r="AL400" s="174" t="n">
        <f aca="false">+AL397*$C399</f>
        <v>36.24736</v>
      </c>
      <c r="AM400" s="174" t="n">
        <f aca="false">+AM397*$C399</f>
        <v>36.24736</v>
      </c>
      <c r="AN400" s="174" t="n">
        <f aca="false">+AN397*$C399</f>
        <v>36.24736</v>
      </c>
      <c r="AO400" s="174" t="n">
        <f aca="false">+AO397*$C399</f>
        <v>36.24736</v>
      </c>
      <c r="AP400" s="174" t="n">
        <f aca="false">+AP397*$C399</f>
        <v>36.24736</v>
      </c>
      <c r="AQ400" s="174" t="n">
        <f aca="false">+AQ397*$C399</f>
        <v>36.24736</v>
      </c>
      <c r="AR400" s="174" t="n">
        <f aca="false">+AR397*$C399</f>
        <v>36.24736</v>
      </c>
      <c r="AS400" s="174" t="n">
        <f aca="false">+AS397*$C399</f>
        <v>36.24736</v>
      </c>
      <c r="AT400" s="174" t="n">
        <f aca="false">+AT397*$C399</f>
        <v>36.24736</v>
      </c>
      <c r="AU400" s="174" t="n">
        <f aca="false">+AU397*$C399</f>
        <v>36.24736</v>
      </c>
      <c r="AV400" s="174" t="n">
        <f aca="false">+AV397*$C399</f>
        <v>36.24736</v>
      </c>
      <c r="AW400" s="174" t="n">
        <f aca="false">+AW397*$C399</f>
        <v>36.24736</v>
      </c>
      <c r="AX400" s="174" t="n">
        <f aca="false">+AX397*$C399</f>
        <v>36.24736</v>
      </c>
      <c r="AY400" s="174" t="n">
        <f aca="false">+AY397*$C399</f>
        <v>36.24736</v>
      </c>
      <c r="AZ400" s="174" t="n">
        <f aca="false">+AZ397*$C399</f>
        <v>36.24736</v>
      </c>
      <c r="BA400" s="174" t="n">
        <f aca="false">+BA397*$C399</f>
        <v>36.24736</v>
      </c>
      <c r="BB400" s="174" t="n">
        <f aca="false">+BB397*$C399</f>
        <v>36.24736</v>
      </c>
      <c r="BC400" s="176"/>
      <c r="BD400" s="177"/>
      <c r="BE400" s="177"/>
      <c r="BF400" s="177"/>
      <c r="BG400" s="177"/>
      <c r="BH400" s="177"/>
      <c r="BI400" s="177"/>
      <c r="BJ400" s="177"/>
      <c r="BK400" s="177"/>
      <c r="BL400" s="177"/>
      <c r="BM400" s="177"/>
      <c r="BN400" s="177"/>
      <c r="BO400" s="177"/>
      <c r="BP400" s="177"/>
      <c r="BQ400" s="177"/>
      <c r="BR400" s="177"/>
      <c r="BS400" s="177"/>
      <c r="BT400" s="177"/>
      <c r="BU400" s="177"/>
      <c r="BV400" s="177"/>
      <c r="BW400" s="177"/>
      <c r="BX400" s="177"/>
      <c r="BY400" s="177"/>
      <c r="BZ400" s="177"/>
      <c r="CA400" s="177"/>
      <c r="CB400" s="177"/>
      <c r="CC400" s="177"/>
      <c r="CD400" s="177"/>
      <c r="CE400" s="177"/>
      <c r="CF400" s="177"/>
      <c r="CG400" s="177"/>
      <c r="CH400" s="177"/>
      <c r="CI400" s="177"/>
      <c r="CJ400" s="177"/>
      <c r="CK400" s="177"/>
    </row>
    <row r="401" customFormat="false" ht="15" hidden="false" customHeight="true" outlineLevel="0" collapsed="false">
      <c r="A401" s="153" t="n">
        <f aca="false">+'NTP or Sold'!A457+1</f>
        <v>7</v>
      </c>
      <c r="B401" s="154" t="e">
        <f aca="false">#REF!</f>
        <v>#REF!</v>
      </c>
      <c r="C401" s="155" t="e">
        <f aca="false">#REF!</f>
        <v>#REF!</v>
      </c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  <c r="Z401" s="156"/>
      <c r="AA401" s="156"/>
      <c r="AB401" s="156"/>
      <c r="AC401" s="156"/>
      <c r="AD401" s="156"/>
      <c r="AE401" s="156"/>
      <c r="AF401" s="156"/>
      <c r="AG401" s="156"/>
      <c r="AH401" s="157"/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  <c r="AW401" s="156"/>
      <c r="AX401" s="156"/>
      <c r="AY401" s="156"/>
      <c r="AZ401" s="156"/>
      <c r="BA401" s="156"/>
      <c r="BB401" s="156"/>
      <c r="BC401" s="158"/>
    </row>
    <row r="402" customFormat="false" ht="12.75" hidden="false" customHeight="false" outlineLevel="0" collapsed="false">
      <c r="A402" s="153"/>
      <c r="B402" s="160" t="s">
        <v>119</v>
      </c>
      <c r="C402" s="155"/>
      <c r="D402" s="161" t="n">
        <v>0</v>
      </c>
      <c r="E402" s="161" t="n">
        <v>0</v>
      </c>
      <c r="F402" s="161" t="n">
        <v>0</v>
      </c>
      <c r="G402" s="161" t="n">
        <v>0</v>
      </c>
      <c r="H402" s="161" t="n">
        <v>0</v>
      </c>
      <c r="I402" s="161" t="n">
        <v>0</v>
      </c>
      <c r="J402" s="161" t="n">
        <v>0</v>
      </c>
      <c r="K402" s="161" t="n">
        <v>0</v>
      </c>
      <c r="L402" s="161" t="n">
        <v>0</v>
      </c>
      <c r="M402" s="161" t="n">
        <v>0</v>
      </c>
      <c r="N402" s="161" t="n">
        <f aca="false">16.7/336</f>
        <v>0.049702380952381</v>
      </c>
      <c r="O402" s="161" t="n">
        <v>0</v>
      </c>
      <c r="P402" s="161" t="n">
        <v>0</v>
      </c>
      <c r="Q402" s="161" t="n">
        <v>0</v>
      </c>
      <c r="R402" s="161" t="n">
        <v>0</v>
      </c>
      <c r="S402" s="161" t="n">
        <v>0</v>
      </c>
      <c r="T402" s="161" t="n">
        <v>0</v>
      </c>
      <c r="U402" s="161" t="n">
        <v>0</v>
      </c>
      <c r="V402" s="161" t="n">
        <v>0</v>
      </c>
      <c r="W402" s="161" t="n">
        <v>0</v>
      </c>
      <c r="X402" s="161" t="n">
        <f aca="false">+(0.95-0.0497)/18</f>
        <v>0.0500166666666667</v>
      </c>
      <c r="Y402" s="161" t="n">
        <f aca="false">+(0.95-0.0497)/18</f>
        <v>0.0500166666666667</v>
      </c>
      <c r="Z402" s="161" t="n">
        <f aca="false">+(0.95-0.0497)/18</f>
        <v>0.0500166666666667</v>
      </c>
      <c r="AA402" s="161" t="n">
        <f aca="false">+(0.95-0.0497)/18</f>
        <v>0.0500166666666667</v>
      </c>
      <c r="AB402" s="161" t="n">
        <f aca="false">+(0.95-0.0497)/18</f>
        <v>0.0500166666666667</v>
      </c>
      <c r="AC402" s="161" t="n">
        <f aca="false">+(0.95-0.0497)/18</f>
        <v>0.0500166666666667</v>
      </c>
      <c r="AD402" s="161" t="n">
        <f aca="false">+(0.95-0.0497)/18</f>
        <v>0.0500166666666667</v>
      </c>
      <c r="AE402" s="161" t="n">
        <f aca="false">+(0.95-0.0497)/18</f>
        <v>0.0500166666666667</v>
      </c>
      <c r="AF402" s="161" t="n">
        <f aca="false">+(0.95-0.0497)/18</f>
        <v>0.0500166666666667</v>
      </c>
      <c r="AG402" s="161" t="n">
        <f aca="false">+(0.95-0.0497)/18</f>
        <v>0.0500166666666667</v>
      </c>
      <c r="AH402" s="162" t="n">
        <f aca="false">+(0.95-0.0497)/18</f>
        <v>0.0500166666666667</v>
      </c>
      <c r="AI402" s="161" t="n">
        <f aca="false">+(0.95-0.0497)/18</f>
        <v>0.0500166666666667</v>
      </c>
      <c r="AJ402" s="161" t="n">
        <f aca="false">+(0.95-0.0497)/18</f>
        <v>0.0500166666666667</v>
      </c>
      <c r="AK402" s="161" t="n">
        <f aca="false">+(0.95-0.0497)/18</f>
        <v>0.0500166666666667</v>
      </c>
      <c r="AL402" s="161" t="n">
        <f aca="false">+(0.95-0.0497)/18</f>
        <v>0.0500166666666667</v>
      </c>
      <c r="AM402" s="161" t="n">
        <f aca="false">+(0.95-0.0497)/18</f>
        <v>0.0500166666666667</v>
      </c>
      <c r="AN402" s="161" t="n">
        <f aca="false">+(0.95-0.0497)/18</f>
        <v>0.0500166666666667</v>
      </c>
      <c r="AO402" s="161" t="n">
        <f aca="false">+(0.95-0.0497)/18</f>
        <v>0.0500166666666667</v>
      </c>
      <c r="AP402" s="161" t="n">
        <v>0</v>
      </c>
      <c r="AQ402" s="161" t="n">
        <v>0</v>
      </c>
      <c r="AR402" s="161" t="n">
        <v>0</v>
      </c>
      <c r="AS402" s="161" t="n">
        <v>0</v>
      </c>
      <c r="AT402" s="161" t="n">
        <v>0.05</v>
      </c>
      <c r="AU402" s="161" t="n">
        <v>0</v>
      </c>
      <c r="AV402" s="161" t="n">
        <v>0</v>
      </c>
      <c r="AW402" s="161" t="n">
        <v>0</v>
      </c>
      <c r="AX402" s="161" t="n">
        <v>0</v>
      </c>
      <c r="AY402" s="161" t="n">
        <v>0</v>
      </c>
      <c r="AZ402" s="161" t="n">
        <v>0</v>
      </c>
      <c r="BA402" s="161" t="n">
        <v>0</v>
      </c>
      <c r="BB402" s="161" t="n">
        <v>0</v>
      </c>
      <c r="BC402" s="163" t="n">
        <f aca="false">SUM(D402:BB402)</f>
        <v>1.00000238095238</v>
      </c>
      <c r="BD402" s="160"/>
    </row>
    <row r="403" customFormat="false" ht="12.75" hidden="false" customHeight="false" outlineLevel="0" collapsed="false">
      <c r="A403" s="153"/>
      <c r="B403" s="160" t="s">
        <v>120</v>
      </c>
      <c r="C403" s="155"/>
      <c r="D403" s="161" t="n">
        <f aca="false">D402</f>
        <v>0</v>
      </c>
      <c r="E403" s="161" t="n">
        <f aca="false">+D403+E402</f>
        <v>0</v>
      </c>
      <c r="F403" s="161" t="n">
        <f aca="false">+E403+F402</f>
        <v>0</v>
      </c>
      <c r="G403" s="161" t="n">
        <f aca="false">+F403+G402</f>
        <v>0</v>
      </c>
      <c r="H403" s="161" t="n">
        <f aca="false">+G403+H402</f>
        <v>0</v>
      </c>
      <c r="I403" s="161" t="n">
        <f aca="false">+H403+I402</f>
        <v>0</v>
      </c>
      <c r="J403" s="161" t="n">
        <f aca="false">+I403+J402</f>
        <v>0</v>
      </c>
      <c r="K403" s="161" t="n">
        <f aca="false">+J403+K402</f>
        <v>0</v>
      </c>
      <c r="L403" s="161" t="n">
        <f aca="false">+K403+L402</f>
        <v>0</v>
      </c>
      <c r="M403" s="161" t="n">
        <f aca="false">+L403+M402</f>
        <v>0</v>
      </c>
      <c r="N403" s="161" t="n">
        <f aca="false">+M403+N402</f>
        <v>0.049702380952381</v>
      </c>
      <c r="O403" s="161" t="n">
        <f aca="false">+N403+O402</f>
        <v>0.049702380952381</v>
      </c>
      <c r="P403" s="161" t="n">
        <f aca="false">+O403+P402</f>
        <v>0.049702380952381</v>
      </c>
      <c r="Q403" s="161" t="n">
        <f aca="false">+P403+Q402</f>
        <v>0.049702380952381</v>
      </c>
      <c r="R403" s="161" t="n">
        <f aca="false">+Q403+R402</f>
        <v>0.049702380952381</v>
      </c>
      <c r="S403" s="161" t="n">
        <f aca="false">+R403+S402</f>
        <v>0.049702380952381</v>
      </c>
      <c r="T403" s="161" t="n">
        <f aca="false">+S403+T402</f>
        <v>0.049702380952381</v>
      </c>
      <c r="U403" s="161" t="n">
        <f aca="false">+T403+U402</f>
        <v>0.049702380952381</v>
      </c>
      <c r="V403" s="161" t="n">
        <f aca="false">+U403+V402</f>
        <v>0.049702380952381</v>
      </c>
      <c r="W403" s="161" t="n">
        <f aca="false">+V403+W402</f>
        <v>0.049702380952381</v>
      </c>
      <c r="X403" s="161" t="n">
        <f aca="false">+W403+X402</f>
        <v>0.0997190476190476</v>
      </c>
      <c r="Y403" s="161" t="n">
        <f aca="false">+X403+Y402</f>
        <v>0.149735714285714</v>
      </c>
      <c r="Z403" s="161" t="n">
        <f aca="false">+Y403+Z402</f>
        <v>0.199752380952381</v>
      </c>
      <c r="AA403" s="161" t="n">
        <f aca="false">+Z403+AA402</f>
        <v>0.249769047619048</v>
      </c>
      <c r="AB403" s="161" t="n">
        <f aca="false">+AA403+AB402</f>
        <v>0.299785714285714</v>
      </c>
      <c r="AC403" s="161" t="n">
        <f aca="false">+AB403+AC402</f>
        <v>0.349802380952381</v>
      </c>
      <c r="AD403" s="161" t="n">
        <f aca="false">+AC403+AD402</f>
        <v>0.399819047619048</v>
      </c>
      <c r="AE403" s="161" t="n">
        <f aca="false">+AD403+AE402</f>
        <v>0.449835714285714</v>
      </c>
      <c r="AF403" s="161" t="n">
        <f aca="false">+AE403+AF402</f>
        <v>0.499852380952381</v>
      </c>
      <c r="AG403" s="161" t="n">
        <f aca="false">+AF403+AG402</f>
        <v>0.549869047619048</v>
      </c>
      <c r="AH403" s="162" t="n">
        <f aca="false">+AG403+AH402</f>
        <v>0.599885714285714</v>
      </c>
      <c r="AI403" s="161" t="n">
        <f aca="false">+AH403+AI402</f>
        <v>0.649902380952381</v>
      </c>
      <c r="AJ403" s="161" t="n">
        <f aca="false">+AI403+AJ402</f>
        <v>0.699919047619048</v>
      </c>
      <c r="AK403" s="161" t="n">
        <f aca="false">+AJ403+AK402</f>
        <v>0.749935714285714</v>
      </c>
      <c r="AL403" s="161" t="n">
        <f aca="false">+AK403+AL402</f>
        <v>0.799952380952381</v>
      </c>
      <c r="AM403" s="161" t="n">
        <f aca="false">+AL403+AM402</f>
        <v>0.849969047619048</v>
      </c>
      <c r="AN403" s="161" t="n">
        <f aca="false">+AM403+AN402</f>
        <v>0.899985714285715</v>
      </c>
      <c r="AO403" s="161" t="n">
        <f aca="false">+AN403+AO402</f>
        <v>0.950002380952381</v>
      </c>
      <c r="AP403" s="161" t="n">
        <f aca="false">+AO403+AP402</f>
        <v>0.950002380952381</v>
      </c>
      <c r="AQ403" s="161" t="n">
        <f aca="false">+AP403+AQ402</f>
        <v>0.950002380952381</v>
      </c>
      <c r="AR403" s="161" t="n">
        <f aca="false">+AQ403+AR402</f>
        <v>0.950002380952381</v>
      </c>
      <c r="AS403" s="161" t="n">
        <f aca="false">+AR403+AS402</f>
        <v>0.950002380952381</v>
      </c>
      <c r="AT403" s="161" t="n">
        <f aca="false">+AS403+AT402</f>
        <v>1.00000238095238</v>
      </c>
      <c r="AU403" s="161" t="n">
        <f aca="false">+AT403+AU402</f>
        <v>1.00000238095238</v>
      </c>
      <c r="AV403" s="161" t="n">
        <f aca="false">+AU403+AV402</f>
        <v>1.00000238095238</v>
      </c>
      <c r="AW403" s="161" t="n">
        <f aca="false">+AV403+AW402</f>
        <v>1.00000238095238</v>
      </c>
      <c r="AX403" s="161" t="n">
        <f aca="false">+AW403+AX402</f>
        <v>1.00000238095238</v>
      </c>
      <c r="AY403" s="161" t="n">
        <f aca="false">+AX403+AY402</f>
        <v>1.00000238095238</v>
      </c>
      <c r="AZ403" s="161" t="n">
        <f aca="false">+AY403+AZ402</f>
        <v>1.00000238095238</v>
      </c>
      <c r="BA403" s="161" t="n">
        <f aca="false">+AZ403+BA402</f>
        <v>1.00000238095238</v>
      </c>
      <c r="BB403" s="161" t="n">
        <f aca="false">+BA403+BB402</f>
        <v>1.00000238095238</v>
      </c>
      <c r="BC403" s="163"/>
      <c r="BD403" s="160"/>
    </row>
    <row r="404" customFormat="false" ht="12.75" hidden="false" customHeight="false" outlineLevel="0" collapsed="false">
      <c r="A404" s="153"/>
      <c r="B404" s="160" t="s">
        <v>121</v>
      </c>
      <c r="C404" s="155"/>
      <c r="D404" s="161" t="n">
        <v>0</v>
      </c>
      <c r="E404" s="161" t="n">
        <v>0</v>
      </c>
      <c r="F404" s="161" t="n">
        <v>0</v>
      </c>
      <c r="G404" s="161" t="n">
        <v>0</v>
      </c>
      <c r="H404" s="161" t="n">
        <v>0</v>
      </c>
      <c r="I404" s="161" t="n">
        <v>0</v>
      </c>
      <c r="J404" s="161" t="n">
        <v>0</v>
      </c>
      <c r="K404" s="161" t="n">
        <v>0</v>
      </c>
      <c r="L404" s="161" t="n">
        <v>0</v>
      </c>
      <c r="M404" s="161" t="n">
        <v>0</v>
      </c>
      <c r="N404" s="161" t="n">
        <v>0.05</v>
      </c>
      <c r="O404" s="161" t="n">
        <v>0</v>
      </c>
      <c r="P404" s="161" t="n">
        <v>0</v>
      </c>
      <c r="Q404" s="161" t="n">
        <v>0</v>
      </c>
      <c r="R404" s="161" t="n">
        <v>0</v>
      </c>
      <c r="S404" s="161" t="n">
        <v>0</v>
      </c>
      <c r="T404" s="161" t="n">
        <v>0</v>
      </c>
      <c r="U404" s="161" t="n">
        <v>0</v>
      </c>
      <c r="V404" s="161" t="n">
        <v>0</v>
      </c>
      <c r="W404" s="161" t="n">
        <v>0</v>
      </c>
      <c r="X404" s="161" t="n">
        <f aca="false">+(0.34-0.05)/18</f>
        <v>0.0161111111111111</v>
      </c>
      <c r="Y404" s="161" t="n">
        <f aca="false">+(0.34-0.05)/18</f>
        <v>0.0161111111111111</v>
      </c>
      <c r="Z404" s="161" t="n">
        <f aca="false">+(0.34-0.05)/18</f>
        <v>0.0161111111111111</v>
      </c>
      <c r="AA404" s="161" t="n">
        <f aca="false">+(0.34-0.05)/18</f>
        <v>0.0161111111111111</v>
      </c>
      <c r="AB404" s="161" t="n">
        <f aca="false">+(0.34-0.05)/18</f>
        <v>0.0161111111111111</v>
      </c>
      <c r="AC404" s="161" t="n">
        <f aca="false">+(0.34-0.05)/18</f>
        <v>0.0161111111111111</v>
      </c>
      <c r="AD404" s="161" t="n">
        <f aca="false">+(0.34-0.05)/18</f>
        <v>0.0161111111111111</v>
      </c>
      <c r="AE404" s="161" t="n">
        <f aca="false">+(0.34-0.05)/18</f>
        <v>0.0161111111111111</v>
      </c>
      <c r="AF404" s="161" t="n">
        <f aca="false">+(0.34-0.05)/18</f>
        <v>0.0161111111111111</v>
      </c>
      <c r="AG404" s="161" t="n">
        <f aca="false">+(0.34-0.05)/18</f>
        <v>0.0161111111111111</v>
      </c>
      <c r="AH404" s="162" t="n">
        <f aca="false">+(0.34-0.05)/18</f>
        <v>0.0161111111111111</v>
      </c>
      <c r="AI404" s="161" t="n">
        <f aca="false">+(0.34-0.05)/18</f>
        <v>0.0161111111111111</v>
      </c>
      <c r="AJ404" s="161" t="n">
        <f aca="false">+(0.34-0.05)/18</f>
        <v>0.0161111111111111</v>
      </c>
      <c r="AK404" s="161" t="n">
        <f aca="false">+(0.34-0.05)/18</f>
        <v>0.0161111111111111</v>
      </c>
      <c r="AL404" s="161" t="n">
        <f aca="false">+(0.34-0.05)/18</f>
        <v>0.0161111111111111</v>
      </c>
      <c r="AM404" s="161" t="n">
        <f aca="false">+(0.34-0.05)/18</f>
        <v>0.0161111111111111</v>
      </c>
      <c r="AN404" s="161" t="n">
        <f aca="false">+(0.34-0.05)/18</f>
        <v>0.0161111111111111</v>
      </c>
      <c r="AO404" s="161" t="n">
        <f aca="false">+(0.34-0.05)/18</f>
        <v>0.0161111111111111</v>
      </c>
      <c r="AP404" s="161" t="n">
        <v>0.66</v>
      </c>
      <c r="AQ404" s="161" t="n">
        <v>0</v>
      </c>
      <c r="AR404" s="161" t="n">
        <v>0</v>
      </c>
      <c r="AS404" s="161" t="n">
        <v>0</v>
      </c>
      <c r="AT404" s="161" t="n">
        <v>0</v>
      </c>
      <c r="AU404" s="161" t="n">
        <v>0</v>
      </c>
      <c r="AV404" s="161" t="n">
        <v>0</v>
      </c>
      <c r="AW404" s="161" t="n">
        <v>0</v>
      </c>
      <c r="AX404" s="161" t="n">
        <v>0</v>
      </c>
      <c r="AY404" s="161" t="n">
        <v>0</v>
      </c>
      <c r="AZ404" s="161" t="n">
        <v>0</v>
      </c>
      <c r="BA404" s="161" t="n">
        <v>0</v>
      </c>
      <c r="BB404" s="161" t="n">
        <v>0</v>
      </c>
      <c r="BC404" s="163" t="n">
        <f aca="false">SUM(D404:BB404)</f>
        <v>1</v>
      </c>
      <c r="BD404" s="160"/>
    </row>
    <row r="405" customFormat="false" ht="12.75" hidden="false" customHeight="false" outlineLevel="0" collapsed="false">
      <c r="A405" s="153"/>
      <c r="B405" s="160" t="s">
        <v>122</v>
      </c>
      <c r="C405" s="155"/>
      <c r="D405" s="161" t="n">
        <f aca="false">D404</f>
        <v>0</v>
      </c>
      <c r="E405" s="161" t="n">
        <f aca="false">+D405+E404</f>
        <v>0</v>
      </c>
      <c r="F405" s="161" t="n">
        <f aca="false">+E405+F404</f>
        <v>0</v>
      </c>
      <c r="G405" s="161" t="n">
        <f aca="false">+F405+G404</f>
        <v>0</v>
      </c>
      <c r="H405" s="161" t="n">
        <f aca="false">+G405+H404</f>
        <v>0</v>
      </c>
      <c r="I405" s="161" t="n">
        <f aca="false">+H405+I404</f>
        <v>0</v>
      </c>
      <c r="J405" s="161" t="n">
        <f aca="false">+I405+J404</f>
        <v>0</v>
      </c>
      <c r="K405" s="161" t="n">
        <f aca="false">+J405+K404</f>
        <v>0</v>
      </c>
      <c r="L405" s="161" t="n">
        <f aca="false">+K405+L404</f>
        <v>0</v>
      </c>
      <c r="M405" s="161" t="n">
        <f aca="false">+L405+M404</f>
        <v>0</v>
      </c>
      <c r="N405" s="161" t="n">
        <f aca="false">+M405+N404</f>
        <v>0.05</v>
      </c>
      <c r="O405" s="161" t="n">
        <f aca="false">+N405+O404</f>
        <v>0.05</v>
      </c>
      <c r="P405" s="161" t="n">
        <f aca="false">+O405+P404</f>
        <v>0.05</v>
      </c>
      <c r="Q405" s="161" t="n">
        <f aca="false">+P405+Q404</f>
        <v>0.05</v>
      </c>
      <c r="R405" s="161" t="n">
        <f aca="false">+Q405+R404</f>
        <v>0.05</v>
      </c>
      <c r="S405" s="161" t="n">
        <f aca="false">+R405+S404</f>
        <v>0.05</v>
      </c>
      <c r="T405" s="161" t="n">
        <f aca="false">+S405+T404</f>
        <v>0.05</v>
      </c>
      <c r="U405" s="161" t="n">
        <f aca="false">+T405+U404</f>
        <v>0.05</v>
      </c>
      <c r="V405" s="161" t="n">
        <f aca="false">+U405+V404</f>
        <v>0.05</v>
      </c>
      <c r="W405" s="161" t="n">
        <f aca="false">+V405+W404</f>
        <v>0.05</v>
      </c>
      <c r="X405" s="161" t="n">
        <f aca="false">+W405+X404</f>
        <v>0.0661111111111111</v>
      </c>
      <c r="Y405" s="161" t="n">
        <f aca="false">+X405+Y404</f>
        <v>0.0822222222222222</v>
      </c>
      <c r="Z405" s="161" t="n">
        <f aca="false">+Y405+Z404</f>
        <v>0.0983333333333334</v>
      </c>
      <c r="AA405" s="161" t="n">
        <f aca="false">+Z405+AA404</f>
        <v>0.114444444444444</v>
      </c>
      <c r="AB405" s="161" t="n">
        <f aca="false">+AA405+AB404</f>
        <v>0.130555555555556</v>
      </c>
      <c r="AC405" s="161" t="n">
        <f aca="false">+AB405+AC404</f>
        <v>0.146666666666667</v>
      </c>
      <c r="AD405" s="161" t="n">
        <f aca="false">+AC405+AD404</f>
        <v>0.162777777777778</v>
      </c>
      <c r="AE405" s="161" t="n">
        <f aca="false">+AD405+AE404</f>
        <v>0.178888888888889</v>
      </c>
      <c r="AF405" s="161" t="n">
        <f aca="false">+AE405+AF404</f>
        <v>0.195</v>
      </c>
      <c r="AG405" s="161" t="n">
        <f aca="false">+AF405+AG404</f>
        <v>0.211111111111111</v>
      </c>
      <c r="AH405" s="162" t="n">
        <f aca="false">+AG405+AH404</f>
        <v>0.227222222222222</v>
      </c>
      <c r="AI405" s="161" t="n">
        <f aca="false">+AH405+AI404</f>
        <v>0.243333333333333</v>
      </c>
      <c r="AJ405" s="161" t="n">
        <f aca="false">+AI405+AJ404</f>
        <v>0.259444444444444</v>
      </c>
      <c r="AK405" s="161" t="n">
        <f aca="false">+AJ405+AK404</f>
        <v>0.275555555555556</v>
      </c>
      <c r="AL405" s="161" t="n">
        <f aca="false">+AK405+AL404</f>
        <v>0.291666666666667</v>
      </c>
      <c r="AM405" s="161" t="n">
        <f aca="false">+AL405+AM404</f>
        <v>0.307777777777778</v>
      </c>
      <c r="AN405" s="161" t="n">
        <f aca="false">+AM405+AN404</f>
        <v>0.323888888888889</v>
      </c>
      <c r="AO405" s="161" t="n">
        <f aca="false">+AN405+AO404</f>
        <v>0.34</v>
      </c>
      <c r="AP405" s="161" t="n">
        <f aca="false">+AO405+AP404</f>
        <v>1</v>
      </c>
      <c r="AQ405" s="161" t="n">
        <f aca="false">+AP405+AQ404</f>
        <v>1</v>
      </c>
      <c r="AR405" s="161" t="n">
        <f aca="false">+AQ405+AR404</f>
        <v>1</v>
      </c>
      <c r="AS405" s="161" t="n">
        <f aca="false">+AR405+AS404</f>
        <v>1</v>
      </c>
      <c r="AT405" s="161" t="n">
        <f aca="false">+AS405+AT404</f>
        <v>1</v>
      </c>
      <c r="AU405" s="161" t="n">
        <f aca="false">+AT405+AU404</f>
        <v>1</v>
      </c>
      <c r="AV405" s="161" t="n">
        <f aca="false">+AU405+AV404</f>
        <v>1</v>
      </c>
      <c r="AW405" s="161" t="n">
        <f aca="false">+AV405+AW404</f>
        <v>1</v>
      </c>
      <c r="AX405" s="161" t="n">
        <f aca="false">+AW405+AX404</f>
        <v>1</v>
      </c>
      <c r="AY405" s="161" t="n">
        <f aca="false">+AX405+AY404</f>
        <v>1</v>
      </c>
      <c r="AZ405" s="161" t="n">
        <f aca="false">+AY405+AZ404</f>
        <v>1</v>
      </c>
      <c r="BA405" s="161" t="n">
        <f aca="false">+AZ405+BA404</f>
        <v>1</v>
      </c>
      <c r="BB405" s="161" t="n">
        <f aca="false">+BA405+BB404</f>
        <v>1</v>
      </c>
      <c r="BC405" s="163"/>
      <c r="BD405" s="160"/>
    </row>
    <row r="406" customFormat="false" ht="12.75" hidden="false" customHeight="false" outlineLevel="0" collapsed="false">
      <c r="A406" s="153"/>
      <c r="B406" s="187"/>
      <c r="C406" s="155"/>
      <c r="D406" s="283"/>
      <c r="E406" s="283"/>
      <c r="F406" s="283"/>
      <c r="G406" s="283"/>
      <c r="H406" s="283"/>
      <c r="I406" s="283"/>
      <c r="J406" s="283"/>
      <c r="K406" s="283"/>
      <c r="L406" s="283"/>
      <c r="M406" s="283"/>
      <c r="N406" s="283"/>
      <c r="O406" s="283"/>
      <c r="P406" s="283"/>
      <c r="Q406" s="283"/>
      <c r="R406" s="283"/>
      <c r="S406" s="283"/>
      <c r="T406" s="283"/>
      <c r="U406" s="283"/>
      <c r="V406" s="283"/>
      <c r="W406" s="283"/>
      <c r="X406" s="283"/>
      <c r="Y406" s="283"/>
      <c r="Z406" s="283"/>
      <c r="AA406" s="283"/>
      <c r="AB406" s="283"/>
      <c r="AC406" s="283"/>
      <c r="AD406" s="283"/>
      <c r="AE406" s="283"/>
      <c r="AF406" s="283"/>
      <c r="AG406" s="283"/>
      <c r="AH406" s="185"/>
      <c r="AI406" s="283"/>
      <c r="AJ406" s="283"/>
      <c r="AK406" s="283"/>
      <c r="AL406" s="283"/>
      <c r="AM406" s="283"/>
      <c r="AN406" s="283"/>
      <c r="AO406" s="283"/>
      <c r="AP406" s="283"/>
      <c r="AQ406" s="283"/>
      <c r="AR406" s="283"/>
      <c r="AS406" s="283"/>
      <c r="AT406" s="283"/>
      <c r="AU406" s="283"/>
      <c r="AV406" s="283"/>
      <c r="AW406" s="283"/>
      <c r="AX406" s="283"/>
      <c r="AY406" s="283"/>
      <c r="AZ406" s="283"/>
      <c r="BA406" s="283"/>
      <c r="BB406" s="283"/>
      <c r="BC406" s="186"/>
      <c r="BD406" s="187"/>
    </row>
    <row r="407" customFormat="false" ht="12.75" hidden="false" customHeight="false" outlineLevel="0" collapsed="false">
      <c r="A407" s="153"/>
      <c r="B407" s="166" t="s">
        <v>123</v>
      </c>
      <c r="C407" s="167" t="n">
        <v>14.2</v>
      </c>
      <c r="D407" s="168" t="n">
        <f aca="false">+D403*$C407</f>
        <v>0</v>
      </c>
      <c r="E407" s="168" t="n">
        <f aca="false">+E403*$C407</f>
        <v>0</v>
      </c>
      <c r="F407" s="168" t="n">
        <f aca="false">+F403*$C407</f>
        <v>0</v>
      </c>
      <c r="G407" s="168" t="n">
        <f aca="false">+G403*$C407</f>
        <v>0</v>
      </c>
      <c r="H407" s="168" t="n">
        <f aca="false">+H403*$C407</f>
        <v>0</v>
      </c>
      <c r="I407" s="168" t="n">
        <f aca="false">+I403*$C407</f>
        <v>0</v>
      </c>
      <c r="J407" s="168" t="n">
        <f aca="false">+J403*$C407</f>
        <v>0</v>
      </c>
      <c r="K407" s="168" t="n">
        <f aca="false">+K403*$C407</f>
        <v>0</v>
      </c>
      <c r="L407" s="168" t="n">
        <f aca="false">+L403*$C407</f>
        <v>0</v>
      </c>
      <c r="M407" s="168" t="n">
        <f aca="false">+M403*$C407</f>
        <v>0</v>
      </c>
      <c r="N407" s="168" t="n">
        <f aca="false">+N403*$C407</f>
        <v>0.705773809523809</v>
      </c>
      <c r="O407" s="168" t="n">
        <f aca="false">+O403*$C407</f>
        <v>0.705773809523809</v>
      </c>
      <c r="P407" s="168" t="n">
        <f aca="false">+P403*$C407</f>
        <v>0.705773809523809</v>
      </c>
      <c r="Q407" s="168" t="n">
        <f aca="false">+Q403*$C407</f>
        <v>0.705773809523809</v>
      </c>
      <c r="R407" s="168" t="n">
        <f aca="false">+R403*$C407</f>
        <v>0.705773809523809</v>
      </c>
      <c r="S407" s="168" t="n">
        <f aca="false">+S403*$C407</f>
        <v>0.705773809523809</v>
      </c>
      <c r="T407" s="168" t="n">
        <f aca="false">+T403*$C407</f>
        <v>0.705773809523809</v>
      </c>
      <c r="U407" s="168" t="n">
        <f aca="false">+U403*$C407</f>
        <v>0.705773809523809</v>
      </c>
      <c r="V407" s="168" t="n">
        <f aca="false">+V403*$C407</f>
        <v>0.705773809523809</v>
      </c>
      <c r="W407" s="168" t="n">
        <f aca="false">+W403*$C407</f>
        <v>0.705773809523809</v>
      </c>
      <c r="X407" s="168" t="n">
        <f aca="false">+X403*$C407</f>
        <v>1.41601047619048</v>
      </c>
      <c r="Y407" s="168" t="n">
        <f aca="false">+Y403*$C407</f>
        <v>2.12624714285714</v>
      </c>
      <c r="Z407" s="168" t="n">
        <f aca="false">+Z403*$C407</f>
        <v>2.83648380952381</v>
      </c>
      <c r="AA407" s="168" t="n">
        <f aca="false">+AA403*$C407</f>
        <v>3.54672047619048</v>
      </c>
      <c r="AB407" s="168" t="n">
        <f aca="false">+AB403*$C407</f>
        <v>4.25695714285714</v>
      </c>
      <c r="AC407" s="168" t="n">
        <f aca="false">+AC403*$C407</f>
        <v>4.96719380952381</v>
      </c>
      <c r="AD407" s="168" t="n">
        <f aca="false">+AD403*$C407</f>
        <v>5.67743047619048</v>
      </c>
      <c r="AE407" s="168" t="n">
        <f aca="false">+AE403*$C407</f>
        <v>6.38766714285714</v>
      </c>
      <c r="AF407" s="168" t="n">
        <f aca="false">+AF403*$C407</f>
        <v>7.09790380952381</v>
      </c>
      <c r="AG407" s="168" t="n">
        <f aca="false">+AG403*$C407</f>
        <v>7.80814047619047</v>
      </c>
      <c r="AH407" s="169" t="n">
        <f aca="false">+AH403*$C407</f>
        <v>8.51837714285714</v>
      </c>
      <c r="AI407" s="168" t="n">
        <f aca="false">+AI403*$C407</f>
        <v>9.22861380952381</v>
      </c>
      <c r="AJ407" s="168" t="n">
        <f aca="false">+AJ403*$C407</f>
        <v>9.93885047619048</v>
      </c>
      <c r="AK407" s="168" t="n">
        <f aca="false">+AK403*$C407</f>
        <v>10.6490871428571</v>
      </c>
      <c r="AL407" s="168" t="n">
        <f aca="false">+AL403*$C407</f>
        <v>11.3593238095238</v>
      </c>
      <c r="AM407" s="168" t="n">
        <f aca="false">+AM403*$C407</f>
        <v>12.0695604761905</v>
      </c>
      <c r="AN407" s="168" t="n">
        <f aca="false">+AN403*$C407</f>
        <v>12.7797971428571</v>
      </c>
      <c r="AO407" s="168" t="n">
        <f aca="false">+AO403*$C407</f>
        <v>13.4900338095238</v>
      </c>
      <c r="AP407" s="168" t="n">
        <f aca="false">+AP403*$C407</f>
        <v>13.4900338095238</v>
      </c>
      <c r="AQ407" s="168" t="n">
        <f aca="false">+AQ403*$C407</f>
        <v>13.4900338095238</v>
      </c>
      <c r="AR407" s="168" t="n">
        <f aca="false">+AR403*$C407</f>
        <v>13.4900338095238</v>
      </c>
      <c r="AS407" s="168" t="n">
        <f aca="false">+AS403*$C407</f>
        <v>13.4900338095238</v>
      </c>
      <c r="AT407" s="168" t="n">
        <f aca="false">+AT403*$C407</f>
        <v>14.2000338095238</v>
      </c>
      <c r="AU407" s="168" t="n">
        <f aca="false">+AU403*$C407</f>
        <v>14.2000338095238</v>
      </c>
      <c r="AV407" s="168" t="n">
        <f aca="false">+AV403*$C407</f>
        <v>14.2000338095238</v>
      </c>
      <c r="AW407" s="168" t="n">
        <f aca="false">+AW403*$C407</f>
        <v>14.2000338095238</v>
      </c>
      <c r="AX407" s="168" t="n">
        <f aca="false">+AX403*$C407</f>
        <v>14.2000338095238</v>
      </c>
      <c r="AY407" s="168" t="n">
        <f aca="false">+AY403*$C407</f>
        <v>14.2000338095238</v>
      </c>
      <c r="AZ407" s="168" t="n">
        <f aca="false">+AZ403*$C407</f>
        <v>14.2000338095238</v>
      </c>
      <c r="BA407" s="168" t="n">
        <f aca="false">+BA403*$C407</f>
        <v>14.2000338095238</v>
      </c>
      <c r="BB407" s="168" t="n">
        <f aca="false">+BB403*$C407</f>
        <v>14.2000338095238</v>
      </c>
      <c r="BC407" s="170"/>
      <c r="BD407" s="171"/>
      <c r="BE407" s="171"/>
      <c r="BF407" s="171"/>
      <c r="BG407" s="171"/>
      <c r="BH407" s="171"/>
      <c r="BI407" s="171"/>
      <c r="BJ407" s="171"/>
      <c r="BK407" s="171"/>
      <c r="BL407" s="171"/>
      <c r="BM407" s="171"/>
      <c r="BN407" s="171"/>
      <c r="BO407" s="171"/>
      <c r="BP407" s="171"/>
      <c r="BQ407" s="171"/>
      <c r="BR407" s="171"/>
      <c r="BS407" s="171"/>
      <c r="BT407" s="171"/>
      <c r="BU407" s="171"/>
      <c r="BV407" s="171"/>
      <c r="BW407" s="171"/>
      <c r="BX407" s="171"/>
      <c r="BY407" s="171"/>
      <c r="BZ407" s="171"/>
      <c r="CA407" s="171"/>
      <c r="CB407" s="171"/>
      <c r="CC407" s="171"/>
      <c r="CD407" s="171"/>
      <c r="CE407" s="171"/>
      <c r="CF407" s="171"/>
      <c r="CG407" s="171"/>
      <c r="CH407" s="171"/>
      <c r="CI407" s="171"/>
      <c r="CJ407" s="171"/>
      <c r="CK407" s="171"/>
    </row>
    <row r="408" customFormat="false" ht="13.5" hidden="false" customHeight="false" outlineLevel="0" collapsed="false">
      <c r="A408" s="153"/>
      <c r="B408" s="172" t="s">
        <v>124</v>
      </c>
      <c r="C408" s="173" t="e">
        <f aca="false">+#REF!</f>
        <v>#REF!</v>
      </c>
      <c r="D408" s="174" t="n">
        <f aca="false">+D405*$C407</f>
        <v>0</v>
      </c>
      <c r="E408" s="174" t="n">
        <f aca="false">+E405*$C407</f>
        <v>0</v>
      </c>
      <c r="F408" s="174" t="n">
        <f aca="false">+F405*$C407</f>
        <v>0</v>
      </c>
      <c r="G408" s="174" t="n">
        <f aca="false">+G405*$C407</f>
        <v>0</v>
      </c>
      <c r="H408" s="174" t="n">
        <f aca="false">+H405*$C407</f>
        <v>0</v>
      </c>
      <c r="I408" s="174" t="n">
        <f aca="false">+I405*$C407</f>
        <v>0</v>
      </c>
      <c r="J408" s="174" t="n">
        <f aca="false">+J405*$C407</f>
        <v>0</v>
      </c>
      <c r="K408" s="174" t="n">
        <f aca="false">+K405*$C407</f>
        <v>0</v>
      </c>
      <c r="L408" s="174" t="n">
        <f aca="false">+L405*$C407</f>
        <v>0</v>
      </c>
      <c r="M408" s="174" t="n">
        <f aca="false">+M405*$C407</f>
        <v>0</v>
      </c>
      <c r="N408" s="174" t="n">
        <f aca="false">+N405*$C407</f>
        <v>0.71</v>
      </c>
      <c r="O408" s="174" t="n">
        <f aca="false">+O405*$C407</f>
        <v>0.71</v>
      </c>
      <c r="P408" s="174" t="n">
        <f aca="false">+P405*$C407</f>
        <v>0.71</v>
      </c>
      <c r="Q408" s="174" t="n">
        <f aca="false">+Q405*$C407</f>
        <v>0.71</v>
      </c>
      <c r="R408" s="174" t="n">
        <f aca="false">+R405*$C407</f>
        <v>0.71</v>
      </c>
      <c r="S408" s="174" t="n">
        <f aca="false">+S405*$C407</f>
        <v>0.71</v>
      </c>
      <c r="T408" s="174" t="n">
        <f aca="false">+T405*$C407</f>
        <v>0.71</v>
      </c>
      <c r="U408" s="174" t="n">
        <f aca="false">+U405*$C407</f>
        <v>0.71</v>
      </c>
      <c r="V408" s="174" t="n">
        <f aca="false">+V405*$C407</f>
        <v>0.71</v>
      </c>
      <c r="W408" s="174" t="n">
        <f aca="false">+W405*$C407</f>
        <v>0.71</v>
      </c>
      <c r="X408" s="174" t="n">
        <f aca="false">+X405*$C407</f>
        <v>0.938777777777778</v>
      </c>
      <c r="Y408" s="174" t="n">
        <f aca="false">+Y405*$C407</f>
        <v>1.16755555555556</v>
      </c>
      <c r="Z408" s="174" t="n">
        <f aca="false">+Z405*$C407</f>
        <v>1.39633333333333</v>
      </c>
      <c r="AA408" s="174" t="n">
        <f aca="false">+AA405*$C407</f>
        <v>1.62511111111111</v>
      </c>
      <c r="AB408" s="174" t="n">
        <f aca="false">+AB405*$C407</f>
        <v>1.85388888888889</v>
      </c>
      <c r="AC408" s="174" t="n">
        <f aca="false">+AC405*$C407</f>
        <v>2.08266666666667</v>
      </c>
      <c r="AD408" s="174" t="n">
        <f aca="false">+AD405*$C407</f>
        <v>2.31144444444444</v>
      </c>
      <c r="AE408" s="174" t="n">
        <f aca="false">+AE405*$C407</f>
        <v>2.54022222222222</v>
      </c>
      <c r="AF408" s="174" t="n">
        <f aca="false">+AF405*$C407</f>
        <v>2.769</v>
      </c>
      <c r="AG408" s="174" t="n">
        <f aca="false">+AG405*$C407</f>
        <v>2.99777777777778</v>
      </c>
      <c r="AH408" s="175" t="n">
        <f aca="false">+AH405*$C407</f>
        <v>3.22655555555556</v>
      </c>
      <c r="AI408" s="174" t="n">
        <f aca="false">+AI405*$C407</f>
        <v>3.45533333333333</v>
      </c>
      <c r="AJ408" s="174" t="n">
        <f aca="false">+AJ405*$C407</f>
        <v>3.68411111111111</v>
      </c>
      <c r="AK408" s="174" t="n">
        <f aca="false">+AK405*$C407</f>
        <v>3.91288888888889</v>
      </c>
      <c r="AL408" s="174" t="n">
        <f aca="false">+AL405*$C407</f>
        <v>4.14166666666667</v>
      </c>
      <c r="AM408" s="174" t="n">
        <f aca="false">+AM405*$C407</f>
        <v>4.37044444444445</v>
      </c>
      <c r="AN408" s="174" t="n">
        <f aca="false">+AN405*$C407</f>
        <v>4.59922222222222</v>
      </c>
      <c r="AO408" s="174" t="n">
        <f aca="false">+AO405*$C407</f>
        <v>4.828</v>
      </c>
      <c r="AP408" s="174" t="n">
        <f aca="false">+AP405*$C407</f>
        <v>14.2</v>
      </c>
      <c r="AQ408" s="174" t="n">
        <f aca="false">+AQ405*$C407</f>
        <v>14.2</v>
      </c>
      <c r="AR408" s="174" t="n">
        <f aca="false">+AR405*$C407</f>
        <v>14.2</v>
      </c>
      <c r="AS408" s="174" t="n">
        <f aca="false">+AS405*$C407</f>
        <v>14.2</v>
      </c>
      <c r="AT408" s="174" t="n">
        <f aca="false">+AT405*$C407</f>
        <v>14.2</v>
      </c>
      <c r="AU408" s="174" t="n">
        <f aca="false">+AU405*$C407</f>
        <v>14.2</v>
      </c>
      <c r="AV408" s="174" t="n">
        <f aca="false">+AV405*$C407</f>
        <v>14.2</v>
      </c>
      <c r="AW408" s="174" t="n">
        <f aca="false">+AW405*$C407</f>
        <v>14.2</v>
      </c>
      <c r="AX408" s="174" t="n">
        <f aca="false">+AX405*$C407</f>
        <v>14.2</v>
      </c>
      <c r="AY408" s="174" t="n">
        <f aca="false">+AY405*$C407</f>
        <v>14.2</v>
      </c>
      <c r="AZ408" s="174" t="n">
        <f aca="false">+AZ405*$C407</f>
        <v>14.2</v>
      </c>
      <c r="BA408" s="174" t="n">
        <f aca="false">+BA405*$C407</f>
        <v>14.2</v>
      </c>
      <c r="BB408" s="174" t="n">
        <f aca="false">+BB405*$C407</f>
        <v>14.2</v>
      </c>
      <c r="BC408" s="176"/>
      <c r="BD408" s="177"/>
      <c r="BE408" s="177"/>
      <c r="BF408" s="177"/>
      <c r="BG408" s="177"/>
      <c r="BH408" s="177"/>
      <c r="BI408" s="177"/>
      <c r="BJ408" s="177"/>
      <c r="BK408" s="177"/>
      <c r="BL408" s="177"/>
      <c r="BM408" s="177"/>
      <c r="BN408" s="177"/>
      <c r="BO408" s="177"/>
      <c r="BP408" s="177"/>
      <c r="BQ408" s="177"/>
      <c r="BR408" s="177"/>
      <c r="BS408" s="177"/>
      <c r="BT408" s="177"/>
      <c r="BU408" s="177"/>
      <c r="BV408" s="177"/>
      <c r="BW408" s="177"/>
      <c r="BX408" s="177"/>
      <c r="BY408" s="177"/>
      <c r="BZ408" s="177"/>
      <c r="CA408" s="177"/>
      <c r="CB408" s="177"/>
      <c r="CC408" s="177"/>
      <c r="CD408" s="177"/>
      <c r="CE408" s="177"/>
      <c r="CF408" s="177"/>
      <c r="CG408" s="177"/>
      <c r="CH408" s="177"/>
      <c r="CI408" s="177"/>
      <c r="CJ408" s="177"/>
      <c r="CK408" s="177"/>
    </row>
    <row r="409" customFormat="false" ht="15" hidden="false" customHeight="true" outlineLevel="0" collapsed="false">
      <c r="A409" s="153" t="n">
        <f aca="false">+A401+1</f>
        <v>8</v>
      </c>
      <c r="B409" s="154" t="e">
        <f aca="false">#REF!</f>
        <v>#REF!</v>
      </c>
      <c r="C409" s="155" t="e">
        <f aca="false">#REF!</f>
        <v>#REF!</v>
      </c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  <c r="AD409" s="156"/>
      <c r="AE409" s="156"/>
      <c r="AF409" s="156"/>
      <c r="AG409" s="156"/>
      <c r="AH409" s="157"/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8"/>
    </row>
    <row r="410" customFormat="false" ht="12.75" hidden="false" customHeight="false" outlineLevel="0" collapsed="false">
      <c r="A410" s="153"/>
      <c r="B410" s="160" t="s">
        <v>119</v>
      </c>
      <c r="C410" s="155"/>
      <c r="D410" s="161" t="n">
        <v>0</v>
      </c>
      <c r="E410" s="161" t="n">
        <v>0</v>
      </c>
      <c r="F410" s="161" t="n">
        <v>0</v>
      </c>
      <c r="G410" s="161" t="n">
        <v>0</v>
      </c>
      <c r="H410" s="161" t="n">
        <v>0</v>
      </c>
      <c r="I410" s="161" t="n">
        <v>0</v>
      </c>
      <c r="J410" s="161" t="n">
        <v>0</v>
      </c>
      <c r="K410" s="161" t="n">
        <v>0</v>
      </c>
      <c r="L410" s="161" t="n">
        <v>0</v>
      </c>
      <c r="M410" s="161" t="n">
        <v>0</v>
      </c>
      <c r="N410" s="161" t="n">
        <f aca="false">16.7/336</f>
        <v>0.049702380952381</v>
      </c>
      <c r="O410" s="161" t="n">
        <v>0</v>
      </c>
      <c r="P410" s="161" t="n">
        <v>0</v>
      </c>
      <c r="Q410" s="161" t="n">
        <v>0</v>
      </c>
      <c r="R410" s="161" t="n">
        <v>0</v>
      </c>
      <c r="S410" s="161" t="n">
        <v>0</v>
      </c>
      <c r="T410" s="161" t="n">
        <v>0</v>
      </c>
      <c r="U410" s="161" t="n">
        <v>0</v>
      </c>
      <c r="V410" s="161" t="n">
        <v>0</v>
      </c>
      <c r="W410" s="161" t="n">
        <v>0</v>
      </c>
      <c r="X410" s="161" t="n">
        <f aca="false">+(0.95-0.0497)/18</f>
        <v>0.0500166666666667</v>
      </c>
      <c r="Y410" s="161" t="n">
        <f aca="false">+(0.95-0.0497)/18</f>
        <v>0.0500166666666667</v>
      </c>
      <c r="Z410" s="161" t="n">
        <f aca="false">+(0.95-0.0497)/18</f>
        <v>0.0500166666666667</v>
      </c>
      <c r="AA410" s="161" t="n">
        <f aca="false">+(0.95-0.0497)/18</f>
        <v>0.0500166666666667</v>
      </c>
      <c r="AB410" s="161" t="n">
        <f aca="false">+(0.95-0.0497)/18</f>
        <v>0.0500166666666667</v>
      </c>
      <c r="AC410" s="161" t="n">
        <f aca="false">+(0.95-0.0497)/18</f>
        <v>0.0500166666666667</v>
      </c>
      <c r="AD410" s="161" t="n">
        <f aca="false">+(0.95-0.0497)/18</f>
        <v>0.0500166666666667</v>
      </c>
      <c r="AE410" s="161" t="n">
        <f aca="false">+(0.95-0.0497)/18</f>
        <v>0.0500166666666667</v>
      </c>
      <c r="AF410" s="161" t="n">
        <f aca="false">+(0.95-0.0497)/18</f>
        <v>0.0500166666666667</v>
      </c>
      <c r="AG410" s="161" t="n">
        <f aca="false">+(0.95-0.0497)/18</f>
        <v>0.0500166666666667</v>
      </c>
      <c r="AH410" s="162" t="n">
        <f aca="false">+(0.95-0.0497)/18</f>
        <v>0.0500166666666667</v>
      </c>
      <c r="AI410" s="161" t="n">
        <f aca="false">+(0.95-0.0497)/18</f>
        <v>0.0500166666666667</v>
      </c>
      <c r="AJ410" s="161" t="n">
        <f aca="false">+(0.95-0.0497)/18</f>
        <v>0.0500166666666667</v>
      </c>
      <c r="AK410" s="161" t="n">
        <f aca="false">+(0.95-0.0497)/18</f>
        <v>0.0500166666666667</v>
      </c>
      <c r="AL410" s="161" t="n">
        <f aca="false">+(0.95-0.0497)/18</f>
        <v>0.0500166666666667</v>
      </c>
      <c r="AM410" s="161" t="n">
        <f aca="false">+(0.95-0.0497)/18</f>
        <v>0.0500166666666667</v>
      </c>
      <c r="AN410" s="161" t="n">
        <f aca="false">+(0.95-0.0497)/18</f>
        <v>0.0500166666666667</v>
      </c>
      <c r="AO410" s="161" t="n">
        <f aca="false">+(0.95-0.0497)/18</f>
        <v>0.0500166666666667</v>
      </c>
      <c r="AP410" s="161" t="n">
        <v>0</v>
      </c>
      <c r="AQ410" s="161" t="n">
        <v>0</v>
      </c>
      <c r="AR410" s="161" t="n">
        <v>0</v>
      </c>
      <c r="AS410" s="161" t="n">
        <v>0</v>
      </c>
      <c r="AT410" s="161" t="n">
        <v>0.05</v>
      </c>
      <c r="AU410" s="161" t="n">
        <v>0</v>
      </c>
      <c r="AV410" s="161" t="n">
        <v>0</v>
      </c>
      <c r="AW410" s="161" t="n">
        <v>0</v>
      </c>
      <c r="AX410" s="161" t="n">
        <v>0</v>
      </c>
      <c r="AY410" s="161" t="n">
        <v>0</v>
      </c>
      <c r="AZ410" s="161" t="n">
        <v>0</v>
      </c>
      <c r="BA410" s="161" t="n">
        <v>0</v>
      </c>
      <c r="BB410" s="161" t="n">
        <v>0</v>
      </c>
      <c r="BC410" s="163" t="n">
        <f aca="false">SUM(D410:BB410)</f>
        <v>1.00000238095238</v>
      </c>
      <c r="BD410" s="160"/>
    </row>
    <row r="411" customFormat="false" ht="12.75" hidden="false" customHeight="false" outlineLevel="0" collapsed="false">
      <c r="A411" s="153"/>
      <c r="B411" s="160" t="s">
        <v>120</v>
      </c>
      <c r="C411" s="155"/>
      <c r="D411" s="161" t="n">
        <f aca="false">D410</f>
        <v>0</v>
      </c>
      <c r="E411" s="161" t="n">
        <f aca="false">+D411+E410</f>
        <v>0</v>
      </c>
      <c r="F411" s="161" t="n">
        <f aca="false">+E411+F410</f>
        <v>0</v>
      </c>
      <c r="G411" s="161" t="n">
        <f aca="false">+F411+G410</f>
        <v>0</v>
      </c>
      <c r="H411" s="161" t="n">
        <f aca="false">+G411+H410</f>
        <v>0</v>
      </c>
      <c r="I411" s="161" t="n">
        <f aca="false">+H411+I410</f>
        <v>0</v>
      </c>
      <c r="J411" s="161" t="n">
        <f aca="false">+I411+J410</f>
        <v>0</v>
      </c>
      <c r="K411" s="161" t="n">
        <f aca="false">+J411+K410</f>
        <v>0</v>
      </c>
      <c r="L411" s="161" t="n">
        <f aca="false">+K411+L410</f>
        <v>0</v>
      </c>
      <c r="M411" s="161" t="n">
        <f aca="false">+L411+M410</f>
        <v>0</v>
      </c>
      <c r="N411" s="161" t="n">
        <f aca="false">+M411+N410</f>
        <v>0.049702380952381</v>
      </c>
      <c r="O411" s="161" t="n">
        <f aca="false">+N411+O410</f>
        <v>0.049702380952381</v>
      </c>
      <c r="P411" s="161" t="n">
        <f aca="false">+O411+P410</f>
        <v>0.049702380952381</v>
      </c>
      <c r="Q411" s="161" t="n">
        <f aca="false">+P411+Q410</f>
        <v>0.049702380952381</v>
      </c>
      <c r="R411" s="161" t="n">
        <f aca="false">+Q411+R410</f>
        <v>0.049702380952381</v>
      </c>
      <c r="S411" s="161" t="n">
        <f aca="false">+R411+S410</f>
        <v>0.049702380952381</v>
      </c>
      <c r="T411" s="161" t="n">
        <f aca="false">+S411+T410</f>
        <v>0.049702380952381</v>
      </c>
      <c r="U411" s="161" t="n">
        <f aca="false">+T411+U410</f>
        <v>0.049702380952381</v>
      </c>
      <c r="V411" s="161" t="n">
        <f aca="false">+U411+V410</f>
        <v>0.049702380952381</v>
      </c>
      <c r="W411" s="161" t="n">
        <f aca="false">+V411+W410</f>
        <v>0.049702380952381</v>
      </c>
      <c r="X411" s="161" t="n">
        <f aca="false">+W411+X410</f>
        <v>0.0997190476190476</v>
      </c>
      <c r="Y411" s="161" t="n">
        <f aca="false">+X411+Y410</f>
        <v>0.149735714285714</v>
      </c>
      <c r="Z411" s="161" t="n">
        <f aca="false">+Y411+Z410</f>
        <v>0.199752380952381</v>
      </c>
      <c r="AA411" s="161" t="n">
        <f aca="false">+Z411+AA410</f>
        <v>0.249769047619048</v>
      </c>
      <c r="AB411" s="161" t="n">
        <f aca="false">+AA411+AB410</f>
        <v>0.299785714285714</v>
      </c>
      <c r="AC411" s="161" t="n">
        <f aca="false">+AB411+AC410</f>
        <v>0.349802380952381</v>
      </c>
      <c r="AD411" s="161" t="n">
        <f aca="false">+AC411+AD410</f>
        <v>0.399819047619048</v>
      </c>
      <c r="AE411" s="161" t="n">
        <f aca="false">+AD411+AE410</f>
        <v>0.449835714285714</v>
      </c>
      <c r="AF411" s="161" t="n">
        <f aca="false">+AE411+AF410</f>
        <v>0.499852380952381</v>
      </c>
      <c r="AG411" s="161" t="n">
        <f aca="false">+AF411+AG410</f>
        <v>0.549869047619048</v>
      </c>
      <c r="AH411" s="162" t="n">
        <f aca="false">+AG411+AH410</f>
        <v>0.599885714285714</v>
      </c>
      <c r="AI411" s="161" t="n">
        <f aca="false">+AH411+AI410</f>
        <v>0.649902380952381</v>
      </c>
      <c r="AJ411" s="161" t="n">
        <f aca="false">+AI411+AJ410</f>
        <v>0.699919047619048</v>
      </c>
      <c r="AK411" s="161" t="n">
        <f aca="false">+AJ411+AK410</f>
        <v>0.749935714285714</v>
      </c>
      <c r="AL411" s="161" t="n">
        <f aca="false">+AK411+AL410</f>
        <v>0.799952380952381</v>
      </c>
      <c r="AM411" s="161" t="n">
        <f aca="false">+AL411+AM410</f>
        <v>0.849969047619048</v>
      </c>
      <c r="AN411" s="161" t="n">
        <f aca="false">+AM411+AN410</f>
        <v>0.899985714285715</v>
      </c>
      <c r="AO411" s="161" t="n">
        <f aca="false">+AN411+AO410</f>
        <v>0.950002380952381</v>
      </c>
      <c r="AP411" s="161" t="n">
        <f aca="false">+AO411+AP410</f>
        <v>0.950002380952381</v>
      </c>
      <c r="AQ411" s="161" t="n">
        <f aca="false">+AP411+AQ410</f>
        <v>0.950002380952381</v>
      </c>
      <c r="AR411" s="161" t="n">
        <f aca="false">+AQ411+AR410</f>
        <v>0.950002380952381</v>
      </c>
      <c r="AS411" s="161" t="n">
        <f aca="false">+AR411+AS410</f>
        <v>0.950002380952381</v>
      </c>
      <c r="AT411" s="161" t="n">
        <f aca="false">+AS411+AT410</f>
        <v>1.00000238095238</v>
      </c>
      <c r="AU411" s="161" t="n">
        <f aca="false">+AT411+AU410</f>
        <v>1.00000238095238</v>
      </c>
      <c r="AV411" s="161" t="n">
        <f aca="false">+AU411+AV410</f>
        <v>1.00000238095238</v>
      </c>
      <c r="AW411" s="161" t="n">
        <f aca="false">+AV411+AW410</f>
        <v>1.00000238095238</v>
      </c>
      <c r="AX411" s="161" t="n">
        <f aca="false">+AW411+AX410</f>
        <v>1.00000238095238</v>
      </c>
      <c r="AY411" s="161" t="n">
        <f aca="false">+AX411+AY410</f>
        <v>1.00000238095238</v>
      </c>
      <c r="AZ411" s="161" t="n">
        <f aca="false">+AY411+AZ410</f>
        <v>1.00000238095238</v>
      </c>
      <c r="BA411" s="161" t="n">
        <f aca="false">+AZ411+BA410</f>
        <v>1.00000238095238</v>
      </c>
      <c r="BB411" s="161" t="n">
        <f aca="false">+BA411+BB410</f>
        <v>1.00000238095238</v>
      </c>
      <c r="BC411" s="163"/>
      <c r="BD411" s="160"/>
    </row>
    <row r="412" customFormat="false" ht="12.75" hidden="false" customHeight="false" outlineLevel="0" collapsed="false">
      <c r="A412" s="153"/>
      <c r="B412" s="160" t="s">
        <v>121</v>
      </c>
      <c r="C412" s="155"/>
      <c r="D412" s="161" t="n">
        <v>0</v>
      </c>
      <c r="E412" s="161" t="n">
        <v>0</v>
      </c>
      <c r="F412" s="161" t="n">
        <v>0</v>
      </c>
      <c r="G412" s="161" t="n">
        <v>0</v>
      </c>
      <c r="H412" s="161" t="n">
        <v>0</v>
      </c>
      <c r="I412" s="161" t="n">
        <v>0</v>
      </c>
      <c r="J412" s="161" t="n">
        <v>0</v>
      </c>
      <c r="K412" s="161" t="n">
        <v>0</v>
      </c>
      <c r="L412" s="161" t="n">
        <v>0</v>
      </c>
      <c r="M412" s="161" t="n">
        <v>0</v>
      </c>
      <c r="N412" s="161" t="n">
        <v>0.05</v>
      </c>
      <c r="O412" s="161" t="n">
        <v>0</v>
      </c>
      <c r="P412" s="161" t="n">
        <v>0</v>
      </c>
      <c r="Q412" s="161" t="n">
        <v>0</v>
      </c>
      <c r="R412" s="161" t="n">
        <v>0</v>
      </c>
      <c r="S412" s="161" t="n">
        <v>0</v>
      </c>
      <c r="T412" s="161" t="n">
        <v>0</v>
      </c>
      <c r="U412" s="161" t="n">
        <v>0</v>
      </c>
      <c r="V412" s="161" t="n">
        <v>0</v>
      </c>
      <c r="W412" s="161" t="n">
        <v>0</v>
      </c>
      <c r="X412" s="161" t="n">
        <f aca="false">+(0.34-0.05)/18</f>
        <v>0.0161111111111111</v>
      </c>
      <c r="Y412" s="161" t="n">
        <f aca="false">+(0.34-0.05)/18</f>
        <v>0.0161111111111111</v>
      </c>
      <c r="Z412" s="161" t="n">
        <f aca="false">+(0.34-0.05)/18</f>
        <v>0.0161111111111111</v>
      </c>
      <c r="AA412" s="161" t="n">
        <f aca="false">+(0.34-0.05)/18</f>
        <v>0.0161111111111111</v>
      </c>
      <c r="AB412" s="161" t="n">
        <f aca="false">+(0.34-0.05)/18</f>
        <v>0.0161111111111111</v>
      </c>
      <c r="AC412" s="161" t="n">
        <f aca="false">+(0.34-0.05)/18</f>
        <v>0.0161111111111111</v>
      </c>
      <c r="AD412" s="161" t="n">
        <f aca="false">+(0.34-0.05)/18</f>
        <v>0.0161111111111111</v>
      </c>
      <c r="AE412" s="161" t="n">
        <f aca="false">+(0.34-0.05)/18</f>
        <v>0.0161111111111111</v>
      </c>
      <c r="AF412" s="161" t="n">
        <f aca="false">+(0.34-0.05)/18</f>
        <v>0.0161111111111111</v>
      </c>
      <c r="AG412" s="161" t="n">
        <f aca="false">+(0.34-0.05)/18</f>
        <v>0.0161111111111111</v>
      </c>
      <c r="AH412" s="162" t="n">
        <f aca="false">+(0.34-0.05)/18</f>
        <v>0.0161111111111111</v>
      </c>
      <c r="AI412" s="161" t="n">
        <f aca="false">+(0.34-0.05)/18</f>
        <v>0.0161111111111111</v>
      </c>
      <c r="AJ412" s="161" t="n">
        <f aca="false">+(0.34-0.05)/18</f>
        <v>0.0161111111111111</v>
      </c>
      <c r="AK412" s="161" t="n">
        <f aca="false">+(0.34-0.05)/18</f>
        <v>0.0161111111111111</v>
      </c>
      <c r="AL412" s="161" t="n">
        <f aca="false">+(0.34-0.05)/18</f>
        <v>0.0161111111111111</v>
      </c>
      <c r="AM412" s="161" t="n">
        <f aca="false">+(0.34-0.05)/18</f>
        <v>0.0161111111111111</v>
      </c>
      <c r="AN412" s="161" t="n">
        <f aca="false">+(0.34-0.05)/18</f>
        <v>0.0161111111111111</v>
      </c>
      <c r="AO412" s="161" t="n">
        <f aca="false">+(0.34-0.05)/18</f>
        <v>0.0161111111111111</v>
      </c>
      <c r="AP412" s="161" t="n">
        <v>0.66</v>
      </c>
      <c r="AQ412" s="161" t="n">
        <v>0</v>
      </c>
      <c r="AR412" s="161" t="n">
        <v>0</v>
      </c>
      <c r="AS412" s="161" t="n">
        <v>0</v>
      </c>
      <c r="AT412" s="161" t="n">
        <v>0</v>
      </c>
      <c r="AU412" s="161" t="n">
        <v>0</v>
      </c>
      <c r="AV412" s="161" t="n">
        <v>0</v>
      </c>
      <c r="AW412" s="161" t="n">
        <v>0</v>
      </c>
      <c r="AX412" s="161" t="n">
        <v>0</v>
      </c>
      <c r="AY412" s="161" t="n">
        <v>0</v>
      </c>
      <c r="AZ412" s="161" t="n">
        <v>0</v>
      </c>
      <c r="BA412" s="161" t="n">
        <v>0</v>
      </c>
      <c r="BB412" s="161" t="n">
        <v>0</v>
      </c>
      <c r="BC412" s="163" t="n">
        <f aca="false">SUM(D412:BB412)</f>
        <v>1</v>
      </c>
      <c r="BD412" s="160"/>
    </row>
    <row r="413" customFormat="false" ht="12.75" hidden="false" customHeight="false" outlineLevel="0" collapsed="false">
      <c r="A413" s="153"/>
      <c r="B413" s="160" t="s">
        <v>122</v>
      </c>
      <c r="C413" s="155"/>
      <c r="D413" s="161" t="n">
        <f aca="false">D412</f>
        <v>0</v>
      </c>
      <c r="E413" s="161" t="n">
        <f aca="false">+D413+E412</f>
        <v>0</v>
      </c>
      <c r="F413" s="161" t="n">
        <f aca="false">+E413+F412</f>
        <v>0</v>
      </c>
      <c r="G413" s="161" t="n">
        <f aca="false">+F413+G412</f>
        <v>0</v>
      </c>
      <c r="H413" s="161" t="n">
        <f aca="false">+G413+H412</f>
        <v>0</v>
      </c>
      <c r="I413" s="161" t="n">
        <f aca="false">+H413+I412</f>
        <v>0</v>
      </c>
      <c r="J413" s="161" t="n">
        <f aca="false">+I413+J412</f>
        <v>0</v>
      </c>
      <c r="K413" s="161" t="n">
        <f aca="false">+J413+K412</f>
        <v>0</v>
      </c>
      <c r="L413" s="161" t="n">
        <f aca="false">+K413+L412</f>
        <v>0</v>
      </c>
      <c r="M413" s="161" t="n">
        <f aca="false">+L413+M412</f>
        <v>0</v>
      </c>
      <c r="N413" s="161" t="n">
        <f aca="false">+M413+N412</f>
        <v>0.05</v>
      </c>
      <c r="O413" s="161" t="n">
        <f aca="false">+N413+O412</f>
        <v>0.05</v>
      </c>
      <c r="P413" s="161" t="n">
        <f aca="false">+O413+P412</f>
        <v>0.05</v>
      </c>
      <c r="Q413" s="161" t="n">
        <f aca="false">+P413+Q412</f>
        <v>0.05</v>
      </c>
      <c r="R413" s="161" t="n">
        <f aca="false">+Q413+R412</f>
        <v>0.05</v>
      </c>
      <c r="S413" s="161" t="n">
        <f aca="false">+R413+S412</f>
        <v>0.05</v>
      </c>
      <c r="T413" s="161" t="n">
        <f aca="false">+S413+T412</f>
        <v>0.05</v>
      </c>
      <c r="U413" s="161" t="n">
        <f aca="false">+T413+U412</f>
        <v>0.05</v>
      </c>
      <c r="V413" s="161" t="n">
        <f aca="false">+U413+V412</f>
        <v>0.05</v>
      </c>
      <c r="W413" s="161" t="n">
        <f aca="false">+V413+W412</f>
        <v>0.05</v>
      </c>
      <c r="X413" s="161" t="n">
        <f aca="false">+W413+X412</f>
        <v>0.0661111111111111</v>
      </c>
      <c r="Y413" s="161" t="n">
        <f aca="false">+X413+Y412</f>
        <v>0.0822222222222222</v>
      </c>
      <c r="Z413" s="161" t="n">
        <f aca="false">+Y413+Z412</f>
        <v>0.0983333333333334</v>
      </c>
      <c r="AA413" s="161" t="n">
        <f aca="false">+Z413+AA412</f>
        <v>0.114444444444444</v>
      </c>
      <c r="AB413" s="161" t="n">
        <f aca="false">+AA413+AB412</f>
        <v>0.130555555555556</v>
      </c>
      <c r="AC413" s="161" t="n">
        <f aca="false">+AB413+AC412</f>
        <v>0.146666666666667</v>
      </c>
      <c r="AD413" s="161" t="n">
        <f aca="false">+AC413+AD412</f>
        <v>0.162777777777778</v>
      </c>
      <c r="AE413" s="161" t="n">
        <f aca="false">+AD413+AE412</f>
        <v>0.178888888888889</v>
      </c>
      <c r="AF413" s="161" t="n">
        <f aca="false">+AE413+AF412</f>
        <v>0.195</v>
      </c>
      <c r="AG413" s="161" t="n">
        <f aca="false">+AF413+AG412</f>
        <v>0.211111111111111</v>
      </c>
      <c r="AH413" s="162" t="n">
        <f aca="false">+AG413+AH412</f>
        <v>0.227222222222222</v>
      </c>
      <c r="AI413" s="161" t="n">
        <f aca="false">+AH413+AI412</f>
        <v>0.243333333333333</v>
      </c>
      <c r="AJ413" s="161" t="n">
        <f aca="false">+AI413+AJ412</f>
        <v>0.259444444444444</v>
      </c>
      <c r="AK413" s="161" t="n">
        <f aca="false">+AJ413+AK412</f>
        <v>0.275555555555556</v>
      </c>
      <c r="AL413" s="161" t="n">
        <f aca="false">+AK413+AL412</f>
        <v>0.291666666666667</v>
      </c>
      <c r="AM413" s="161" t="n">
        <f aca="false">+AL413+AM412</f>
        <v>0.307777777777778</v>
      </c>
      <c r="AN413" s="161" t="n">
        <f aca="false">+AM413+AN412</f>
        <v>0.323888888888889</v>
      </c>
      <c r="AO413" s="161" t="n">
        <f aca="false">+AN413+AO412</f>
        <v>0.34</v>
      </c>
      <c r="AP413" s="161" t="n">
        <f aca="false">+AO413+AP412</f>
        <v>1</v>
      </c>
      <c r="AQ413" s="161" t="n">
        <f aca="false">+AP413+AQ412</f>
        <v>1</v>
      </c>
      <c r="AR413" s="161" t="n">
        <f aca="false">+AQ413+AR412</f>
        <v>1</v>
      </c>
      <c r="AS413" s="161" t="n">
        <f aca="false">+AR413+AS412</f>
        <v>1</v>
      </c>
      <c r="AT413" s="161" t="n">
        <f aca="false">+AS413+AT412</f>
        <v>1</v>
      </c>
      <c r="AU413" s="161" t="n">
        <f aca="false">+AT413+AU412</f>
        <v>1</v>
      </c>
      <c r="AV413" s="161" t="n">
        <f aca="false">+AU413+AV412</f>
        <v>1</v>
      </c>
      <c r="AW413" s="161" t="n">
        <f aca="false">+AV413+AW412</f>
        <v>1</v>
      </c>
      <c r="AX413" s="161" t="n">
        <f aca="false">+AW413+AX412</f>
        <v>1</v>
      </c>
      <c r="AY413" s="161" t="n">
        <f aca="false">+AX413+AY412</f>
        <v>1</v>
      </c>
      <c r="AZ413" s="161" t="n">
        <f aca="false">+AY413+AZ412</f>
        <v>1</v>
      </c>
      <c r="BA413" s="161" t="n">
        <f aca="false">+AZ413+BA412</f>
        <v>1</v>
      </c>
      <c r="BB413" s="161" t="n">
        <f aca="false">+BA413+BB412</f>
        <v>1</v>
      </c>
      <c r="BC413" s="163"/>
      <c r="BD413" s="160"/>
    </row>
    <row r="414" customFormat="false" ht="12.75" hidden="false" customHeight="false" outlineLevel="0" collapsed="false">
      <c r="A414" s="153"/>
      <c r="B414" s="187"/>
      <c r="C414" s="155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83"/>
      <c r="R414" s="283"/>
      <c r="S414" s="283"/>
      <c r="T414" s="283"/>
      <c r="U414" s="283"/>
      <c r="V414" s="283"/>
      <c r="W414" s="283"/>
      <c r="X414" s="283"/>
      <c r="Y414" s="283"/>
      <c r="Z414" s="283"/>
      <c r="AA414" s="283"/>
      <c r="AB414" s="283"/>
      <c r="AC414" s="283"/>
      <c r="AD414" s="283"/>
      <c r="AE414" s="283"/>
      <c r="AF414" s="283"/>
      <c r="AG414" s="283"/>
      <c r="AH414" s="185"/>
      <c r="AI414" s="283"/>
      <c r="AJ414" s="283"/>
      <c r="AK414" s="283"/>
      <c r="AL414" s="283"/>
      <c r="AM414" s="283"/>
      <c r="AN414" s="283"/>
      <c r="AO414" s="283"/>
      <c r="AP414" s="283"/>
      <c r="AQ414" s="283"/>
      <c r="AR414" s="283"/>
      <c r="AS414" s="283"/>
      <c r="AT414" s="283"/>
      <c r="AU414" s="283"/>
      <c r="AV414" s="283"/>
      <c r="AW414" s="283"/>
      <c r="AX414" s="283"/>
      <c r="AY414" s="283"/>
      <c r="AZ414" s="283"/>
      <c r="BA414" s="283"/>
      <c r="BB414" s="283"/>
      <c r="BC414" s="186"/>
      <c r="BD414" s="187"/>
    </row>
    <row r="415" customFormat="false" ht="12.75" hidden="false" customHeight="false" outlineLevel="0" collapsed="false">
      <c r="A415" s="153"/>
      <c r="B415" s="166" t="s">
        <v>123</v>
      </c>
      <c r="C415" s="167" t="n">
        <v>14.2</v>
      </c>
      <c r="D415" s="168" t="n">
        <f aca="false">+D411*$C415</f>
        <v>0</v>
      </c>
      <c r="E415" s="168" t="n">
        <f aca="false">+E411*$C415</f>
        <v>0</v>
      </c>
      <c r="F415" s="168" t="n">
        <f aca="false">+F411*$C415</f>
        <v>0</v>
      </c>
      <c r="G415" s="168" t="n">
        <f aca="false">+G411*$C415</f>
        <v>0</v>
      </c>
      <c r="H415" s="168" t="n">
        <f aca="false">+H411*$C415</f>
        <v>0</v>
      </c>
      <c r="I415" s="168" t="n">
        <f aca="false">+I411*$C415</f>
        <v>0</v>
      </c>
      <c r="J415" s="168" t="n">
        <f aca="false">+J411*$C415</f>
        <v>0</v>
      </c>
      <c r="K415" s="168" t="n">
        <f aca="false">+K411*$C415</f>
        <v>0</v>
      </c>
      <c r="L415" s="168" t="n">
        <f aca="false">+L411*$C415</f>
        <v>0</v>
      </c>
      <c r="M415" s="168" t="n">
        <f aca="false">+M411*$C415</f>
        <v>0</v>
      </c>
      <c r="N415" s="168" t="n">
        <f aca="false">+N411*$C415</f>
        <v>0.705773809523809</v>
      </c>
      <c r="O415" s="168" t="n">
        <f aca="false">+O411*$C415</f>
        <v>0.705773809523809</v>
      </c>
      <c r="P415" s="168" t="n">
        <f aca="false">+P411*$C415</f>
        <v>0.705773809523809</v>
      </c>
      <c r="Q415" s="168" t="n">
        <f aca="false">+Q411*$C415</f>
        <v>0.705773809523809</v>
      </c>
      <c r="R415" s="168" t="n">
        <f aca="false">+R411*$C415</f>
        <v>0.705773809523809</v>
      </c>
      <c r="S415" s="168" t="n">
        <f aca="false">+S411*$C415</f>
        <v>0.705773809523809</v>
      </c>
      <c r="T415" s="168" t="n">
        <f aca="false">+T411*$C415</f>
        <v>0.705773809523809</v>
      </c>
      <c r="U415" s="168" t="n">
        <f aca="false">+U411*$C415</f>
        <v>0.705773809523809</v>
      </c>
      <c r="V415" s="168" t="n">
        <f aca="false">+V411*$C415</f>
        <v>0.705773809523809</v>
      </c>
      <c r="W415" s="168" t="n">
        <f aca="false">+W411*$C415</f>
        <v>0.705773809523809</v>
      </c>
      <c r="X415" s="168" t="n">
        <f aca="false">+X411*$C415</f>
        <v>1.41601047619048</v>
      </c>
      <c r="Y415" s="168" t="n">
        <f aca="false">+Y411*$C415</f>
        <v>2.12624714285714</v>
      </c>
      <c r="Z415" s="168" t="n">
        <f aca="false">+Z411*$C415</f>
        <v>2.83648380952381</v>
      </c>
      <c r="AA415" s="168" t="n">
        <f aca="false">+AA411*$C415</f>
        <v>3.54672047619048</v>
      </c>
      <c r="AB415" s="168" t="n">
        <f aca="false">+AB411*$C415</f>
        <v>4.25695714285714</v>
      </c>
      <c r="AC415" s="168" t="n">
        <f aca="false">+AC411*$C415</f>
        <v>4.96719380952381</v>
      </c>
      <c r="AD415" s="168" t="n">
        <f aca="false">+AD411*$C415</f>
        <v>5.67743047619048</v>
      </c>
      <c r="AE415" s="168" t="n">
        <f aca="false">+AE411*$C415</f>
        <v>6.38766714285714</v>
      </c>
      <c r="AF415" s="168" t="n">
        <f aca="false">+AF411*$C415</f>
        <v>7.09790380952381</v>
      </c>
      <c r="AG415" s="168" t="n">
        <f aca="false">+AG411*$C415</f>
        <v>7.80814047619047</v>
      </c>
      <c r="AH415" s="169" t="n">
        <f aca="false">+AH411*$C415</f>
        <v>8.51837714285714</v>
      </c>
      <c r="AI415" s="168" t="n">
        <f aca="false">+AI411*$C415</f>
        <v>9.22861380952381</v>
      </c>
      <c r="AJ415" s="168" t="n">
        <f aca="false">+AJ411*$C415</f>
        <v>9.93885047619048</v>
      </c>
      <c r="AK415" s="168" t="n">
        <f aca="false">+AK411*$C415</f>
        <v>10.6490871428571</v>
      </c>
      <c r="AL415" s="168" t="n">
        <f aca="false">+AL411*$C415</f>
        <v>11.3593238095238</v>
      </c>
      <c r="AM415" s="168" t="n">
        <f aca="false">+AM411*$C415</f>
        <v>12.0695604761905</v>
      </c>
      <c r="AN415" s="168" t="n">
        <f aca="false">+AN411*$C415</f>
        <v>12.7797971428571</v>
      </c>
      <c r="AO415" s="168" t="n">
        <f aca="false">+AO411*$C415</f>
        <v>13.4900338095238</v>
      </c>
      <c r="AP415" s="168" t="n">
        <f aca="false">+AP411*$C415</f>
        <v>13.4900338095238</v>
      </c>
      <c r="AQ415" s="168" t="n">
        <f aca="false">+AQ411*$C415</f>
        <v>13.4900338095238</v>
      </c>
      <c r="AR415" s="168" t="n">
        <f aca="false">+AR411*$C415</f>
        <v>13.4900338095238</v>
      </c>
      <c r="AS415" s="168" t="n">
        <f aca="false">+AS411*$C415</f>
        <v>13.4900338095238</v>
      </c>
      <c r="AT415" s="168" t="n">
        <f aca="false">+AT411*$C415</f>
        <v>14.2000338095238</v>
      </c>
      <c r="AU415" s="168" t="n">
        <f aca="false">+AU411*$C415</f>
        <v>14.2000338095238</v>
      </c>
      <c r="AV415" s="168" t="n">
        <f aca="false">+AV411*$C415</f>
        <v>14.2000338095238</v>
      </c>
      <c r="AW415" s="168" t="n">
        <f aca="false">+AW411*$C415</f>
        <v>14.2000338095238</v>
      </c>
      <c r="AX415" s="168" t="n">
        <f aca="false">+AX411*$C415</f>
        <v>14.2000338095238</v>
      </c>
      <c r="AY415" s="168" t="n">
        <f aca="false">+AY411*$C415</f>
        <v>14.2000338095238</v>
      </c>
      <c r="AZ415" s="168" t="n">
        <f aca="false">+AZ411*$C415</f>
        <v>14.2000338095238</v>
      </c>
      <c r="BA415" s="168" t="n">
        <f aca="false">+BA411*$C415</f>
        <v>14.2000338095238</v>
      </c>
      <c r="BB415" s="168" t="n">
        <f aca="false">+BB411*$C415</f>
        <v>14.2000338095238</v>
      </c>
      <c r="BC415" s="170"/>
      <c r="BD415" s="171"/>
      <c r="BE415" s="171"/>
      <c r="BF415" s="171"/>
      <c r="BG415" s="171"/>
      <c r="BH415" s="171"/>
      <c r="BI415" s="171"/>
      <c r="BJ415" s="171"/>
      <c r="BK415" s="171"/>
      <c r="BL415" s="171"/>
      <c r="BM415" s="171"/>
      <c r="BN415" s="171"/>
      <c r="BO415" s="171"/>
      <c r="BP415" s="171"/>
      <c r="BQ415" s="171"/>
      <c r="BR415" s="171"/>
      <c r="BS415" s="171"/>
      <c r="BT415" s="171"/>
      <c r="BU415" s="171"/>
      <c r="BV415" s="171"/>
      <c r="BW415" s="171"/>
      <c r="BX415" s="171"/>
      <c r="BY415" s="171"/>
      <c r="BZ415" s="171"/>
      <c r="CA415" s="171"/>
      <c r="CB415" s="171"/>
      <c r="CC415" s="171"/>
      <c r="CD415" s="171"/>
      <c r="CE415" s="171"/>
      <c r="CF415" s="171"/>
      <c r="CG415" s="171"/>
      <c r="CH415" s="171"/>
      <c r="CI415" s="171"/>
      <c r="CJ415" s="171"/>
      <c r="CK415" s="171"/>
    </row>
    <row r="416" customFormat="false" ht="13.5" hidden="false" customHeight="false" outlineLevel="0" collapsed="false">
      <c r="A416" s="153"/>
      <c r="B416" s="172" t="s">
        <v>124</v>
      </c>
      <c r="C416" s="173" t="e">
        <f aca="false">+#REF!</f>
        <v>#REF!</v>
      </c>
      <c r="D416" s="174" t="n">
        <f aca="false">+D413*$C415</f>
        <v>0</v>
      </c>
      <c r="E416" s="174" t="n">
        <f aca="false">+E413*$C415</f>
        <v>0</v>
      </c>
      <c r="F416" s="174" t="n">
        <f aca="false">+F413*$C415</f>
        <v>0</v>
      </c>
      <c r="G416" s="174" t="n">
        <f aca="false">+G413*$C415</f>
        <v>0</v>
      </c>
      <c r="H416" s="174" t="n">
        <f aca="false">+H413*$C415</f>
        <v>0</v>
      </c>
      <c r="I416" s="174" t="n">
        <f aca="false">+I413*$C415</f>
        <v>0</v>
      </c>
      <c r="J416" s="174" t="n">
        <f aca="false">+J413*$C415</f>
        <v>0</v>
      </c>
      <c r="K416" s="174" t="n">
        <f aca="false">+K413*$C415</f>
        <v>0</v>
      </c>
      <c r="L416" s="174" t="n">
        <f aca="false">+L413*$C415</f>
        <v>0</v>
      </c>
      <c r="M416" s="174" t="n">
        <f aca="false">+M413*$C415</f>
        <v>0</v>
      </c>
      <c r="N416" s="174" t="n">
        <f aca="false">+N413*$C415</f>
        <v>0.71</v>
      </c>
      <c r="O416" s="174" t="n">
        <f aca="false">+O413*$C415</f>
        <v>0.71</v>
      </c>
      <c r="P416" s="174" t="n">
        <f aca="false">+P413*$C415</f>
        <v>0.71</v>
      </c>
      <c r="Q416" s="174" t="n">
        <f aca="false">+Q413*$C415</f>
        <v>0.71</v>
      </c>
      <c r="R416" s="174" t="n">
        <f aca="false">+R413*$C415</f>
        <v>0.71</v>
      </c>
      <c r="S416" s="174" t="n">
        <f aca="false">+S413*$C415</f>
        <v>0.71</v>
      </c>
      <c r="T416" s="174" t="n">
        <f aca="false">+T413*$C415</f>
        <v>0.71</v>
      </c>
      <c r="U416" s="174" t="n">
        <f aca="false">+U413*$C415</f>
        <v>0.71</v>
      </c>
      <c r="V416" s="174" t="n">
        <f aca="false">+V413*$C415</f>
        <v>0.71</v>
      </c>
      <c r="W416" s="174" t="n">
        <f aca="false">+W413*$C415</f>
        <v>0.71</v>
      </c>
      <c r="X416" s="174" t="n">
        <f aca="false">+X413*$C415</f>
        <v>0.938777777777778</v>
      </c>
      <c r="Y416" s="174" t="n">
        <f aca="false">+Y413*$C415</f>
        <v>1.16755555555556</v>
      </c>
      <c r="Z416" s="174" t="n">
        <f aca="false">+Z413*$C415</f>
        <v>1.39633333333333</v>
      </c>
      <c r="AA416" s="174" t="n">
        <f aca="false">+AA413*$C415</f>
        <v>1.62511111111111</v>
      </c>
      <c r="AB416" s="174" t="n">
        <f aca="false">+AB413*$C415</f>
        <v>1.85388888888889</v>
      </c>
      <c r="AC416" s="174" t="n">
        <f aca="false">+AC413*$C415</f>
        <v>2.08266666666667</v>
      </c>
      <c r="AD416" s="174" t="n">
        <f aca="false">+AD413*$C415</f>
        <v>2.31144444444444</v>
      </c>
      <c r="AE416" s="174" t="n">
        <f aca="false">+AE413*$C415</f>
        <v>2.54022222222222</v>
      </c>
      <c r="AF416" s="174" t="n">
        <f aca="false">+AF413*$C415</f>
        <v>2.769</v>
      </c>
      <c r="AG416" s="174" t="n">
        <f aca="false">+AG413*$C415</f>
        <v>2.99777777777778</v>
      </c>
      <c r="AH416" s="175" t="n">
        <f aca="false">+AH413*$C415</f>
        <v>3.22655555555556</v>
      </c>
      <c r="AI416" s="174" t="n">
        <f aca="false">+AI413*$C415</f>
        <v>3.45533333333333</v>
      </c>
      <c r="AJ416" s="174" t="n">
        <f aca="false">+AJ413*$C415</f>
        <v>3.68411111111111</v>
      </c>
      <c r="AK416" s="174" t="n">
        <f aca="false">+AK413*$C415</f>
        <v>3.91288888888889</v>
      </c>
      <c r="AL416" s="174" t="n">
        <f aca="false">+AL413*$C415</f>
        <v>4.14166666666667</v>
      </c>
      <c r="AM416" s="174" t="n">
        <f aca="false">+AM413*$C415</f>
        <v>4.37044444444445</v>
      </c>
      <c r="AN416" s="174" t="n">
        <f aca="false">+AN413*$C415</f>
        <v>4.59922222222222</v>
      </c>
      <c r="AO416" s="174" t="n">
        <f aca="false">+AO413*$C415</f>
        <v>4.828</v>
      </c>
      <c r="AP416" s="174" t="n">
        <f aca="false">+AP413*$C415</f>
        <v>14.2</v>
      </c>
      <c r="AQ416" s="174" t="n">
        <f aca="false">+AQ413*$C415</f>
        <v>14.2</v>
      </c>
      <c r="AR416" s="174" t="n">
        <f aca="false">+AR413*$C415</f>
        <v>14.2</v>
      </c>
      <c r="AS416" s="174" t="n">
        <f aca="false">+AS413*$C415</f>
        <v>14.2</v>
      </c>
      <c r="AT416" s="174" t="n">
        <f aca="false">+AT413*$C415</f>
        <v>14.2</v>
      </c>
      <c r="AU416" s="174" t="n">
        <f aca="false">+AU413*$C415</f>
        <v>14.2</v>
      </c>
      <c r="AV416" s="174" t="n">
        <f aca="false">+AV413*$C415</f>
        <v>14.2</v>
      </c>
      <c r="AW416" s="174" t="n">
        <f aca="false">+AW413*$C415</f>
        <v>14.2</v>
      </c>
      <c r="AX416" s="174" t="n">
        <f aca="false">+AX413*$C415</f>
        <v>14.2</v>
      </c>
      <c r="AY416" s="174" t="n">
        <f aca="false">+AY413*$C415</f>
        <v>14.2</v>
      </c>
      <c r="AZ416" s="174" t="n">
        <f aca="false">+AZ413*$C415</f>
        <v>14.2</v>
      </c>
      <c r="BA416" s="174" t="n">
        <f aca="false">+BA413*$C415</f>
        <v>14.2</v>
      </c>
      <c r="BB416" s="174" t="n">
        <f aca="false">+BB413*$C415</f>
        <v>14.2</v>
      </c>
      <c r="BC416" s="176"/>
      <c r="BD416" s="177"/>
      <c r="BE416" s="177"/>
      <c r="BF416" s="177"/>
      <c r="BG416" s="177"/>
      <c r="BH416" s="177"/>
      <c r="BI416" s="177"/>
      <c r="BJ416" s="177"/>
      <c r="BK416" s="177"/>
      <c r="BL416" s="177"/>
      <c r="BM416" s="177"/>
      <c r="BN416" s="177"/>
      <c r="BO416" s="177"/>
      <c r="BP416" s="177"/>
      <c r="BQ416" s="177"/>
      <c r="BR416" s="177"/>
      <c r="BS416" s="177"/>
      <c r="BT416" s="177"/>
      <c r="BU416" s="177"/>
      <c r="BV416" s="177"/>
      <c r="BW416" s="177"/>
      <c r="BX416" s="177"/>
      <c r="BY416" s="177"/>
      <c r="BZ416" s="177"/>
      <c r="CA416" s="177"/>
      <c r="CB416" s="177"/>
      <c r="CC416" s="177"/>
      <c r="CD416" s="177"/>
      <c r="CE416" s="177"/>
      <c r="CF416" s="177"/>
      <c r="CG416" s="177"/>
      <c r="CH416" s="177"/>
      <c r="CI416" s="177"/>
      <c r="CJ416" s="177"/>
      <c r="CK416" s="177"/>
    </row>
    <row r="417" customFormat="false" ht="15" hidden="false" customHeight="true" outlineLevel="0" collapsed="false">
      <c r="A417" s="153" t="n">
        <f aca="false">+A409+1</f>
        <v>9</v>
      </c>
      <c r="B417" s="154" t="e">
        <f aca="false">#REF!</f>
        <v>#REF!</v>
      </c>
      <c r="C417" s="155" t="e">
        <f aca="false">#REF!</f>
        <v>#REF!</v>
      </c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  <c r="AA417" s="156"/>
      <c r="AB417" s="156"/>
      <c r="AC417" s="156"/>
      <c r="AD417" s="156"/>
      <c r="AE417" s="156"/>
      <c r="AF417" s="156"/>
      <c r="AG417" s="156"/>
      <c r="AH417" s="157"/>
      <c r="AI417" s="156"/>
      <c r="AJ417" s="156"/>
      <c r="AK417" s="156"/>
      <c r="AL417" s="156"/>
      <c r="AM417" s="156"/>
      <c r="AN417" s="156"/>
      <c r="AO417" s="156"/>
      <c r="AP417" s="156"/>
      <c r="AQ417" s="156"/>
      <c r="AR417" s="156"/>
      <c r="AS417" s="156"/>
      <c r="AT417" s="156"/>
      <c r="AU417" s="156"/>
      <c r="AV417" s="156"/>
      <c r="AW417" s="156"/>
      <c r="AX417" s="156"/>
      <c r="AY417" s="156"/>
      <c r="AZ417" s="156"/>
      <c r="BA417" s="156"/>
      <c r="BB417" s="156"/>
      <c r="BC417" s="158"/>
    </row>
    <row r="418" customFormat="false" ht="12.75" hidden="false" customHeight="false" outlineLevel="0" collapsed="false">
      <c r="A418" s="153"/>
      <c r="B418" s="160" t="s">
        <v>119</v>
      </c>
      <c r="C418" s="155"/>
      <c r="D418" s="161" t="n">
        <v>0</v>
      </c>
      <c r="E418" s="161" t="n">
        <v>0</v>
      </c>
      <c r="F418" s="161" t="n">
        <v>0</v>
      </c>
      <c r="G418" s="161" t="n">
        <v>0</v>
      </c>
      <c r="H418" s="161" t="n">
        <v>0</v>
      </c>
      <c r="I418" s="161" t="n">
        <v>0</v>
      </c>
      <c r="J418" s="161" t="n">
        <v>0</v>
      </c>
      <c r="K418" s="161" t="n">
        <v>0</v>
      </c>
      <c r="L418" s="161" t="n">
        <v>0</v>
      </c>
      <c r="M418" s="161" t="n">
        <v>0</v>
      </c>
      <c r="N418" s="161" t="n">
        <f aca="false">16.7/336</f>
        <v>0.049702380952381</v>
      </c>
      <c r="O418" s="161" t="n">
        <v>0</v>
      </c>
      <c r="P418" s="161" t="n">
        <v>0</v>
      </c>
      <c r="Q418" s="161" t="n">
        <v>0</v>
      </c>
      <c r="R418" s="161" t="n">
        <v>0</v>
      </c>
      <c r="S418" s="161" t="n">
        <v>0</v>
      </c>
      <c r="T418" s="161" t="n">
        <v>0</v>
      </c>
      <c r="U418" s="161" t="n">
        <v>0</v>
      </c>
      <c r="V418" s="161" t="n">
        <v>0</v>
      </c>
      <c r="W418" s="161" t="n">
        <v>0</v>
      </c>
      <c r="X418" s="161" t="n">
        <f aca="false">+(0.95-0.0497)/18</f>
        <v>0.0500166666666667</v>
      </c>
      <c r="Y418" s="161" t="n">
        <f aca="false">+(0.95-0.0497)/18</f>
        <v>0.0500166666666667</v>
      </c>
      <c r="Z418" s="161" t="n">
        <f aca="false">+(0.95-0.0497)/18</f>
        <v>0.0500166666666667</v>
      </c>
      <c r="AA418" s="161" t="n">
        <f aca="false">+(0.95-0.0497)/18</f>
        <v>0.0500166666666667</v>
      </c>
      <c r="AB418" s="161" t="n">
        <f aca="false">+(0.95-0.0497)/18</f>
        <v>0.0500166666666667</v>
      </c>
      <c r="AC418" s="161" t="n">
        <f aca="false">+(0.95-0.0497)/18</f>
        <v>0.0500166666666667</v>
      </c>
      <c r="AD418" s="161" t="n">
        <f aca="false">+(0.95-0.0497)/18</f>
        <v>0.0500166666666667</v>
      </c>
      <c r="AE418" s="161" t="n">
        <f aca="false">+(0.95-0.0497)/18</f>
        <v>0.0500166666666667</v>
      </c>
      <c r="AF418" s="161" t="n">
        <f aca="false">+(0.95-0.0497)/18</f>
        <v>0.0500166666666667</v>
      </c>
      <c r="AG418" s="161" t="n">
        <f aca="false">+(0.95-0.0497)/18</f>
        <v>0.0500166666666667</v>
      </c>
      <c r="AH418" s="162" t="n">
        <f aca="false">+(0.95-0.0497)/18</f>
        <v>0.0500166666666667</v>
      </c>
      <c r="AI418" s="161" t="n">
        <f aca="false">+(0.95-0.0497)/18</f>
        <v>0.0500166666666667</v>
      </c>
      <c r="AJ418" s="161" t="n">
        <f aca="false">+(0.95-0.0497)/18</f>
        <v>0.0500166666666667</v>
      </c>
      <c r="AK418" s="161" t="n">
        <f aca="false">+(0.95-0.0497)/18</f>
        <v>0.0500166666666667</v>
      </c>
      <c r="AL418" s="161" t="n">
        <f aca="false">+(0.95-0.0497)/18</f>
        <v>0.0500166666666667</v>
      </c>
      <c r="AM418" s="161" t="n">
        <f aca="false">+(0.95-0.0497)/18</f>
        <v>0.0500166666666667</v>
      </c>
      <c r="AN418" s="161" t="n">
        <f aca="false">+(0.95-0.0497)/18</f>
        <v>0.0500166666666667</v>
      </c>
      <c r="AO418" s="161" t="n">
        <f aca="false">+(0.95-0.0497)/18</f>
        <v>0.0500166666666667</v>
      </c>
      <c r="AP418" s="161" t="n">
        <v>0</v>
      </c>
      <c r="AQ418" s="161" t="n">
        <v>0</v>
      </c>
      <c r="AR418" s="161" t="n">
        <v>0</v>
      </c>
      <c r="AS418" s="161" t="n">
        <v>0</v>
      </c>
      <c r="AT418" s="161" t="n">
        <v>0.05</v>
      </c>
      <c r="AU418" s="161" t="n">
        <v>0</v>
      </c>
      <c r="AV418" s="161" t="n">
        <v>0</v>
      </c>
      <c r="AW418" s="161" t="n">
        <v>0</v>
      </c>
      <c r="AX418" s="161" t="n">
        <v>0</v>
      </c>
      <c r="AY418" s="161" t="n">
        <v>0</v>
      </c>
      <c r="AZ418" s="161" t="n">
        <v>0</v>
      </c>
      <c r="BA418" s="161" t="n">
        <v>0</v>
      </c>
      <c r="BB418" s="161" t="n">
        <v>0</v>
      </c>
      <c r="BC418" s="163" t="n">
        <f aca="false">SUM(D418:BB418)</f>
        <v>1.00000238095238</v>
      </c>
      <c r="BD418" s="160"/>
    </row>
    <row r="419" customFormat="false" ht="12.75" hidden="false" customHeight="false" outlineLevel="0" collapsed="false">
      <c r="A419" s="153"/>
      <c r="B419" s="160" t="s">
        <v>120</v>
      </c>
      <c r="C419" s="155"/>
      <c r="D419" s="161" t="n">
        <f aca="false">D418</f>
        <v>0</v>
      </c>
      <c r="E419" s="161" t="n">
        <f aca="false">+D419+E418</f>
        <v>0</v>
      </c>
      <c r="F419" s="161" t="n">
        <f aca="false">+E419+F418</f>
        <v>0</v>
      </c>
      <c r="G419" s="161" t="n">
        <f aca="false">+F419+G418</f>
        <v>0</v>
      </c>
      <c r="H419" s="161" t="n">
        <f aca="false">+G419+H418</f>
        <v>0</v>
      </c>
      <c r="I419" s="161" t="n">
        <f aca="false">+H419+I418</f>
        <v>0</v>
      </c>
      <c r="J419" s="161" t="n">
        <f aca="false">+I419+J418</f>
        <v>0</v>
      </c>
      <c r="K419" s="161" t="n">
        <f aca="false">+J419+K418</f>
        <v>0</v>
      </c>
      <c r="L419" s="161" t="n">
        <f aca="false">+K419+L418</f>
        <v>0</v>
      </c>
      <c r="M419" s="161" t="n">
        <f aca="false">+L419+M418</f>
        <v>0</v>
      </c>
      <c r="N419" s="161" t="n">
        <f aca="false">+M419+N418</f>
        <v>0.049702380952381</v>
      </c>
      <c r="O419" s="161" t="n">
        <f aca="false">+N419+O418</f>
        <v>0.049702380952381</v>
      </c>
      <c r="P419" s="161" t="n">
        <f aca="false">+O419+P418</f>
        <v>0.049702380952381</v>
      </c>
      <c r="Q419" s="161" t="n">
        <f aca="false">+P419+Q418</f>
        <v>0.049702380952381</v>
      </c>
      <c r="R419" s="161" t="n">
        <f aca="false">+Q419+R418</f>
        <v>0.049702380952381</v>
      </c>
      <c r="S419" s="161" t="n">
        <f aca="false">+R419+S418</f>
        <v>0.049702380952381</v>
      </c>
      <c r="T419" s="161" t="n">
        <f aca="false">+S419+T418</f>
        <v>0.049702380952381</v>
      </c>
      <c r="U419" s="161" t="n">
        <f aca="false">+T419+U418</f>
        <v>0.049702380952381</v>
      </c>
      <c r="V419" s="161" t="n">
        <f aca="false">+U419+V418</f>
        <v>0.049702380952381</v>
      </c>
      <c r="W419" s="161" t="n">
        <f aca="false">+V419+W418</f>
        <v>0.049702380952381</v>
      </c>
      <c r="X419" s="161" t="n">
        <f aca="false">+W419+X418</f>
        <v>0.0997190476190476</v>
      </c>
      <c r="Y419" s="161" t="n">
        <f aca="false">+X419+Y418</f>
        <v>0.149735714285714</v>
      </c>
      <c r="Z419" s="161" t="n">
        <f aca="false">+Y419+Z418</f>
        <v>0.199752380952381</v>
      </c>
      <c r="AA419" s="161" t="n">
        <f aca="false">+Z419+AA418</f>
        <v>0.249769047619048</v>
      </c>
      <c r="AB419" s="161" t="n">
        <f aca="false">+AA419+AB418</f>
        <v>0.299785714285714</v>
      </c>
      <c r="AC419" s="161" t="n">
        <f aca="false">+AB419+AC418</f>
        <v>0.349802380952381</v>
      </c>
      <c r="AD419" s="161" t="n">
        <f aca="false">+AC419+AD418</f>
        <v>0.399819047619048</v>
      </c>
      <c r="AE419" s="161" t="n">
        <f aca="false">+AD419+AE418</f>
        <v>0.449835714285714</v>
      </c>
      <c r="AF419" s="161" t="n">
        <f aca="false">+AE419+AF418</f>
        <v>0.499852380952381</v>
      </c>
      <c r="AG419" s="161" t="n">
        <f aca="false">+AF419+AG418</f>
        <v>0.549869047619048</v>
      </c>
      <c r="AH419" s="162" t="n">
        <f aca="false">+AG419+AH418</f>
        <v>0.599885714285714</v>
      </c>
      <c r="AI419" s="161" t="n">
        <f aca="false">+AH419+AI418</f>
        <v>0.649902380952381</v>
      </c>
      <c r="AJ419" s="161" t="n">
        <f aca="false">+AI419+AJ418</f>
        <v>0.699919047619048</v>
      </c>
      <c r="AK419" s="161" t="n">
        <f aca="false">+AJ419+AK418</f>
        <v>0.749935714285714</v>
      </c>
      <c r="AL419" s="161" t="n">
        <f aca="false">+AK419+AL418</f>
        <v>0.799952380952381</v>
      </c>
      <c r="AM419" s="161" t="n">
        <f aca="false">+AL419+AM418</f>
        <v>0.849969047619048</v>
      </c>
      <c r="AN419" s="161" t="n">
        <f aca="false">+AM419+AN418</f>
        <v>0.899985714285715</v>
      </c>
      <c r="AO419" s="161" t="n">
        <f aca="false">+AN419+AO418</f>
        <v>0.950002380952381</v>
      </c>
      <c r="AP419" s="161" t="n">
        <f aca="false">+AO419+AP418</f>
        <v>0.950002380952381</v>
      </c>
      <c r="AQ419" s="161" t="n">
        <f aca="false">+AP419+AQ418</f>
        <v>0.950002380952381</v>
      </c>
      <c r="AR419" s="161" t="n">
        <f aca="false">+AQ419+AR418</f>
        <v>0.950002380952381</v>
      </c>
      <c r="AS419" s="161" t="n">
        <f aca="false">+AR419+AS418</f>
        <v>0.950002380952381</v>
      </c>
      <c r="AT419" s="161" t="n">
        <f aca="false">+AS419+AT418</f>
        <v>1.00000238095238</v>
      </c>
      <c r="AU419" s="161" t="n">
        <f aca="false">+AT419+AU418</f>
        <v>1.00000238095238</v>
      </c>
      <c r="AV419" s="161" t="n">
        <f aca="false">+AU419+AV418</f>
        <v>1.00000238095238</v>
      </c>
      <c r="AW419" s="161" t="n">
        <f aca="false">+AV419+AW418</f>
        <v>1.00000238095238</v>
      </c>
      <c r="AX419" s="161" t="n">
        <f aca="false">+AW419+AX418</f>
        <v>1.00000238095238</v>
      </c>
      <c r="AY419" s="161" t="n">
        <f aca="false">+AX419+AY418</f>
        <v>1.00000238095238</v>
      </c>
      <c r="AZ419" s="161" t="n">
        <f aca="false">+AY419+AZ418</f>
        <v>1.00000238095238</v>
      </c>
      <c r="BA419" s="161" t="n">
        <f aca="false">+AZ419+BA418</f>
        <v>1.00000238095238</v>
      </c>
      <c r="BB419" s="161" t="n">
        <f aca="false">+BA419+BB418</f>
        <v>1.00000238095238</v>
      </c>
      <c r="BC419" s="163"/>
      <c r="BD419" s="160"/>
    </row>
    <row r="420" customFormat="false" ht="12.75" hidden="false" customHeight="false" outlineLevel="0" collapsed="false">
      <c r="A420" s="153"/>
      <c r="B420" s="160" t="s">
        <v>121</v>
      </c>
      <c r="C420" s="155"/>
      <c r="D420" s="161" t="n">
        <v>0</v>
      </c>
      <c r="E420" s="161" t="n">
        <v>0</v>
      </c>
      <c r="F420" s="161" t="n">
        <v>0</v>
      </c>
      <c r="G420" s="161" t="n">
        <v>0</v>
      </c>
      <c r="H420" s="161" t="n">
        <v>0</v>
      </c>
      <c r="I420" s="161" t="n">
        <v>0</v>
      </c>
      <c r="J420" s="161" t="n">
        <v>0</v>
      </c>
      <c r="K420" s="161" t="n">
        <v>0</v>
      </c>
      <c r="L420" s="161" t="n">
        <v>0</v>
      </c>
      <c r="M420" s="161" t="n">
        <v>0</v>
      </c>
      <c r="N420" s="161" t="n">
        <v>0.05</v>
      </c>
      <c r="O420" s="161" t="n">
        <v>0</v>
      </c>
      <c r="P420" s="161" t="n">
        <v>0</v>
      </c>
      <c r="Q420" s="161" t="n">
        <v>0</v>
      </c>
      <c r="R420" s="161" t="n">
        <v>0</v>
      </c>
      <c r="S420" s="161" t="n">
        <v>0</v>
      </c>
      <c r="T420" s="161" t="n">
        <v>0</v>
      </c>
      <c r="U420" s="161" t="n">
        <v>0</v>
      </c>
      <c r="V420" s="161" t="n">
        <v>0</v>
      </c>
      <c r="W420" s="161" t="n">
        <v>0</v>
      </c>
      <c r="X420" s="161" t="n">
        <f aca="false">+(0.34-0.05)/18</f>
        <v>0.0161111111111111</v>
      </c>
      <c r="Y420" s="161" t="n">
        <f aca="false">+(0.34-0.05)/18</f>
        <v>0.0161111111111111</v>
      </c>
      <c r="Z420" s="161" t="n">
        <f aca="false">+(0.34-0.05)/18</f>
        <v>0.0161111111111111</v>
      </c>
      <c r="AA420" s="161" t="n">
        <f aca="false">+(0.34-0.05)/18</f>
        <v>0.0161111111111111</v>
      </c>
      <c r="AB420" s="161" t="n">
        <f aca="false">+(0.34-0.05)/18</f>
        <v>0.0161111111111111</v>
      </c>
      <c r="AC420" s="161" t="n">
        <f aca="false">+(0.34-0.05)/18</f>
        <v>0.0161111111111111</v>
      </c>
      <c r="AD420" s="161" t="n">
        <f aca="false">+(0.34-0.05)/18</f>
        <v>0.0161111111111111</v>
      </c>
      <c r="AE420" s="161" t="n">
        <f aca="false">+(0.34-0.05)/18</f>
        <v>0.0161111111111111</v>
      </c>
      <c r="AF420" s="161" t="n">
        <f aca="false">+(0.34-0.05)/18</f>
        <v>0.0161111111111111</v>
      </c>
      <c r="AG420" s="161" t="n">
        <f aca="false">+(0.34-0.05)/18</f>
        <v>0.0161111111111111</v>
      </c>
      <c r="AH420" s="162" t="n">
        <f aca="false">+(0.34-0.05)/18</f>
        <v>0.0161111111111111</v>
      </c>
      <c r="AI420" s="161" t="n">
        <f aca="false">+(0.34-0.05)/18</f>
        <v>0.0161111111111111</v>
      </c>
      <c r="AJ420" s="161" t="n">
        <f aca="false">+(0.34-0.05)/18</f>
        <v>0.0161111111111111</v>
      </c>
      <c r="AK420" s="161" t="n">
        <f aca="false">+(0.34-0.05)/18</f>
        <v>0.0161111111111111</v>
      </c>
      <c r="AL420" s="161" t="n">
        <f aca="false">+(0.34-0.05)/18</f>
        <v>0.0161111111111111</v>
      </c>
      <c r="AM420" s="161" t="n">
        <f aca="false">+(0.34-0.05)/18</f>
        <v>0.0161111111111111</v>
      </c>
      <c r="AN420" s="161" t="n">
        <f aca="false">+(0.34-0.05)/18</f>
        <v>0.0161111111111111</v>
      </c>
      <c r="AO420" s="161" t="n">
        <f aca="false">+(0.34-0.05)/18</f>
        <v>0.0161111111111111</v>
      </c>
      <c r="AP420" s="161" t="n">
        <v>0.66</v>
      </c>
      <c r="AQ420" s="161" t="n">
        <v>0</v>
      </c>
      <c r="AR420" s="161" t="n">
        <v>0</v>
      </c>
      <c r="AS420" s="161" t="n">
        <v>0</v>
      </c>
      <c r="AT420" s="161" t="n">
        <v>0</v>
      </c>
      <c r="AU420" s="161" t="n">
        <v>0</v>
      </c>
      <c r="AV420" s="161" t="n">
        <v>0</v>
      </c>
      <c r="AW420" s="161" t="n">
        <v>0</v>
      </c>
      <c r="AX420" s="161" t="n">
        <v>0</v>
      </c>
      <c r="AY420" s="161" t="n">
        <v>0</v>
      </c>
      <c r="AZ420" s="161" t="n">
        <v>0</v>
      </c>
      <c r="BA420" s="161" t="n">
        <v>0</v>
      </c>
      <c r="BB420" s="161" t="n">
        <v>0</v>
      </c>
      <c r="BC420" s="163" t="n">
        <f aca="false">SUM(D420:BB420)</f>
        <v>1</v>
      </c>
      <c r="BD420" s="160"/>
    </row>
    <row r="421" customFormat="false" ht="12.75" hidden="false" customHeight="false" outlineLevel="0" collapsed="false">
      <c r="A421" s="153"/>
      <c r="B421" s="160" t="s">
        <v>122</v>
      </c>
      <c r="C421" s="155"/>
      <c r="D421" s="161" t="n">
        <f aca="false">D420</f>
        <v>0</v>
      </c>
      <c r="E421" s="161" t="n">
        <f aca="false">+D421+E420</f>
        <v>0</v>
      </c>
      <c r="F421" s="161" t="n">
        <f aca="false">+E421+F420</f>
        <v>0</v>
      </c>
      <c r="G421" s="161" t="n">
        <f aca="false">+F421+G420</f>
        <v>0</v>
      </c>
      <c r="H421" s="161" t="n">
        <f aca="false">+G421+H420</f>
        <v>0</v>
      </c>
      <c r="I421" s="161" t="n">
        <f aca="false">+H421+I420</f>
        <v>0</v>
      </c>
      <c r="J421" s="161" t="n">
        <f aca="false">+I421+J420</f>
        <v>0</v>
      </c>
      <c r="K421" s="161" t="n">
        <f aca="false">+J421+K420</f>
        <v>0</v>
      </c>
      <c r="L421" s="161" t="n">
        <f aca="false">+K421+L420</f>
        <v>0</v>
      </c>
      <c r="M421" s="161" t="n">
        <f aca="false">+L421+M420</f>
        <v>0</v>
      </c>
      <c r="N421" s="161" t="n">
        <f aca="false">+M421+N420</f>
        <v>0.05</v>
      </c>
      <c r="O421" s="161" t="n">
        <f aca="false">+N421+O420</f>
        <v>0.05</v>
      </c>
      <c r="P421" s="161" t="n">
        <f aca="false">+O421+P420</f>
        <v>0.05</v>
      </c>
      <c r="Q421" s="161" t="n">
        <f aca="false">+P421+Q420</f>
        <v>0.05</v>
      </c>
      <c r="R421" s="161" t="n">
        <f aca="false">+Q421+R420</f>
        <v>0.05</v>
      </c>
      <c r="S421" s="161" t="n">
        <f aca="false">+R421+S420</f>
        <v>0.05</v>
      </c>
      <c r="T421" s="161" t="n">
        <f aca="false">+S421+T420</f>
        <v>0.05</v>
      </c>
      <c r="U421" s="161" t="n">
        <f aca="false">+T421+U420</f>
        <v>0.05</v>
      </c>
      <c r="V421" s="161" t="n">
        <f aca="false">+U421+V420</f>
        <v>0.05</v>
      </c>
      <c r="W421" s="161" t="n">
        <f aca="false">+V421+W420</f>
        <v>0.05</v>
      </c>
      <c r="X421" s="161" t="n">
        <f aca="false">+W421+X420</f>
        <v>0.0661111111111111</v>
      </c>
      <c r="Y421" s="161" t="n">
        <f aca="false">+X421+Y420</f>
        <v>0.0822222222222222</v>
      </c>
      <c r="Z421" s="161" t="n">
        <f aca="false">+Y421+Z420</f>
        <v>0.0983333333333334</v>
      </c>
      <c r="AA421" s="161" t="n">
        <f aca="false">+Z421+AA420</f>
        <v>0.114444444444444</v>
      </c>
      <c r="AB421" s="161" t="n">
        <f aca="false">+AA421+AB420</f>
        <v>0.130555555555556</v>
      </c>
      <c r="AC421" s="161" t="n">
        <f aca="false">+AB421+AC420</f>
        <v>0.146666666666667</v>
      </c>
      <c r="AD421" s="161" t="n">
        <f aca="false">+AC421+AD420</f>
        <v>0.162777777777778</v>
      </c>
      <c r="AE421" s="161" t="n">
        <f aca="false">+AD421+AE420</f>
        <v>0.178888888888889</v>
      </c>
      <c r="AF421" s="161" t="n">
        <f aca="false">+AE421+AF420</f>
        <v>0.195</v>
      </c>
      <c r="AG421" s="161" t="n">
        <f aca="false">+AF421+AG420</f>
        <v>0.211111111111111</v>
      </c>
      <c r="AH421" s="162" t="n">
        <f aca="false">+AG421+AH420</f>
        <v>0.227222222222222</v>
      </c>
      <c r="AI421" s="161" t="n">
        <f aca="false">+AH421+AI420</f>
        <v>0.243333333333333</v>
      </c>
      <c r="AJ421" s="161" t="n">
        <f aca="false">+AI421+AJ420</f>
        <v>0.259444444444444</v>
      </c>
      <c r="AK421" s="161" t="n">
        <f aca="false">+AJ421+AK420</f>
        <v>0.275555555555556</v>
      </c>
      <c r="AL421" s="161" t="n">
        <f aca="false">+AK421+AL420</f>
        <v>0.291666666666667</v>
      </c>
      <c r="AM421" s="161" t="n">
        <f aca="false">+AL421+AM420</f>
        <v>0.307777777777778</v>
      </c>
      <c r="AN421" s="161" t="n">
        <f aca="false">+AM421+AN420</f>
        <v>0.323888888888889</v>
      </c>
      <c r="AO421" s="161" t="n">
        <f aca="false">+AN421+AO420</f>
        <v>0.34</v>
      </c>
      <c r="AP421" s="161" t="n">
        <f aca="false">+AO421+AP420</f>
        <v>1</v>
      </c>
      <c r="AQ421" s="161" t="n">
        <f aca="false">+AP421+AQ420</f>
        <v>1</v>
      </c>
      <c r="AR421" s="161" t="n">
        <f aca="false">+AQ421+AR420</f>
        <v>1</v>
      </c>
      <c r="AS421" s="161" t="n">
        <f aca="false">+AR421+AS420</f>
        <v>1</v>
      </c>
      <c r="AT421" s="161" t="n">
        <f aca="false">+AS421+AT420</f>
        <v>1</v>
      </c>
      <c r="AU421" s="161" t="n">
        <f aca="false">+AT421+AU420</f>
        <v>1</v>
      </c>
      <c r="AV421" s="161" t="n">
        <f aca="false">+AU421+AV420</f>
        <v>1</v>
      </c>
      <c r="AW421" s="161" t="n">
        <f aca="false">+AV421+AW420</f>
        <v>1</v>
      </c>
      <c r="AX421" s="161" t="n">
        <f aca="false">+AW421+AX420</f>
        <v>1</v>
      </c>
      <c r="AY421" s="161" t="n">
        <f aca="false">+AX421+AY420</f>
        <v>1</v>
      </c>
      <c r="AZ421" s="161" t="n">
        <f aca="false">+AY421+AZ420</f>
        <v>1</v>
      </c>
      <c r="BA421" s="161" t="n">
        <f aca="false">+AZ421+BA420</f>
        <v>1</v>
      </c>
      <c r="BB421" s="161" t="n">
        <f aca="false">+BA421+BB420</f>
        <v>1</v>
      </c>
      <c r="BC421" s="163"/>
      <c r="BD421" s="160"/>
    </row>
    <row r="422" customFormat="false" ht="12.75" hidden="false" customHeight="false" outlineLevel="0" collapsed="false">
      <c r="A422" s="153"/>
      <c r="B422" s="187"/>
      <c r="C422" s="155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  <c r="V422" s="283"/>
      <c r="W422" s="283"/>
      <c r="X422" s="283"/>
      <c r="Y422" s="283"/>
      <c r="Z422" s="283"/>
      <c r="AA422" s="283"/>
      <c r="AB422" s="283"/>
      <c r="AC422" s="283"/>
      <c r="AD422" s="283"/>
      <c r="AE422" s="283"/>
      <c r="AF422" s="283"/>
      <c r="AG422" s="283"/>
      <c r="AH422" s="185"/>
      <c r="AI422" s="283"/>
      <c r="AJ422" s="283"/>
      <c r="AK422" s="283"/>
      <c r="AL422" s="283"/>
      <c r="AM422" s="283"/>
      <c r="AN422" s="283"/>
      <c r="AO422" s="283"/>
      <c r="AP422" s="283"/>
      <c r="AQ422" s="283"/>
      <c r="AR422" s="283"/>
      <c r="AS422" s="283"/>
      <c r="AT422" s="283"/>
      <c r="AU422" s="283"/>
      <c r="AV422" s="283"/>
      <c r="AW422" s="283"/>
      <c r="AX422" s="283"/>
      <c r="AY422" s="283"/>
      <c r="AZ422" s="283"/>
      <c r="BA422" s="283"/>
      <c r="BB422" s="283"/>
      <c r="BC422" s="186"/>
      <c r="BD422" s="187"/>
    </row>
    <row r="423" customFormat="false" ht="12.75" hidden="false" customHeight="false" outlineLevel="0" collapsed="false">
      <c r="A423" s="153"/>
      <c r="B423" s="166" t="s">
        <v>123</v>
      </c>
      <c r="C423" s="167" t="n">
        <v>14.2</v>
      </c>
      <c r="D423" s="168" t="n">
        <f aca="false">+D419*$C423</f>
        <v>0</v>
      </c>
      <c r="E423" s="168" t="n">
        <f aca="false">+E419*$C423</f>
        <v>0</v>
      </c>
      <c r="F423" s="168" t="n">
        <f aca="false">+F419*$C423</f>
        <v>0</v>
      </c>
      <c r="G423" s="168" t="n">
        <f aca="false">+G419*$C423</f>
        <v>0</v>
      </c>
      <c r="H423" s="168" t="n">
        <f aca="false">+H419*$C423</f>
        <v>0</v>
      </c>
      <c r="I423" s="168" t="n">
        <f aca="false">+I419*$C423</f>
        <v>0</v>
      </c>
      <c r="J423" s="168" t="n">
        <f aca="false">+J419*$C423</f>
        <v>0</v>
      </c>
      <c r="K423" s="168" t="n">
        <f aca="false">+K419*$C423</f>
        <v>0</v>
      </c>
      <c r="L423" s="168" t="n">
        <f aca="false">+L419*$C423</f>
        <v>0</v>
      </c>
      <c r="M423" s="168" t="n">
        <f aca="false">+M419*$C423</f>
        <v>0</v>
      </c>
      <c r="N423" s="168" t="n">
        <f aca="false">+N419*$C423</f>
        <v>0.705773809523809</v>
      </c>
      <c r="O423" s="168" t="n">
        <f aca="false">+O419*$C423</f>
        <v>0.705773809523809</v>
      </c>
      <c r="P423" s="168" t="n">
        <f aca="false">+P419*$C423</f>
        <v>0.705773809523809</v>
      </c>
      <c r="Q423" s="168" t="n">
        <f aca="false">+Q419*$C423</f>
        <v>0.705773809523809</v>
      </c>
      <c r="R423" s="168" t="n">
        <f aca="false">+R419*$C423</f>
        <v>0.705773809523809</v>
      </c>
      <c r="S423" s="168" t="n">
        <f aca="false">+S419*$C423</f>
        <v>0.705773809523809</v>
      </c>
      <c r="T423" s="168" t="n">
        <f aca="false">+T419*$C423</f>
        <v>0.705773809523809</v>
      </c>
      <c r="U423" s="168" t="n">
        <f aca="false">+U419*$C423</f>
        <v>0.705773809523809</v>
      </c>
      <c r="V423" s="168" t="n">
        <f aca="false">+V419*$C423</f>
        <v>0.705773809523809</v>
      </c>
      <c r="W423" s="168" t="n">
        <f aca="false">+W419*$C423</f>
        <v>0.705773809523809</v>
      </c>
      <c r="X423" s="168" t="n">
        <f aca="false">+X419*$C423</f>
        <v>1.41601047619048</v>
      </c>
      <c r="Y423" s="168" t="n">
        <f aca="false">+Y419*$C423</f>
        <v>2.12624714285714</v>
      </c>
      <c r="Z423" s="168" t="n">
        <f aca="false">+Z419*$C423</f>
        <v>2.83648380952381</v>
      </c>
      <c r="AA423" s="168" t="n">
        <f aca="false">+AA419*$C423</f>
        <v>3.54672047619048</v>
      </c>
      <c r="AB423" s="168" t="n">
        <f aca="false">+AB419*$C423</f>
        <v>4.25695714285714</v>
      </c>
      <c r="AC423" s="168" t="n">
        <f aca="false">+AC419*$C423</f>
        <v>4.96719380952381</v>
      </c>
      <c r="AD423" s="168" t="n">
        <f aca="false">+AD419*$C423</f>
        <v>5.67743047619048</v>
      </c>
      <c r="AE423" s="168" t="n">
        <f aca="false">+AE419*$C423</f>
        <v>6.38766714285714</v>
      </c>
      <c r="AF423" s="168" t="n">
        <f aca="false">+AF419*$C423</f>
        <v>7.09790380952381</v>
      </c>
      <c r="AG423" s="168" t="n">
        <f aca="false">+AG419*$C423</f>
        <v>7.80814047619047</v>
      </c>
      <c r="AH423" s="169" t="n">
        <f aca="false">+AH419*$C423</f>
        <v>8.51837714285714</v>
      </c>
      <c r="AI423" s="168" t="n">
        <f aca="false">+AI419*$C423</f>
        <v>9.22861380952381</v>
      </c>
      <c r="AJ423" s="168" t="n">
        <f aca="false">+AJ419*$C423</f>
        <v>9.93885047619048</v>
      </c>
      <c r="AK423" s="168" t="n">
        <f aca="false">+AK419*$C423</f>
        <v>10.6490871428571</v>
      </c>
      <c r="AL423" s="168" t="n">
        <f aca="false">+AL419*$C423</f>
        <v>11.3593238095238</v>
      </c>
      <c r="AM423" s="168" t="n">
        <f aca="false">+AM419*$C423</f>
        <v>12.0695604761905</v>
      </c>
      <c r="AN423" s="168" t="n">
        <f aca="false">+AN419*$C423</f>
        <v>12.7797971428571</v>
      </c>
      <c r="AO423" s="168" t="n">
        <f aca="false">+AO419*$C423</f>
        <v>13.4900338095238</v>
      </c>
      <c r="AP423" s="168" t="n">
        <f aca="false">+AP419*$C423</f>
        <v>13.4900338095238</v>
      </c>
      <c r="AQ423" s="168" t="n">
        <f aca="false">+AQ419*$C423</f>
        <v>13.4900338095238</v>
      </c>
      <c r="AR423" s="168" t="n">
        <f aca="false">+AR419*$C423</f>
        <v>13.4900338095238</v>
      </c>
      <c r="AS423" s="168" t="n">
        <f aca="false">+AS419*$C423</f>
        <v>13.4900338095238</v>
      </c>
      <c r="AT423" s="168" t="n">
        <f aca="false">+AT419*$C423</f>
        <v>14.2000338095238</v>
      </c>
      <c r="AU423" s="168" t="n">
        <f aca="false">+AU419*$C423</f>
        <v>14.2000338095238</v>
      </c>
      <c r="AV423" s="168" t="n">
        <f aca="false">+AV419*$C423</f>
        <v>14.2000338095238</v>
      </c>
      <c r="AW423" s="168" t="n">
        <f aca="false">+AW419*$C423</f>
        <v>14.2000338095238</v>
      </c>
      <c r="AX423" s="168" t="n">
        <f aca="false">+AX419*$C423</f>
        <v>14.2000338095238</v>
      </c>
      <c r="AY423" s="168" t="n">
        <f aca="false">+AY419*$C423</f>
        <v>14.2000338095238</v>
      </c>
      <c r="AZ423" s="168" t="n">
        <f aca="false">+AZ419*$C423</f>
        <v>14.2000338095238</v>
      </c>
      <c r="BA423" s="168" t="n">
        <f aca="false">+BA419*$C423</f>
        <v>14.2000338095238</v>
      </c>
      <c r="BB423" s="168" t="n">
        <f aca="false">+BB419*$C423</f>
        <v>14.2000338095238</v>
      </c>
      <c r="BC423" s="170"/>
      <c r="BD423" s="171"/>
      <c r="BE423" s="171"/>
      <c r="BF423" s="171"/>
      <c r="BG423" s="171"/>
      <c r="BH423" s="171"/>
      <c r="BI423" s="171"/>
      <c r="BJ423" s="171"/>
      <c r="BK423" s="171"/>
      <c r="BL423" s="171"/>
      <c r="BM423" s="171"/>
      <c r="BN423" s="171"/>
      <c r="BO423" s="171"/>
      <c r="BP423" s="171"/>
      <c r="BQ423" s="171"/>
      <c r="BR423" s="171"/>
      <c r="BS423" s="171"/>
      <c r="BT423" s="171"/>
      <c r="BU423" s="171"/>
      <c r="BV423" s="171"/>
      <c r="BW423" s="171"/>
      <c r="BX423" s="171"/>
      <c r="BY423" s="171"/>
      <c r="BZ423" s="171"/>
      <c r="CA423" s="171"/>
      <c r="CB423" s="171"/>
      <c r="CC423" s="171"/>
      <c r="CD423" s="171"/>
      <c r="CE423" s="171"/>
      <c r="CF423" s="171"/>
      <c r="CG423" s="171"/>
      <c r="CH423" s="171"/>
      <c r="CI423" s="171"/>
      <c r="CJ423" s="171"/>
      <c r="CK423" s="171"/>
    </row>
    <row r="424" customFormat="false" ht="13.5" hidden="false" customHeight="false" outlineLevel="0" collapsed="false">
      <c r="A424" s="153"/>
      <c r="B424" s="172" t="s">
        <v>124</v>
      </c>
      <c r="C424" s="173" t="e">
        <f aca="false">+#REF!</f>
        <v>#REF!</v>
      </c>
      <c r="D424" s="174" t="n">
        <f aca="false">+D421*$C423</f>
        <v>0</v>
      </c>
      <c r="E424" s="174" t="n">
        <f aca="false">+E421*$C423</f>
        <v>0</v>
      </c>
      <c r="F424" s="174" t="n">
        <f aca="false">+F421*$C423</f>
        <v>0</v>
      </c>
      <c r="G424" s="174" t="n">
        <f aca="false">+G421*$C423</f>
        <v>0</v>
      </c>
      <c r="H424" s="174" t="n">
        <f aca="false">+H421*$C423</f>
        <v>0</v>
      </c>
      <c r="I424" s="174" t="n">
        <f aca="false">+I421*$C423</f>
        <v>0</v>
      </c>
      <c r="J424" s="174" t="n">
        <f aca="false">+J421*$C423</f>
        <v>0</v>
      </c>
      <c r="K424" s="174" t="n">
        <f aca="false">+K421*$C423</f>
        <v>0</v>
      </c>
      <c r="L424" s="174" t="n">
        <f aca="false">+L421*$C423</f>
        <v>0</v>
      </c>
      <c r="M424" s="174" t="n">
        <f aca="false">+M421*$C423</f>
        <v>0</v>
      </c>
      <c r="N424" s="174" t="n">
        <f aca="false">+N421*$C423</f>
        <v>0.71</v>
      </c>
      <c r="O424" s="174" t="n">
        <f aca="false">+O421*$C423</f>
        <v>0.71</v>
      </c>
      <c r="P424" s="174" t="n">
        <f aca="false">+P421*$C423</f>
        <v>0.71</v>
      </c>
      <c r="Q424" s="174" t="n">
        <f aca="false">+Q421*$C423</f>
        <v>0.71</v>
      </c>
      <c r="R424" s="174" t="n">
        <f aca="false">+R421*$C423</f>
        <v>0.71</v>
      </c>
      <c r="S424" s="174" t="n">
        <f aca="false">+S421*$C423</f>
        <v>0.71</v>
      </c>
      <c r="T424" s="174" t="n">
        <f aca="false">+T421*$C423</f>
        <v>0.71</v>
      </c>
      <c r="U424" s="174" t="n">
        <f aca="false">+U421*$C423</f>
        <v>0.71</v>
      </c>
      <c r="V424" s="174" t="n">
        <f aca="false">+V421*$C423</f>
        <v>0.71</v>
      </c>
      <c r="W424" s="174" t="n">
        <f aca="false">+W421*$C423</f>
        <v>0.71</v>
      </c>
      <c r="X424" s="174" t="n">
        <f aca="false">+X421*$C423</f>
        <v>0.938777777777778</v>
      </c>
      <c r="Y424" s="174" t="n">
        <f aca="false">+Y421*$C423</f>
        <v>1.16755555555556</v>
      </c>
      <c r="Z424" s="174" t="n">
        <f aca="false">+Z421*$C423</f>
        <v>1.39633333333333</v>
      </c>
      <c r="AA424" s="174" t="n">
        <f aca="false">+AA421*$C423</f>
        <v>1.62511111111111</v>
      </c>
      <c r="AB424" s="174" t="n">
        <f aca="false">+AB421*$C423</f>
        <v>1.85388888888889</v>
      </c>
      <c r="AC424" s="174" t="n">
        <f aca="false">+AC421*$C423</f>
        <v>2.08266666666667</v>
      </c>
      <c r="AD424" s="174" t="n">
        <f aca="false">+AD421*$C423</f>
        <v>2.31144444444444</v>
      </c>
      <c r="AE424" s="174" t="n">
        <f aca="false">+AE421*$C423</f>
        <v>2.54022222222222</v>
      </c>
      <c r="AF424" s="174" t="n">
        <f aca="false">+AF421*$C423</f>
        <v>2.769</v>
      </c>
      <c r="AG424" s="174" t="n">
        <f aca="false">+AG421*$C423</f>
        <v>2.99777777777778</v>
      </c>
      <c r="AH424" s="175" t="n">
        <f aca="false">+AH421*$C423</f>
        <v>3.22655555555556</v>
      </c>
      <c r="AI424" s="174" t="n">
        <f aca="false">+AI421*$C423</f>
        <v>3.45533333333333</v>
      </c>
      <c r="AJ424" s="174" t="n">
        <f aca="false">+AJ421*$C423</f>
        <v>3.68411111111111</v>
      </c>
      <c r="AK424" s="174" t="n">
        <f aca="false">+AK421*$C423</f>
        <v>3.91288888888889</v>
      </c>
      <c r="AL424" s="174" t="n">
        <f aca="false">+AL421*$C423</f>
        <v>4.14166666666667</v>
      </c>
      <c r="AM424" s="174" t="n">
        <f aca="false">+AM421*$C423</f>
        <v>4.37044444444445</v>
      </c>
      <c r="AN424" s="174" t="n">
        <f aca="false">+AN421*$C423</f>
        <v>4.59922222222222</v>
      </c>
      <c r="AO424" s="174" t="n">
        <f aca="false">+AO421*$C423</f>
        <v>4.828</v>
      </c>
      <c r="AP424" s="174" t="n">
        <f aca="false">+AP421*$C423</f>
        <v>14.2</v>
      </c>
      <c r="AQ424" s="174" t="n">
        <f aca="false">+AQ421*$C423</f>
        <v>14.2</v>
      </c>
      <c r="AR424" s="174" t="n">
        <f aca="false">+AR421*$C423</f>
        <v>14.2</v>
      </c>
      <c r="AS424" s="174" t="n">
        <f aca="false">+AS421*$C423</f>
        <v>14.2</v>
      </c>
      <c r="AT424" s="174" t="n">
        <f aca="false">+AT421*$C423</f>
        <v>14.2</v>
      </c>
      <c r="AU424" s="174" t="n">
        <f aca="false">+AU421*$C423</f>
        <v>14.2</v>
      </c>
      <c r="AV424" s="174" t="n">
        <f aca="false">+AV421*$C423</f>
        <v>14.2</v>
      </c>
      <c r="AW424" s="174" t="n">
        <f aca="false">+AW421*$C423</f>
        <v>14.2</v>
      </c>
      <c r="AX424" s="174" t="n">
        <f aca="false">+AX421*$C423</f>
        <v>14.2</v>
      </c>
      <c r="AY424" s="174" t="n">
        <f aca="false">+AY421*$C423</f>
        <v>14.2</v>
      </c>
      <c r="AZ424" s="174" t="n">
        <f aca="false">+AZ421*$C423</f>
        <v>14.2</v>
      </c>
      <c r="BA424" s="174" t="n">
        <f aca="false">+BA421*$C423</f>
        <v>14.2</v>
      </c>
      <c r="BB424" s="174" t="n">
        <f aca="false">+BB421*$C423</f>
        <v>14.2</v>
      </c>
      <c r="BC424" s="176"/>
      <c r="BD424" s="177"/>
      <c r="BE424" s="177"/>
      <c r="BF424" s="177"/>
      <c r="BG424" s="177"/>
      <c r="BH424" s="177"/>
      <c r="BI424" s="177"/>
      <c r="BJ424" s="177"/>
      <c r="BK424" s="177"/>
      <c r="BL424" s="177"/>
      <c r="BM424" s="177"/>
      <c r="BN424" s="177"/>
      <c r="BO424" s="177"/>
      <c r="BP424" s="177"/>
      <c r="BQ424" s="177"/>
      <c r="BR424" s="177"/>
      <c r="BS424" s="177"/>
      <c r="BT424" s="177"/>
      <c r="BU424" s="177"/>
      <c r="BV424" s="177"/>
      <c r="BW424" s="177"/>
      <c r="BX424" s="177"/>
      <c r="BY424" s="177"/>
      <c r="BZ424" s="177"/>
      <c r="CA424" s="177"/>
      <c r="CB424" s="177"/>
      <c r="CC424" s="177"/>
      <c r="CD424" s="177"/>
      <c r="CE424" s="177"/>
      <c r="CF424" s="177"/>
      <c r="CG424" s="177"/>
      <c r="CH424" s="177"/>
      <c r="CI424" s="177"/>
      <c r="CJ424" s="177"/>
      <c r="CK424" s="177"/>
    </row>
    <row r="425" customFormat="false" ht="15" hidden="false" customHeight="true" outlineLevel="0" collapsed="false">
      <c r="A425" s="153" t="n">
        <f aca="false">+A417+1</f>
        <v>10</v>
      </c>
      <c r="B425" s="154" t="e">
        <f aca="false">#REF!</f>
        <v>#REF!</v>
      </c>
      <c r="C425" s="155" t="e">
        <f aca="false">#REF!</f>
        <v>#REF!</v>
      </c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  <c r="AA425" s="156"/>
      <c r="AB425" s="156"/>
      <c r="AC425" s="156"/>
      <c r="AD425" s="156"/>
      <c r="AE425" s="156"/>
      <c r="AF425" s="156"/>
      <c r="AG425" s="156"/>
      <c r="AH425" s="157"/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8"/>
    </row>
    <row r="426" customFormat="false" ht="12.75" hidden="false" customHeight="false" outlineLevel="0" collapsed="false">
      <c r="A426" s="153"/>
      <c r="B426" s="160" t="s">
        <v>119</v>
      </c>
      <c r="C426" s="155"/>
      <c r="D426" s="161" t="n">
        <v>0</v>
      </c>
      <c r="E426" s="161" t="n">
        <v>0</v>
      </c>
      <c r="F426" s="161" t="n">
        <v>0</v>
      </c>
      <c r="G426" s="161" t="n">
        <v>0</v>
      </c>
      <c r="H426" s="161" t="n">
        <v>0</v>
      </c>
      <c r="I426" s="161" t="n">
        <v>0</v>
      </c>
      <c r="J426" s="161" t="n">
        <v>0</v>
      </c>
      <c r="K426" s="161" t="n">
        <v>0</v>
      </c>
      <c r="L426" s="161" t="n">
        <v>0</v>
      </c>
      <c r="M426" s="161" t="n">
        <v>0</v>
      </c>
      <c r="N426" s="161" t="n">
        <f aca="false">16.7/336</f>
        <v>0.049702380952381</v>
      </c>
      <c r="O426" s="161" t="n">
        <v>0</v>
      </c>
      <c r="P426" s="161" t="n">
        <v>0</v>
      </c>
      <c r="Q426" s="161" t="n">
        <v>0</v>
      </c>
      <c r="R426" s="161" t="n">
        <v>0</v>
      </c>
      <c r="S426" s="161" t="n">
        <v>0</v>
      </c>
      <c r="T426" s="161" t="n">
        <v>0</v>
      </c>
      <c r="U426" s="161" t="n">
        <v>0</v>
      </c>
      <c r="V426" s="161" t="n">
        <v>0</v>
      </c>
      <c r="W426" s="161" t="n">
        <v>0</v>
      </c>
      <c r="X426" s="161" t="n">
        <f aca="false">+(0.95-0.0497)/18</f>
        <v>0.0500166666666667</v>
      </c>
      <c r="Y426" s="161" t="n">
        <f aca="false">+(0.95-0.0497)/18</f>
        <v>0.0500166666666667</v>
      </c>
      <c r="Z426" s="161" t="n">
        <f aca="false">+(0.95-0.0497)/18</f>
        <v>0.0500166666666667</v>
      </c>
      <c r="AA426" s="161" t="n">
        <f aca="false">+(0.95-0.0497)/18</f>
        <v>0.0500166666666667</v>
      </c>
      <c r="AB426" s="161" t="n">
        <f aca="false">+(0.95-0.0497)/18</f>
        <v>0.0500166666666667</v>
      </c>
      <c r="AC426" s="161" t="n">
        <f aca="false">+(0.95-0.0497)/18</f>
        <v>0.0500166666666667</v>
      </c>
      <c r="AD426" s="161" t="n">
        <f aca="false">+(0.95-0.0497)/18</f>
        <v>0.0500166666666667</v>
      </c>
      <c r="AE426" s="161" t="n">
        <f aca="false">+(0.95-0.0497)/18</f>
        <v>0.0500166666666667</v>
      </c>
      <c r="AF426" s="161" t="n">
        <f aca="false">+(0.95-0.0497)/18</f>
        <v>0.0500166666666667</v>
      </c>
      <c r="AG426" s="161" t="n">
        <f aca="false">+(0.95-0.0497)/18</f>
        <v>0.0500166666666667</v>
      </c>
      <c r="AH426" s="162" t="n">
        <f aca="false">+(0.95-0.0497)/18</f>
        <v>0.0500166666666667</v>
      </c>
      <c r="AI426" s="161" t="n">
        <f aca="false">+(0.95-0.0497)/18</f>
        <v>0.0500166666666667</v>
      </c>
      <c r="AJ426" s="161" t="n">
        <f aca="false">+(0.95-0.0497)/18</f>
        <v>0.0500166666666667</v>
      </c>
      <c r="AK426" s="161" t="n">
        <f aca="false">+(0.95-0.0497)/18</f>
        <v>0.0500166666666667</v>
      </c>
      <c r="AL426" s="161" t="n">
        <f aca="false">+(0.95-0.0497)/18</f>
        <v>0.0500166666666667</v>
      </c>
      <c r="AM426" s="161" t="n">
        <f aca="false">+(0.95-0.0497)/18</f>
        <v>0.0500166666666667</v>
      </c>
      <c r="AN426" s="161" t="n">
        <f aca="false">+(0.95-0.0497)/18</f>
        <v>0.0500166666666667</v>
      </c>
      <c r="AO426" s="161" t="n">
        <f aca="false">+(0.95-0.0497)/18</f>
        <v>0.0500166666666667</v>
      </c>
      <c r="AP426" s="161" t="n">
        <v>0</v>
      </c>
      <c r="AQ426" s="161" t="n">
        <v>0</v>
      </c>
      <c r="AR426" s="161" t="n">
        <v>0</v>
      </c>
      <c r="AS426" s="161" t="n">
        <v>0</v>
      </c>
      <c r="AT426" s="161" t="n">
        <v>0.05</v>
      </c>
      <c r="AU426" s="161" t="n">
        <v>0</v>
      </c>
      <c r="AV426" s="161" t="n">
        <v>0</v>
      </c>
      <c r="AW426" s="161" t="n">
        <v>0</v>
      </c>
      <c r="AX426" s="161" t="n">
        <v>0</v>
      </c>
      <c r="AY426" s="161" t="n">
        <v>0</v>
      </c>
      <c r="AZ426" s="161" t="n">
        <v>0</v>
      </c>
      <c r="BA426" s="161" t="n">
        <v>0</v>
      </c>
      <c r="BB426" s="161" t="n">
        <v>0</v>
      </c>
      <c r="BC426" s="163" t="n">
        <f aca="false">SUM(D426:BB426)</f>
        <v>1.00000238095238</v>
      </c>
      <c r="BD426" s="160"/>
    </row>
    <row r="427" customFormat="false" ht="12.75" hidden="false" customHeight="false" outlineLevel="0" collapsed="false">
      <c r="A427" s="153"/>
      <c r="B427" s="160" t="s">
        <v>120</v>
      </c>
      <c r="C427" s="155"/>
      <c r="D427" s="161" t="n">
        <f aca="false">D426</f>
        <v>0</v>
      </c>
      <c r="E427" s="161" t="n">
        <f aca="false">+D427+E426</f>
        <v>0</v>
      </c>
      <c r="F427" s="161" t="n">
        <f aca="false">+E427+F426</f>
        <v>0</v>
      </c>
      <c r="G427" s="161" t="n">
        <f aca="false">+F427+G426</f>
        <v>0</v>
      </c>
      <c r="H427" s="161" t="n">
        <f aca="false">+G427+H426</f>
        <v>0</v>
      </c>
      <c r="I427" s="161" t="n">
        <f aca="false">+H427+I426</f>
        <v>0</v>
      </c>
      <c r="J427" s="161" t="n">
        <f aca="false">+I427+J426</f>
        <v>0</v>
      </c>
      <c r="K427" s="161" t="n">
        <f aca="false">+J427+K426</f>
        <v>0</v>
      </c>
      <c r="L427" s="161" t="n">
        <f aca="false">+K427+L426</f>
        <v>0</v>
      </c>
      <c r="M427" s="161" t="n">
        <f aca="false">+L427+M426</f>
        <v>0</v>
      </c>
      <c r="N427" s="161" t="n">
        <f aca="false">+M427+N426</f>
        <v>0.049702380952381</v>
      </c>
      <c r="O427" s="161" t="n">
        <f aca="false">+N427+O426</f>
        <v>0.049702380952381</v>
      </c>
      <c r="P427" s="161" t="n">
        <f aca="false">+O427+P426</f>
        <v>0.049702380952381</v>
      </c>
      <c r="Q427" s="161" t="n">
        <f aca="false">+P427+Q426</f>
        <v>0.049702380952381</v>
      </c>
      <c r="R427" s="161" t="n">
        <f aca="false">+Q427+R426</f>
        <v>0.049702380952381</v>
      </c>
      <c r="S427" s="161" t="n">
        <f aca="false">+R427+S426</f>
        <v>0.049702380952381</v>
      </c>
      <c r="T427" s="161" t="n">
        <f aca="false">+S427+T426</f>
        <v>0.049702380952381</v>
      </c>
      <c r="U427" s="161" t="n">
        <f aca="false">+T427+U426</f>
        <v>0.049702380952381</v>
      </c>
      <c r="V427" s="161" t="n">
        <f aca="false">+U427+V426</f>
        <v>0.049702380952381</v>
      </c>
      <c r="W427" s="161" t="n">
        <f aca="false">+V427+W426</f>
        <v>0.049702380952381</v>
      </c>
      <c r="X427" s="161" t="n">
        <f aca="false">+W427+X426</f>
        <v>0.0997190476190476</v>
      </c>
      <c r="Y427" s="161" t="n">
        <f aca="false">+X427+Y426</f>
        <v>0.149735714285714</v>
      </c>
      <c r="Z427" s="161" t="n">
        <f aca="false">+Y427+Z426</f>
        <v>0.199752380952381</v>
      </c>
      <c r="AA427" s="161" t="n">
        <f aca="false">+Z427+AA426</f>
        <v>0.249769047619048</v>
      </c>
      <c r="AB427" s="161" t="n">
        <f aca="false">+AA427+AB426</f>
        <v>0.299785714285714</v>
      </c>
      <c r="AC427" s="161" t="n">
        <f aca="false">+AB427+AC426</f>
        <v>0.349802380952381</v>
      </c>
      <c r="AD427" s="161" t="n">
        <f aca="false">+AC427+AD426</f>
        <v>0.399819047619048</v>
      </c>
      <c r="AE427" s="161" t="n">
        <f aca="false">+AD427+AE426</f>
        <v>0.449835714285714</v>
      </c>
      <c r="AF427" s="161" t="n">
        <f aca="false">+AE427+AF426</f>
        <v>0.499852380952381</v>
      </c>
      <c r="AG427" s="161" t="n">
        <f aca="false">+AF427+AG426</f>
        <v>0.549869047619048</v>
      </c>
      <c r="AH427" s="162" t="n">
        <f aca="false">+AG427+AH426</f>
        <v>0.599885714285714</v>
      </c>
      <c r="AI427" s="161" t="n">
        <f aca="false">+AH427+AI426</f>
        <v>0.649902380952381</v>
      </c>
      <c r="AJ427" s="161" t="n">
        <f aca="false">+AI427+AJ426</f>
        <v>0.699919047619048</v>
      </c>
      <c r="AK427" s="161" t="n">
        <f aca="false">+AJ427+AK426</f>
        <v>0.749935714285714</v>
      </c>
      <c r="AL427" s="161" t="n">
        <f aca="false">+AK427+AL426</f>
        <v>0.799952380952381</v>
      </c>
      <c r="AM427" s="161" t="n">
        <f aca="false">+AL427+AM426</f>
        <v>0.849969047619048</v>
      </c>
      <c r="AN427" s="161" t="n">
        <f aca="false">+AM427+AN426</f>
        <v>0.899985714285715</v>
      </c>
      <c r="AO427" s="161" t="n">
        <f aca="false">+AN427+AO426</f>
        <v>0.950002380952381</v>
      </c>
      <c r="AP427" s="161" t="n">
        <f aca="false">+AO427+AP426</f>
        <v>0.950002380952381</v>
      </c>
      <c r="AQ427" s="161" t="n">
        <f aca="false">+AP427+AQ426</f>
        <v>0.950002380952381</v>
      </c>
      <c r="AR427" s="161" t="n">
        <f aca="false">+AQ427+AR426</f>
        <v>0.950002380952381</v>
      </c>
      <c r="AS427" s="161" t="n">
        <f aca="false">+AR427+AS426</f>
        <v>0.950002380952381</v>
      </c>
      <c r="AT427" s="161" t="n">
        <f aca="false">+AS427+AT426</f>
        <v>1.00000238095238</v>
      </c>
      <c r="AU427" s="161" t="n">
        <f aca="false">+AT427+AU426</f>
        <v>1.00000238095238</v>
      </c>
      <c r="AV427" s="161" t="n">
        <f aca="false">+AU427+AV426</f>
        <v>1.00000238095238</v>
      </c>
      <c r="AW427" s="161" t="n">
        <f aca="false">+AV427+AW426</f>
        <v>1.00000238095238</v>
      </c>
      <c r="AX427" s="161" t="n">
        <f aca="false">+AW427+AX426</f>
        <v>1.00000238095238</v>
      </c>
      <c r="AY427" s="161" t="n">
        <f aca="false">+AX427+AY426</f>
        <v>1.00000238095238</v>
      </c>
      <c r="AZ427" s="161" t="n">
        <f aca="false">+AY427+AZ426</f>
        <v>1.00000238095238</v>
      </c>
      <c r="BA427" s="161" t="n">
        <f aca="false">+AZ427+BA426</f>
        <v>1.00000238095238</v>
      </c>
      <c r="BB427" s="161" t="n">
        <f aca="false">+BA427+BB426</f>
        <v>1.00000238095238</v>
      </c>
      <c r="BC427" s="163"/>
      <c r="BD427" s="160"/>
    </row>
    <row r="428" customFormat="false" ht="12.75" hidden="false" customHeight="false" outlineLevel="0" collapsed="false">
      <c r="A428" s="153"/>
      <c r="B428" s="160" t="s">
        <v>121</v>
      </c>
      <c r="C428" s="155"/>
      <c r="D428" s="161" t="n">
        <v>0</v>
      </c>
      <c r="E428" s="161" t="n">
        <v>0</v>
      </c>
      <c r="F428" s="161" t="n">
        <v>0</v>
      </c>
      <c r="G428" s="161" t="n">
        <v>0</v>
      </c>
      <c r="H428" s="161" t="n">
        <v>0</v>
      </c>
      <c r="I428" s="161" t="n">
        <v>0</v>
      </c>
      <c r="J428" s="161" t="n">
        <v>0</v>
      </c>
      <c r="K428" s="161" t="n">
        <v>0</v>
      </c>
      <c r="L428" s="161" t="n">
        <v>0</v>
      </c>
      <c r="M428" s="161" t="n">
        <v>0</v>
      </c>
      <c r="N428" s="161" t="n">
        <v>0.05</v>
      </c>
      <c r="O428" s="161" t="n">
        <v>0</v>
      </c>
      <c r="P428" s="161" t="n">
        <v>0</v>
      </c>
      <c r="Q428" s="161" t="n">
        <v>0</v>
      </c>
      <c r="R428" s="161" t="n">
        <v>0</v>
      </c>
      <c r="S428" s="161" t="n">
        <v>0</v>
      </c>
      <c r="T428" s="161" t="n">
        <v>0</v>
      </c>
      <c r="U428" s="161" t="n">
        <v>0</v>
      </c>
      <c r="V428" s="161" t="n">
        <v>0</v>
      </c>
      <c r="W428" s="161" t="n">
        <v>0</v>
      </c>
      <c r="X428" s="161" t="n">
        <f aca="false">+(0.34-0.05)/18</f>
        <v>0.0161111111111111</v>
      </c>
      <c r="Y428" s="161" t="n">
        <f aca="false">+(0.34-0.05)/18</f>
        <v>0.0161111111111111</v>
      </c>
      <c r="Z428" s="161" t="n">
        <f aca="false">+(0.34-0.05)/18</f>
        <v>0.0161111111111111</v>
      </c>
      <c r="AA428" s="161" t="n">
        <f aca="false">+(0.34-0.05)/18</f>
        <v>0.0161111111111111</v>
      </c>
      <c r="AB428" s="161" t="n">
        <f aca="false">+(0.34-0.05)/18</f>
        <v>0.0161111111111111</v>
      </c>
      <c r="AC428" s="161" t="n">
        <f aca="false">+(0.34-0.05)/18</f>
        <v>0.0161111111111111</v>
      </c>
      <c r="AD428" s="161" t="n">
        <f aca="false">+(0.34-0.05)/18</f>
        <v>0.0161111111111111</v>
      </c>
      <c r="AE428" s="161" t="n">
        <f aca="false">+(0.34-0.05)/18</f>
        <v>0.0161111111111111</v>
      </c>
      <c r="AF428" s="161" t="n">
        <f aca="false">+(0.34-0.05)/18</f>
        <v>0.0161111111111111</v>
      </c>
      <c r="AG428" s="161" t="n">
        <f aca="false">+(0.34-0.05)/18</f>
        <v>0.0161111111111111</v>
      </c>
      <c r="AH428" s="162" t="n">
        <f aca="false">+(0.34-0.05)/18</f>
        <v>0.0161111111111111</v>
      </c>
      <c r="AI428" s="161" t="n">
        <f aca="false">+(0.34-0.05)/18</f>
        <v>0.0161111111111111</v>
      </c>
      <c r="AJ428" s="161" t="n">
        <f aca="false">+(0.34-0.05)/18</f>
        <v>0.0161111111111111</v>
      </c>
      <c r="AK428" s="161" t="n">
        <f aca="false">+(0.34-0.05)/18</f>
        <v>0.0161111111111111</v>
      </c>
      <c r="AL428" s="161" t="n">
        <f aca="false">+(0.34-0.05)/18</f>
        <v>0.0161111111111111</v>
      </c>
      <c r="AM428" s="161" t="n">
        <f aca="false">+(0.34-0.05)/18</f>
        <v>0.0161111111111111</v>
      </c>
      <c r="AN428" s="161" t="n">
        <f aca="false">+(0.34-0.05)/18</f>
        <v>0.0161111111111111</v>
      </c>
      <c r="AO428" s="161" t="n">
        <f aca="false">+(0.34-0.05)/18</f>
        <v>0.0161111111111111</v>
      </c>
      <c r="AP428" s="161" t="n">
        <v>0.66</v>
      </c>
      <c r="AQ428" s="161" t="n">
        <v>0</v>
      </c>
      <c r="AR428" s="161" t="n">
        <v>0</v>
      </c>
      <c r="AS428" s="161" t="n">
        <v>0</v>
      </c>
      <c r="AT428" s="161" t="n">
        <v>0</v>
      </c>
      <c r="AU428" s="161" t="n">
        <v>0</v>
      </c>
      <c r="AV428" s="161" t="n">
        <v>0</v>
      </c>
      <c r="AW428" s="161" t="n">
        <v>0</v>
      </c>
      <c r="AX428" s="161" t="n">
        <v>0</v>
      </c>
      <c r="AY428" s="161" t="n">
        <v>0</v>
      </c>
      <c r="AZ428" s="161" t="n">
        <v>0</v>
      </c>
      <c r="BA428" s="161" t="n">
        <v>0</v>
      </c>
      <c r="BB428" s="161" t="n">
        <v>0</v>
      </c>
      <c r="BC428" s="163" t="n">
        <f aca="false">SUM(D428:BB428)</f>
        <v>1</v>
      </c>
      <c r="BD428" s="160"/>
    </row>
    <row r="429" customFormat="false" ht="12.75" hidden="false" customHeight="false" outlineLevel="0" collapsed="false">
      <c r="A429" s="153"/>
      <c r="B429" s="160" t="s">
        <v>122</v>
      </c>
      <c r="C429" s="155"/>
      <c r="D429" s="161" t="n">
        <f aca="false">D428</f>
        <v>0</v>
      </c>
      <c r="E429" s="161" t="n">
        <f aca="false">+D429+E428</f>
        <v>0</v>
      </c>
      <c r="F429" s="161" t="n">
        <f aca="false">+E429+F428</f>
        <v>0</v>
      </c>
      <c r="G429" s="161" t="n">
        <f aca="false">+F429+G428</f>
        <v>0</v>
      </c>
      <c r="H429" s="161" t="n">
        <f aca="false">+G429+H428</f>
        <v>0</v>
      </c>
      <c r="I429" s="161" t="n">
        <f aca="false">+H429+I428</f>
        <v>0</v>
      </c>
      <c r="J429" s="161" t="n">
        <f aca="false">+I429+J428</f>
        <v>0</v>
      </c>
      <c r="K429" s="161" t="n">
        <f aca="false">+J429+K428</f>
        <v>0</v>
      </c>
      <c r="L429" s="161" t="n">
        <f aca="false">+K429+L428</f>
        <v>0</v>
      </c>
      <c r="M429" s="161" t="n">
        <f aca="false">+L429+M428</f>
        <v>0</v>
      </c>
      <c r="N429" s="161" t="n">
        <f aca="false">+M429+N428</f>
        <v>0.05</v>
      </c>
      <c r="O429" s="161" t="n">
        <f aca="false">+N429+O428</f>
        <v>0.05</v>
      </c>
      <c r="P429" s="161" t="n">
        <f aca="false">+O429+P428</f>
        <v>0.05</v>
      </c>
      <c r="Q429" s="161" t="n">
        <f aca="false">+P429+Q428</f>
        <v>0.05</v>
      </c>
      <c r="R429" s="161" t="n">
        <f aca="false">+Q429+R428</f>
        <v>0.05</v>
      </c>
      <c r="S429" s="161" t="n">
        <f aca="false">+R429+S428</f>
        <v>0.05</v>
      </c>
      <c r="T429" s="161" t="n">
        <f aca="false">+S429+T428</f>
        <v>0.05</v>
      </c>
      <c r="U429" s="161" t="n">
        <f aca="false">+T429+U428</f>
        <v>0.05</v>
      </c>
      <c r="V429" s="161" t="n">
        <f aca="false">+U429+V428</f>
        <v>0.05</v>
      </c>
      <c r="W429" s="161" t="n">
        <f aca="false">+V429+W428</f>
        <v>0.05</v>
      </c>
      <c r="X429" s="161" t="n">
        <f aca="false">+W429+X428</f>
        <v>0.0661111111111111</v>
      </c>
      <c r="Y429" s="161" t="n">
        <f aca="false">+X429+Y428</f>
        <v>0.0822222222222222</v>
      </c>
      <c r="Z429" s="161" t="n">
        <f aca="false">+Y429+Z428</f>
        <v>0.0983333333333334</v>
      </c>
      <c r="AA429" s="161" t="n">
        <f aca="false">+Z429+AA428</f>
        <v>0.114444444444444</v>
      </c>
      <c r="AB429" s="161" t="n">
        <f aca="false">+AA429+AB428</f>
        <v>0.130555555555556</v>
      </c>
      <c r="AC429" s="161" t="n">
        <f aca="false">+AB429+AC428</f>
        <v>0.146666666666667</v>
      </c>
      <c r="AD429" s="161" t="n">
        <f aca="false">+AC429+AD428</f>
        <v>0.162777777777778</v>
      </c>
      <c r="AE429" s="161" t="n">
        <f aca="false">+AD429+AE428</f>
        <v>0.178888888888889</v>
      </c>
      <c r="AF429" s="161" t="n">
        <f aca="false">+AE429+AF428</f>
        <v>0.195</v>
      </c>
      <c r="AG429" s="161" t="n">
        <f aca="false">+AF429+AG428</f>
        <v>0.211111111111111</v>
      </c>
      <c r="AH429" s="162" t="n">
        <f aca="false">+AG429+AH428</f>
        <v>0.227222222222222</v>
      </c>
      <c r="AI429" s="161" t="n">
        <f aca="false">+AH429+AI428</f>
        <v>0.243333333333333</v>
      </c>
      <c r="AJ429" s="161" t="n">
        <f aca="false">+AI429+AJ428</f>
        <v>0.259444444444444</v>
      </c>
      <c r="AK429" s="161" t="n">
        <f aca="false">+AJ429+AK428</f>
        <v>0.275555555555556</v>
      </c>
      <c r="AL429" s="161" t="n">
        <f aca="false">+AK429+AL428</f>
        <v>0.291666666666667</v>
      </c>
      <c r="AM429" s="161" t="n">
        <f aca="false">+AL429+AM428</f>
        <v>0.307777777777778</v>
      </c>
      <c r="AN429" s="161" t="n">
        <f aca="false">+AM429+AN428</f>
        <v>0.323888888888889</v>
      </c>
      <c r="AO429" s="161" t="n">
        <f aca="false">+AN429+AO428</f>
        <v>0.34</v>
      </c>
      <c r="AP429" s="161" t="n">
        <f aca="false">+AO429+AP428</f>
        <v>1</v>
      </c>
      <c r="AQ429" s="161" t="n">
        <f aca="false">+AP429+AQ428</f>
        <v>1</v>
      </c>
      <c r="AR429" s="161" t="n">
        <f aca="false">+AQ429+AR428</f>
        <v>1</v>
      </c>
      <c r="AS429" s="161" t="n">
        <f aca="false">+AR429+AS428</f>
        <v>1</v>
      </c>
      <c r="AT429" s="161" t="n">
        <f aca="false">+AS429+AT428</f>
        <v>1</v>
      </c>
      <c r="AU429" s="161" t="n">
        <f aca="false">+AT429+AU428</f>
        <v>1</v>
      </c>
      <c r="AV429" s="161" t="n">
        <f aca="false">+AU429+AV428</f>
        <v>1</v>
      </c>
      <c r="AW429" s="161" t="n">
        <f aca="false">+AV429+AW428</f>
        <v>1</v>
      </c>
      <c r="AX429" s="161" t="n">
        <f aca="false">+AW429+AX428</f>
        <v>1</v>
      </c>
      <c r="AY429" s="161" t="n">
        <f aca="false">+AX429+AY428</f>
        <v>1</v>
      </c>
      <c r="AZ429" s="161" t="n">
        <f aca="false">+AY429+AZ428</f>
        <v>1</v>
      </c>
      <c r="BA429" s="161" t="n">
        <f aca="false">+AZ429+BA428</f>
        <v>1</v>
      </c>
      <c r="BB429" s="161" t="n">
        <f aca="false">+BA429+BB428</f>
        <v>1</v>
      </c>
      <c r="BC429" s="163"/>
      <c r="BD429" s="160"/>
    </row>
    <row r="430" customFormat="false" ht="12.75" hidden="false" customHeight="false" outlineLevel="0" collapsed="false">
      <c r="A430" s="153"/>
      <c r="B430" s="187"/>
      <c r="C430" s="155"/>
      <c r="D430" s="283"/>
      <c r="E430" s="283"/>
      <c r="F430" s="283"/>
      <c r="G430" s="283"/>
      <c r="H430" s="283"/>
      <c r="I430" s="283"/>
      <c r="J430" s="283"/>
      <c r="K430" s="283"/>
      <c r="L430" s="283"/>
      <c r="M430" s="283"/>
      <c r="N430" s="283"/>
      <c r="O430" s="283"/>
      <c r="P430" s="283"/>
      <c r="Q430" s="283"/>
      <c r="R430" s="283"/>
      <c r="S430" s="283"/>
      <c r="T430" s="283"/>
      <c r="U430" s="283"/>
      <c r="V430" s="283"/>
      <c r="W430" s="283"/>
      <c r="X430" s="283"/>
      <c r="Y430" s="283"/>
      <c r="Z430" s="283"/>
      <c r="AA430" s="283"/>
      <c r="AB430" s="283"/>
      <c r="AC430" s="283"/>
      <c r="AD430" s="283"/>
      <c r="AE430" s="283"/>
      <c r="AF430" s="283"/>
      <c r="AG430" s="283"/>
      <c r="AH430" s="185"/>
      <c r="AI430" s="283"/>
      <c r="AJ430" s="283"/>
      <c r="AK430" s="283"/>
      <c r="AL430" s="283"/>
      <c r="AM430" s="283"/>
      <c r="AN430" s="283"/>
      <c r="AO430" s="283"/>
      <c r="AP430" s="283"/>
      <c r="AQ430" s="283"/>
      <c r="AR430" s="283"/>
      <c r="AS430" s="283"/>
      <c r="AT430" s="283"/>
      <c r="AU430" s="283"/>
      <c r="AV430" s="283"/>
      <c r="AW430" s="283"/>
      <c r="AX430" s="283"/>
      <c r="AY430" s="283"/>
      <c r="AZ430" s="283"/>
      <c r="BA430" s="283"/>
      <c r="BB430" s="283"/>
      <c r="BC430" s="186"/>
      <c r="BD430" s="187"/>
    </row>
    <row r="431" customFormat="false" ht="12.75" hidden="false" customHeight="false" outlineLevel="0" collapsed="false">
      <c r="A431" s="153"/>
      <c r="B431" s="166" t="s">
        <v>123</v>
      </c>
      <c r="C431" s="167" t="n">
        <v>14.2</v>
      </c>
      <c r="D431" s="168" t="n">
        <f aca="false">+D427*$C431</f>
        <v>0</v>
      </c>
      <c r="E431" s="168" t="n">
        <f aca="false">+E427*$C431</f>
        <v>0</v>
      </c>
      <c r="F431" s="168" t="n">
        <f aca="false">+F427*$C431</f>
        <v>0</v>
      </c>
      <c r="G431" s="168" t="n">
        <f aca="false">+G427*$C431</f>
        <v>0</v>
      </c>
      <c r="H431" s="168" t="n">
        <f aca="false">+H427*$C431</f>
        <v>0</v>
      </c>
      <c r="I431" s="168" t="n">
        <f aca="false">+I427*$C431</f>
        <v>0</v>
      </c>
      <c r="J431" s="168" t="n">
        <f aca="false">+J427*$C431</f>
        <v>0</v>
      </c>
      <c r="K431" s="168" t="n">
        <f aca="false">+K427*$C431</f>
        <v>0</v>
      </c>
      <c r="L431" s="168" t="n">
        <f aca="false">+L427*$C431</f>
        <v>0</v>
      </c>
      <c r="M431" s="168" t="n">
        <f aca="false">+M427*$C431</f>
        <v>0</v>
      </c>
      <c r="N431" s="168" t="n">
        <f aca="false">+N427*$C431</f>
        <v>0.705773809523809</v>
      </c>
      <c r="O431" s="168" t="n">
        <f aca="false">+O427*$C431</f>
        <v>0.705773809523809</v>
      </c>
      <c r="P431" s="168" t="n">
        <f aca="false">+P427*$C431</f>
        <v>0.705773809523809</v>
      </c>
      <c r="Q431" s="168" t="n">
        <f aca="false">+Q427*$C431</f>
        <v>0.705773809523809</v>
      </c>
      <c r="R431" s="168" t="n">
        <f aca="false">+R427*$C431</f>
        <v>0.705773809523809</v>
      </c>
      <c r="S431" s="168" t="n">
        <f aca="false">+S427*$C431</f>
        <v>0.705773809523809</v>
      </c>
      <c r="T431" s="168" t="n">
        <f aca="false">+T427*$C431</f>
        <v>0.705773809523809</v>
      </c>
      <c r="U431" s="168" t="n">
        <f aca="false">+U427*$C431</f>
        <v>0.705773809523809</v>
      </c>
      <c r="V431" s="168" t="n">
        <f aca="false">+V427*$C431</f>
        <v>0.705773809523809</v>
      </c>
      <c r="W431" s="168" t="n">
        <f aca="false">+W427*$C431</f>
        <v>0.705773809523809</v>
      </c>
      <c r="X431" s="168" t="n">
        <f aca="false">+X427*$C431</f>
        <v>1.41601047619048</v>
      </c>
      <c r="Y431" s="168" t="n">
        <f aca="false">+Y427*$C431</f>
        <v>2.12624714285714</v>
      </c>
      <c r="Z431" s="168" t="n">
        <f aca="false">+Z427*$C431</f>
        <v>2.83648380952381</v>
      </c>
      <c r="AA431" s="168" t="n">
        <f aca="false">+AA427*$C431</f>
        <v>3.54672047619048</v>
      </c>
      <c r="AB431" s="168" t="n">
        <f aca="false">+AB427*$C431</f>
        <v>4.25695714285714</v>
      </c>
      <c r="AC431" s="168" t="n">
        <f aca="false">+AC427*$C431</f>
        <v>4.96719380952381</v>
      </c>
      <c r="AD431" s="168" t="n">
        <f aca="false">+AD427*$C431</f>
        <v>5.67743047619048</v>
      </c>
      <c r="AE431" s="168" t="n">
        <f aca="false">+AE427*$C431</f>
        <v>6.38766714285714</v>
      </c>
      <c r="AF431" s="168" t="n">
        <f aca="false">+AF427*$C431</f>
        <v>7.09790380952381</v>
      </c>
      <c r="AG431" s="168" t="n">
        <f aca="false">+AG427*$C431</f>
        <v>7.80814047619047</v>
      </c>
      <c r="AH431" s="169" t="n">
        <f aca="false">+AH427*$C431</f>
        <v>8.51837714285714</v>
      </c>
      <c r="AI431" s="168" t="n">
        <f aca="false">+AI427*$C431</f>
        <v>9.22861380952381</v>
      </c>
      <c r="AJ431" s="168" t="n">
        <f aca="false">+AJ427*$C431</f>
        <v>9.93885047619048</v>
      </c>
      <c r="AK431" s="168" t="n">
        <f aca="false">+AK427*$C431</f>
        <v>10.6490871428571</v>
      </c>
      <c r="AL431" s="168" t="n">
        <f aca="false">+AL427*$C431</f>
        <v>11.3593238095238</v>
      </c>
      <c r="AM431" s="168" t="n">
        <f aca="false">+AM427*$C431</f>
        <v>12.0695604761905</v>
      </c>
      <c r="AN431" s="168" t="n">
        <f aca="false">+AN427*$C431</f>
        <v>12.7797971428571</v>
      </c>
      <c r="AO431" s="168" t="n">
        <f aca="false">+AO427*$C431</f>
        <v>13.4900338095238</v>
      </c>
      <c r="AP431" s="168" t="n">
        <f aca="false">+AP427*$C431</f>
        <v>13.4900338095238</v>
      </c>
      <c r="AQ431" s="168" t="n">
        <f aca="false">+AQ427*$C431</f>
        <v>13.4900338095238</v>
      </c>
      <c r="AR431" s="168" t="n">
        <f aca="false">+AR427*$C431</f>
        <v>13.4900338095238</v>
      </c>
      <c r="AS431" s="168" t="n">
        <f aca="false">+AS427*$C431</f>
        <v>13.4900338095238</v>
      </c>
      <c r="AT431" s="168" t="n">
        <f aca="false">+AT427*$C431</f>
        <v>14.2000338095238</v>
      </c>
      <c r="AU431" s="168" t="n">
        <f aca="false">+AU427*$C431</f>
        <v>14.2000338095238</v>
      </c>
      <c r="AV431" s="168" t="n">
        <f aca="false">+AV427*$C431</f>
        <v>14.2000338095238</v>
      </c>
      <c r="AW431" s="168" t="n">
        <f aca="false">+AW427*$C431</f>
        <v>14.2000338095238</v>
      </c>
      <c r="AX431" s="168" t="n">
        <f aca="false">+AX427*$C431</f>
        <v>14.2000338095238</v>
      </c>
      <c r="AY431" s="168" t="n">
        <f aca="false">+AY427*$C431</f>
        <v>14.2000338095238</v>
      </c>
      <c r="AZ431" s="168" t="n">
        <f aca="false">+AZ427*$C431</f>
        <v>14.2000338095238</v>
      </c>
      <c r="BA431" s="168" t="n">
        <f aca="false">+BA427*$C431</f>
        <v>14.2000338095238</v>
      </c>
      <c r="BB431" s="168" t="n">
        <f aca="false">+BB427*$C431</f>
        <v>14.2000338095238</v>
      </c>
      <c r="BC431" s="170"/>
      <c r="BD431" s="171"/>
      <c r="BE431" s="171"/>
      <c r="BF431" s="171"/>
      <c r="BG431" s="171"/>
      <c r="BH431" s="171"/>
      <c r="BI431" s="171"/>
      <c r="BJ431" s="171"/>
      <c r="BK431" s="171"/>
      <c r="BL431" s="171"/>
      <c r="BM431" s="171"/>
      <c r="BN431" s="171"/>
      <c r="BO431" s="171"/>
      <c r="BP431" s="171"/>
      <c r="BQ431" s="171"/>
      <c r="BR431" s="171"/>
      <c r="BS431" s="171"/>
      <c r="BT431" s="171"/>
      <c r="BU431" s="171"/>
      <c r="BV431" s="171"/>
      <c r="BW431" s="171"/>
      <c r="BX431" s="171"/>
      <c r="BY431" s="171"/>
      <c r="BZ431" s="171"/>
      <c r="CA431" s="171"/>
      <c r="CB431" s="171"/>
      <c r="CC431" s="171"/>
      <c r="CD431" s="171"/>
      <c r="CE431" s="171"/>
      <c r="CF431" s="171"/>
      <c r="CG431" s="171"/>
      <c r="CH431" s="171"/>
      <c r="CI431" s="171"/>
      <c r="CJ431" s="171"/>
      <c r="CK431" s="171"/>
    </row>
    <row r="432" customFormat="false" ht="13.5" hidden="false" customHeight="false" outlineLevel="0" collapsed="false">
      <c r="A432" s="153"/>
      <c r="B432" s="172" t="s">
        <v>124</v>
      </c>
      <c r="C432" s="173" t="e">
        <f aca="false">+#REF!</f>
        <v>#REF!</v>
      </c>
      <c r="D432" s="174" t="n">
        <f aca="false">+D429*$C431</f>
        <v>0</v>
      </c>
      <c r="E432" s="174" t="n">
        <f aca="false">+E429*$C431</f>
        <v>0</v>
      </c>
      <c r="F432" s="174" t="n">
        <f aca="false">+F429*$C431</f>
        <v>0</v>
      </c>
      <c r="G432" s="174" t="n">
        <f aca="false">+G429*$C431</f>
        <v>0</v>
      </c>
      <c r="H432" s="174" t="n">
        <f aca="false">+H429*$C431</f>
        <v>0</v>
      </c>
      <c r="I432" s="174" t="n">
        <f aca="false">+I429*$C431</f>
        <v>0</v>
      </c>
      <c r="J432" s="174" t="n">
        <f aca="false">+J429*$C431</f>
        <v>0</v>
      </c>
      <c r="K432" s="174" t="n">
        <f aca="false">+K429*$C431</f>
        <v>0</v>
      </c>
      <c r="L432" s="174" t="n">
        <f aca="false">+L429*$C431</f>
        <v>0</v>
      </c>
      <c r="M432" s="174" t="n">
        <f aca="false">+M429*$C431</f>
        <v>0</v>
      </c>
      <c r="N432" s="174" t="n">
        <f aca="false">+N429*$C431</f>
        <v>0.71</v>
      </c>
      <c r="O432" s="174" t="n">
        <f aca="false">+O429*$C431</f>
        <v>0.71</v>
      </c>
      <c r="P432" s="174" t="n">
        <f aca="false">+P429*$C431</f>
        <v>0.71</v>
      </c>
      <c r="Q432" s="174" t="n">
        <f aca="false">+Q429*$C431</f>
        <v>0.71</v>
      </c>
      <c r="R432" s="174" t="n">
        <f aca="false">+R429*$C431</f>
        <v>0.71</v>
      </c>
      <c r="S432" s="174" t="n">
        <f aca="false">+S429*$C431</f>
        <v>0.71</v>
      </c>
      <c r="T432" s="174" t="n">
        <f aca="false">+T429*$C431</f>
        <v>0.71</v>
      </c>
      <c r="U432" s="174" t="n">
        <f aca="false">+U429*$C431</f>
        <v>0.71</v>
      </c>
      <c r="V432" s="174" t="n">
        <f aca="false">+V429*$C431</f>
        <v>0.71</v>
      </c>
      <c r="W432" s="174" t="n">
        <f aca="false">+W429*$C431</f>
        <v>0.71</v>
      </c>
      <c r="X432" s="174" t="n">
        <f aca="false">+X429*$C431</f>
        <v>0.938777777777778</v>
      </c>
      <c r="Y432" s="174" t="n">
        <f aca="false">+Y429*$C431</f>
        <v>1.16755555555556</v>
      </c>
      <c r="Z432" s="174" t="n">
        <f aca="false">+Z429*$C431</f>
        <v>1.39633333333333</v>
      </c>
      <c r="AA432" s="174" t="n">
        <f aca="false">+AA429*$C431</f>
        <v>1.62511111111111</v>
      </c>
      <c r="AB432" s="174" t="n">
        <f aca="false">+AB429*$C431</f>
        <v>1.85388888888889</v>
      </c>
      <c r="AC432" s="174" t="n">
        <f aca="false">+AC429*$C431</f>
        <v>2.08266666666667</v>
      </c>
      <c r="AD432" s="174" t="n">
        <f aca="false">+AD429*$C431</f>
        <v>2.31144444444444</v>
      </c>
      <c r="AE432" s="174" t="n">
        <f aca="false">+AE429*$C431</f>
        <v>2.54022222222222</v>
      </c>
      <c r="AF432" s="174" t="n">
        <f aca="false">+AF429*$C431</f>
        <v>2.769</v>
      </c>
      <c r="AG432" s="174" t="n">
        <f aca="false">+AG429*$C431</f>
        <v>2.99777777777778</v>
      </c>
      <c r="AH432" s="175" t="n">
        <f aca="false">+AH429*$C431</f>
        <v>3.22655555555556</v>
      </c>
      <c r="AI432" s="174" t="n">
        <f aca="false">+AI429*$C431</f>
        <v>3.45533333333333</v>
      </c>
      <c r="AJ432" s="174" t="n">
        <f aca="false">+AJ429*$C431</f>
        <v>3.68411111111111</v>
      </c>
      <c r="AK432" s="174" t="n">
        <f aca="false">+AK429*$C431</f>
        <v>3.91288888888889</v>
      </c>
      <c r="AL432" s="174" t="n">
        <f aca="false">+AL429*$C431</f>
        <v>4.14166666666667</v>
      </c>
      <c r="AM432" s="174" t="n">
        <f aca="false">+AM429*$C431</f>
        <v>4.37044444444445</v>
      </c>
      <c r="AN432" s="174" t="n">
        <f aca="false">+AN429*$C431</f>
        <v>4.59922222222222</v>
      </c>
      <c r="AO432" s="174" t="n">
        <f aca="false">+AO429*$C431</f>
        <v>4.828</v>
      </c>
      <c r="AP432" s="174" t="n">
        <f aca="false">+AP429*$C431</f>
        <v>14.2</v>
      </c>
      <c r="AQ432" s="174" t="n">
        <f aca="false">+AQ429*$C431</f>
        <v>14.2</v>
      </c>
      <c r="AR432" s="174" t="n">
        <f aca="false">+AR429*$C431</f>
        <v>14.2</v>
      </c>
      <c r="AS432" s="174" t="n">
        <f aca="false">+AS429*$C431</f>
        <v>14.2</v>
      </c>
      <c r="AT432" s="174" t="n">
        <f aca="false">+AT429*$C431</f>
        <v>14.2</v>
      </c>
      <c r="AU432" s="174" t="n">
        <f aca="false">+AU429*$C431</f>
        <v>14.2</v>
      </c>
      <c r="AV432" s="174" t="n">
        <f aca="false">+AV429*$C431</f>
        <v>14.2</v>
      </c>
      <c r="AW432" s="174" t="n">
        <f aca="false">+AW429*$C431</f>
        <v>14.2</v>
      </c>
      <c r="AX432" s="174" t="n">
        <f aca="false">+AX429*$C431</f>
        <v>14.2</v>
      </c>
      <c r="AY432" s="174" t="n">
        <f aca="false">+AY429*$C431</f>
        <v>14.2</v>
      </c>
      <c r="AZ432" s="174" t="n">
        <f aca="false">+AZ429*$C431</f>
        <v>14.2</v>
      </c>
      <c r="BA432" s="174" t="n">
        <f aca="false">+BA429*$C431</f>
        <v>14.2</v>
      </c>
      <c r="BB432" s="174" t="n">
        <f aca="false">+BB429*$C431</f>
        <v>14.2</v>
      </c>
      <c r="BC432" s="176"/>
      <c r="BD432" s="177"/>
      <c r="BE432" s="177"/>
      <c r="BF432" s="177"/>
      <c r="BG432" s="177"/>
      <c r="BH432" s="177"/>
      <c r="BI432" s="177"/>
      <c r="BJ432" s="177"/>
      <c r="BK432" s="177"/>
      <c r="BL432" s="177"/>
      <c r="BM432" s="177"/>
      <c r="BN432" s="177"/>
      <c r="BO432" s="177"/>
      <c r="BP432" s="177"/>
      <c r="BQ432" s="177"/>
      <c r="BR432" s="177"/>
      <c r="BS432" s="177"/>
      <c r="BT432" s="177"/>
      <c r="BU432" s="177"/>
      <c r="BV432" s="177"/>
      <c r="BW432" s="177"/>
      <c r="BX432" s="177"/>
      <c r="BY432" s="177"/>
      <c r="BZ432" s="177"/>
      <c r="CA432" s="177"/>
      <c r="CB432" s="177"/>
      <c r="CC432" s="177"/>
      <c r="CD432" s="177"/>
      <c r="CE432" s="177"/>
      <c r="CF432" s="177"/>
      <c r="CG432" s="177"/>
      <c r="CH432" s="177"/>
      <c r="CI432" s="177"/>
      <c r="CJ432" s="177"/>
      <c r="CK432" s="177"/>
    </row>
    <row r="433" customFormat="false" ht="15" hidden="false" customHeight="true" outlineLevel="0" collapsed="false">
      <c r="A433" s="153" t="n">
        <f aca="false">+'NTP or Sold'!A481+1</f>
        <v>3</v>
      </c>
      <c r="B433" s="276" t="str">
        <f aca="false">'NTP or Sold'!G45</f>
        <v>LM6000</v>
      </c>
      <c r="C433" s="260" t="str">
        <f aca="false">'NTP or Sold'!S45</f>
        <v>Las Vegas CoGen II</v>
      </c>
      <c r="D433" s="277"/>
      <c r="E433" s="277"/>
      <c r="F433" s="277"/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  <c r="AA433" s="277"/>
      <c r="AB433" s="277"/>
      <c r="AC433" s="277"/>
      <c r="AD433" s="277"/>
      <c r="AE433" s="277"/>
      <c r="AF433" s="277"/>
      <c r="AG433" s="277"/>
      <c r="AH433" s="277"/>
      <c r="AI433" s="157"/>
      <c r="AJ433" s="277"/>
      <c r="AK433" s="277"/>
      <c r="AL433" s="277"/>
      <c r="AM433" s="277"/>
      <c r="AN433" s="277"/>
      <c r="AO433" s="277"/>
      <c r="AP433" s="277"/>
      <c r="AQ433" s="277"/>
      <c r="AR433" s="277"/>
      <c r="AS433" s="277"/>
      <c r="AT433" s="277"/>
      <c r="AU433" s="277"/>
      <c r="AV433" s="277"/>
      <c r="AW433" s="277"/>
      <c r="AX433" s="277"/>
      <c r="AY433" s="277"/>
      <c r="AZ433" s="277"/>
      <c r="BA433" s="277"/>
      <c r="BB433" s="277"/>
      <c r="BC433" s="262"/>
    </row>
    <row r="434" customFormat="false" ht="12.75" hidden="false" customHeight="false" outlineLevel="0" collapsed="false">
      <c r="A434" s="153"/>
      <c r="B434" s="264" t="s">
        <v>119</v>
      </c>
      <c r="C434" s="260"/>
      <c r="D434" s="265" t="n">
        <v>0</v>
      </c>
      <c r="E434" s="265" t="n">
        <v>0</v>
      </c>
      <c r="F434" s="265" t="n">
        <v>0</v>
      </c>
      <c r="G434" s="265" t="n">
        <v>0</v>
      </c>
      <c r="H434" s="265" t="n">
        <v>0</v>
      </c>
      <c r="I434" s="265" t="n">
        <v>0</v>
      </c>
      <c r="J434" s="265" t="n">
        <v>0</v>
      </c>
      <c r="K434" s="265" t="n">
        <v>0</v>
      </c>
      <c r="L434" s="265" t="n">
        <v>0</v>
      </c>
      <c r="M434" s="265" t="n">
        <v>0</v>
      </c>
      <c r="N434" s="265" t="n">
        <v>0</v>
      </c>
      <c r="O434" s="265" t="n">
        <v>0</v>
      </c>
      <c r="P434" s="265" t="n">
        <v>0</v>
      </c>
      <c r="Q434" s="265" t="n">
        <v>0</v>
      </c>
      <c r="R434" s="265" t="n">
        <v>0</v>
      </c>
      <c r="S434" s="265" t="n">
        <v>0</v>
      </c>
      <c r="T434" s="265" t="n">
        <v>0</v>
      </c>
      <c r="U434" s="265" t="n">
        <v>0</v>
      </c>
      <c r="V434" s="265" t="n">
        <v>0</v>
      </c>
      <c r="W434" s="265" t="n">
        <v>0</v>
      </c>
      <c r="X434" s="265" t="n">
        <v>0</v>
      </c>
      <c r="Y434" s="265" t="n">
        <v>0</v>
      </c>
      <c r="Z434" s="265" t="n">
        <v>0</v>
      </c>
      <c r="AA434" s="265" t="n">
        <v>0</v>
      </c>
      <c r="AB434" s="265" t="n">
        <v>0</v>
      </c>
      <c r="AC434" s="265" t="n">
        <v>0</v>
      </c>
      <c r="AD434" s="265" t="n">
        <v>0</v>
      </c>
      <c r="AE434" s="265" t="n">
        <v>0</v>
      </c>
      <c r="AF434" s="265" t="n">
        <v>0</v>
      </c>
      <c r="AG434" s="265" t="n">
        <f aca="false">0.05+0.1</f>
        <v>0.15</v>
      </c>
      <c r="AH434" s="265" t="n">
        <v>0.1</v>
      </c>
      <c r="AI434" s="162" t="n">
        <v>0.1</v>
      </c>
      <c r="AJ434" s="265" t="n">
        <v>0.1</v>
      </c>
      <c r="AK434" s="265" t="n">
        <v>0.1</v>
      </c>
      <c r="AL434" s="265" t="n">
        <v>0.1</v>
      </c>
      <c r="AM434" s="265" t="n">
        <v>0.1</v>
      </c>
      <c r="AN434" s="265" t="n">
        <v>0.1</v>
      </c>
      <c r="AO434" s="265" t="n">
        <v>0</v>
      </c>
      <c r="AP434" s="265" t="n">
        <v>0.1</v>
      </c>
      <c r="AQ434" s="265" t="n">
        <v>0</v>
      </c>
      <c r="AR434" s="265" t="n">
        <v>0.05</v>
      </c>
      <c r="AS434" s="265" t="n">
        <v>0</v>
      </c>
      <c r="AT434" s="265" t="n">
        <v>0</v>
      </c>
      <c r="AU434" s="265" t="n">
        <v>0</v>
      </c>
      <c r="AV434" s="265" t="n">
        <v>0</v>
      </c>
      <c r="AW434" s="265" t="n">
        <v>0</v>
      </c>
      <c r="AX434" s="265" t="n">
        <v>0</v>
      </c>
      <c r="AY434" s="265" t="n">
        <v>0</v>
      </c>
      <c r="AZ434" s="265" t="n">
        <v>0</v>
      </c>
      <c r="BA434" s="265" t="n">
        <v>0</v>
      </c>
      <c r="BB434" s="265" t="n">
        <v>0</v>
      </c>
      <c r="BC434" s="266" t="n">
        <f aca="false">SUM(D434:BB434)</f>
        <v>1</v>
      </c>
      <c r="BD434" s="264"/>
    </row>
    <row r="435" customFormat="false" ht="12.75" hidden="false" customHeight="false" outlineLevel="0" collapsed="false">
      <c r="A435" s="153"/>
      <c r="B435" s="264" t="s">
        <v>120</v>
      </c>
      <c r="C435" s="260"/>
      <c r="D435" s="265" t="n">
        <f aca="false">D434</f>
        <v>0</v>
      </c>
      <c r="E435" s="265" t="n">
        <f aca="false">+D435+E434</f>
        <v>0</v>
      </c>
      <c r="F435" s="265" t="n">
        <f aca="false">+E435+F434</f>
        <v>0</v>
      </c>
      <c r="G435" s="265" t="n">
        <f aca="false">+F435+G434</f>
        <v>0</v>
      </c>
      <c r="H435" s="265" t="n">
        <f aca="false">+G435+H434</f>
        <v>0</v>
      </c>
      <c r="I435" s="265" t="n">
        <f aca="false">+H435+I434</f>
        <v>0</v>
      </c>
      <c r="J435" s="265" t="n">
        <f aca="false">+I435+J434</f>
        <v>0</v>
      </c>
      <c r="K435" s="265" t="n">
        <f aca="false">+J435+K434</f>
        <v>0</v>
      </c>
      <c r="L435" s="265" t="n">
        <f aca="false">+K435+L434</f>
        <v>0</v>
      </c>
      <c r="M435" s="265" t="n">
        <f aca="false">+L435+M434</f>
        <v>0</v>
      </c>
      <c r="N435" s="265" t="n">
        <f aca="false">+M435+N434</f>
        <v>0</v>
      </c>
      <c r="O435" s="265" t="n">
        <f aca="false">+N435+O434</f>
        <v>0</v>
      </c>
      <c r="P435" s="265" t="n">
        <f aca="false">+O435+P434</f>
        <v>0</v>
      </c>
      <c r="Q435" s="265" t="n">
        <f aca="false">+P435+Q434</f>
        <v>0</v>
      </c>
      <c r="R435" s="265" t="n">
        <f aca="false">+Q435+R434</f>
        <v>0</v>
      </c>
      <c r="S435" s="265" t="n">
        <f aca="false">+R435+S434</f>
        <v>0</v>
      </c>
      <c r="T435" s="265" t="n">
        <f aca="false">+S435+T434</f>
        <v>0</v>
      </c>
      <c r="U435" s="265" t="n">
        <f aca="false">+T435+U434</f>
        <v>0</v>
      </c>
      <c r="V435" s="265" t="n">
        <f aca="false">+U435+V434</f>
        <v>0</v>
      </c>
      <c r="W435" s="265" t="n">
        <f aca="false">+V435+W434</f>
        <v>0</v>
      </c>
      <c r="X435" s="265" t="n">
        <f aca="false">+W435+X434</f>
        <v>0</v>
      </c>
      <c r="Y435" s="265" t="n">
        <f aca="false">+X435+Y434</f>
        <v>0</v>
      </c>
      <c r="Z435" s="265" t="n">
        <f aca="false">+Y435+Z434</f>
        <v>0</v>
      </c>
      <c r="AA435" s="265" t="n">
        <f aca="false">+Z435+AA434</f>
        <v>0</v>
      </c>
      <c r="AB435" s="265" t="n">
        <f aca="false">+AA435+AB434</f>
        <v>0</v>
      </c>
      <c r="AC435" s="265" t="n">
        <f aca="false">+AB435+AC434</f>
        <v>0</v>
      </c>
      <c r="AD435" s="265" t="n">
        <f aca="false">+AC435+AD434</f>
        <v>0</v>
      </c>
      <c r="AE435" s="265" t="n">
        <f aca="false">+AD435+AE434</f>
        <v>0</v>
      </c>
      <c r="AF435" s="265" t="n">
        <f aca="false">+AE435+AF434</f>
        <v>0</v>
      </c>
      <c r="AG435" s="265" t="n">
        <f aca="false">+AF435+AG434</f>
        <v>0.15</v>
      </c>
      <c r="AH435" s="265" t="n">
        <f aca="false">+AG435+AH434</f>
        <v>0.25</v>
      </c>
      <c r="AI435" s="162" t="n">
        <f aca="false">+AH435+AI434</f>
        <v>0.35</v>
      </c>
      <c r="AJ435" s="265" t="n">
        <f aca="false">+AI435+AJ434</f>
        <v>0.45</v>
      </c>
      <c r="AK435" s="265" t="n">
        <f aca="false">+AJ435+AK434</f>
        <v>0.55</v>
      </c>
      <c r="AL435" s="265" t="n">
        <f aca="false">+AK435+AL434</f>
        <v>0.65</v>
      </c>
      <c r="AM435" s="265" t="n">
        <f aca="false">+AL435+AM434</f>
        <v>0.75</v>
      </c>
      <c r="AN435" s="265" t="n">
        <f aca="false">+AM435+AN434</f>
        <v>0.85</v>
      </c>
      <c r="AO435" s="265" t="n">
        <f aca="false">+AN435+AO434</f>
        <v>0.85</v>
      </c>
      <c r="AP435" s="265" t="n">
        <f aca="false">+AO435+AP434</f>
        <v>0.95</v>
      </c>
      <c r="AQ435" s="265" t="n">
        <f aca="false">+AP435+AQ434</f>
        <v>0.95</v>
      </c>
      <c r="AR435" s="265" t="n">
        <f aca="false">+AQ435+AR434</f>
        <v>1</v>
      </c>
      <c r="AS435" s="265" t="n">
        <f aca="false">+AR435+AS434</f>
        <v>1</v>
      </c>
      <c r="AT435" s="265" t="n">
        <f aca="false">+AS435+AT434</f>
        <v>1</v>
      </c>
      <c r="AU435" s="265" t="n">
        <f aca="false">+AT435+AU434</f>
        <v>1</v>
      </c>
      <c r="AV435" s="265" t="n">
        <f aca="false">+AU435+AV434</f>
        <v>1</v>
      </c>
      <c r="AW435" s="265" t="n">
        <f aca="false">+AV435+AW434</f>
        <v>1</v>
      </c>
      <c r="AX435" s="265" t="n">
        <f aca="false">+AW435+AX434</f>
        <v>1</v>
      </c>
      <c r="AY435" s="265" t="n">
        <f aca="false">+AX435+AY434</f>
        <v>1</v>
      </c>
      <c r="AZ435" s="265" t="n">
        <f aca="false">+AY435+AZ434</f>
        <v>1</v>
      </c>
      <c r="BA435" s="265" t="n">
        <f aca="false">+AZ435+BA434</f>
        <v>1</v>
      </c>
      <c r="BB435" s="265" t="n">
        <f aca="false">+BA435+BB434</f>
        <v>1</v>
      </c>
      <c r="BC435" s="266"/>
      <c r="BD435" s="264"/>
    </row>
    <row r="436" customFormat="false" ht="12.75" hidden="false" customHeight="false" outlineLevel="0" collapsed="false">
      <c r="A436" s="153"/>
      <c r="B436" s="264" t="s">
        <v>121</v>
      </c>
      <c r="C436" s="260"/>
      <c r="D436" s="265" t="n">
        <v>0</v>
      </c>
      <c r="E436" s="265" t="n">
        <v>0</v>
      </c>
      <c r="F436" s="265" t="n">
        <v>0</v>
      </c>
      <c r="G436" s="265" t="n">
        <v>0</v>
      </c>
      <c r="H436" s="265" t="n">
        <v>0</v>
      </c>
      <c r="I436" s="265" t="n">
        <v>0</v>
      </c>
      <c r="J436" s="265" t="n">
        <v>0</v>
      </c>
      <c r="K436" s="265" t="n">
        <v>0</v>
      </c>
      <c r="L436" s="265" t="n">
        <v>0</v>
      </c>
      <c r="M436" s="265" t="n">
        <v>0</v>
      </c>
      <c r="N436" s="265" t="n">
        <v>0</v>
      </c>
      <c r="O436" s="265" t="n">
        <v>0</v>
      </c>
      <c r="P436" s="265" t="n">
        <v>0</v>
      </c>
      <c r="Q436" s="265" t="n">
        <v>0</v>
      </c>
      <c r="R436" s="265" t="n">
        <v>0</v>
      </c>
      <c r="S436" s="265" t="n">
        <v>0</v>
      </c>
      <c r="T436" s="265" t="n">
        <v>0</v>
      </c>
      <c r="U436" s="265" t="n">
        <v>0</v>
      </c>
      <c r="V436" s="265" t="n">
        <v>0</v>
      </c>
      <c r="W436" s="265" t="n">
        <v>0</v>
      </c>
      <c r="X436" s="265" t="n">
        <v>0</v>
      </c>
      <c r="Y436" s="265" t="n">
        <v>0</v>
      </c>
      <c r="Z436" s="265" t="n">
        <v>0</v>
      </c>
      <c r="AA436" s="265" t="n">
        <v>0</v>
      </c>
      <c r="AB436" s="265" t="n">
        <v>0</v>
      </c>
      <c r="AC436" s="265" t="n">
        <v>0</v>
      </c>
      <c r="AD436" s="265" t="n">
        <v>0</v>
      </c>
      <c r="AE436" s="265" t="n">
        <v>0</v>
      </c>
      <c r="AF436" s="265" t="n">
        <v>0</v>
      </c>
      <c r="AG436" s="265" t="n">
        <v>0.1</v>
      </c>
      <c r="AH436" s="265" t="n">
        <v>0.1</v>
      </c>
      <c r="AI436" s="162" t="n">
        <v>0.1</v>
      </c>
      <c r="AJ436" s="265" t="n">
        <v>0.1</v>
      </c>
      <c r="AK436" s="265" t="n">
        <v>0.1</v>
      </c>
      <c r="AL436" s="265" t="n">
        <v>0.1</v>
      </c>
      <c r="AM436" s="265" t="n">
        <v>0.1</v>
      </c>
      <c r="AN436" s="265" t="n">
        <v>0.1</v>
      </c>
      <c r="AO436" s="265" t="n">
        <v>0</v>
      </c>
      <c r="AP436" s="265" t="n">
        <v>0.1</v>
      </c>
      <c r="AQ436" s="265" t="n">
        <v>0.1</v>
      </c>
      <c r="AR436" s="265" t="n">
        <v>0</v>
      </c>
      <c r="AS436" s="265" t="n">
        <v>0</v>
      </c>
      <c r="AT436" s="265" t="n">
        <v>0</v>
      </c>
      <c r="AU436" s="265" t="n">
        <v>0</v>
      </c>
      <c r="AV436" s="265" t="n">
        <v>0</v>
      </c>
      <c r="AW436" s="265" t="n">
        <v>0</v>
      </c>
      <c r="AX436" s="265" t="n">
        <v>0</v>
      </c>
      <c r="AY436" s="265" t="n">
        <v>0</v>
      </c>
      <c r="AZ436" s="265" t="n">
        <v>0</v>
      </c>
      <c r="BA436" s="265" t="n">
        <v>0</v>
      </c>
      <c r="BB436" s="265" t="n">
        <v>0</v>
      </c>
      <c r="BC436" s="266" t="n">
        <f aca="false">SUM(D436:BB436)</f>
        <v>1</v>
      </c>
      <c r="BD436" s="264"/>
    </row>
    <row r="437" customFormat="false" ht="12.75" hidden="false" customHeight="false" outlineLevel="0" collapsed="false">
      <c r="A437" s="153"/>
      <c r="B437" s="264" t="s">
        <v>122</v>
      </c>
      <c r="C437" s="260"/>
      <c r="D437" s="265" t="n">
        <f aca="false">D436</f>
        <v>0</v>
      </c>
      <c r="E437" s="265" t="n">
        <f aca="false">+D437+E436</f>
        <v>0</v>
      </c>
      <c r="F437" s="265" t="n">
        <f aca="false">+E437+F436</f>
        <v>0</v>
      </c>
      <c r="G437" s="265" t="n">
        <f aca="false">+F437+G436</f>
        <v>0</v>
      </c>
      <c r="H437" s="265" t="n">
        <f aca="false">+G437+H436</f>
        <v>0</v>
      </c>
      <c r="I437" s="265" t="n">
        <f aca="false">+H437+I436</f>
        <v>0</v>
      </c>
      <c r="J437" s="265" t="n">
        <f aca="false">+I437+J436</f>
        <v>0</v>
      </c>
      <c r="K437" s="265" t="n">
        <f aca="false">+J437+K436</f>
        <v>0</v>
      </c>
      <c r="L437" s="265" t="n">
        <f aca="false">+K437+L436</f>
        <v>0</v>
      </c>
      <c r="M437" s="265" t="n">
        <f aca="false">+L437+M436</f>
        <v>0</v>
      </c>
      <c r="N437" s="265" t="n">
        <f aca="false">+M437+N436</f>
        <v>0</v>
      </c>
      <c r="O437" s="265" t="n">
        <f aca="false">+N437+O436</f>
        <v>0</v>
      </c>
      <c r="P437" s="265" t="n">
        <f aca="false">+O437+P436</f>
        <v>0</v>
      </c>
      <c r="Q437" s="265" t="n">
        <f aca="false">+P437+Q436</f>
        <v>0</v>
      </c>
      <c r="R437" s="265" t="n">
        <f aca="false">+Q437+R436</f>
        <v>0</v>
      </c>
      <c r="S437" s="265" t="n">
        <f aca="false">+R437+S436</f>
        <v>0</v>
      </c>
      <c r="T437" s="265" t="n">
        <f aca="false">+S437+T436</f>
        <v>0</v>
      </c>
      <c r="U437" s="265" t="n">
        <f aca="false">+T437+U436</f>
        <v>0</v>
      </c>
      <c r="V437" s="265" t="n">
        <f aca="false">+U437+V436</f>
        <v>0</v>
      </c>
      <c r="W437" s="265" t="n">
        <f aca="false">+V437+W436</f>
        <v>0</v>
      </c>
      <c r="X437" s="265" t="n">
        <f aca="false">+W437+X436</f>
        <v>0</v>
      </c>
      <c r="Y437" s="265" t="n">
        <f aca="false">+X437+Y436</f>
        <v>0</v>
      </c>
      <c r="Z437" s="265" t="n">
        <f aca="false">+Y437+Z436</f>
        <v>0</v>
      </c>
      <c r="AA437" s="265" t="n">
        <f aca="false">+Z437+AA436</f>
        <v>0</v>
      </c>
      <c r="AB437" s="265" t="n">
        <f aca="false">+AA437+AB436</f>
        <v>0</v>
      </c>
      <c r="AC437" s="265" t="n">
        <f aca="false">+AB437+AC436</f>
        <v>0</v>
      </c>
      <c r="AD437" s="265" t="n">
        <f aca="false">+AC437+AD436</f>
        <v>0</v>
      </c>
      <c r="AE437" s="265" t="n">
        <f aca="false">+AD437+AE436</f>
        <v>0</v>
      </c>
      <c r="AF437" s="265" t="n">
        <f aca="false">+AE437+AF436</f>
        <v>0</v>
      </c>
      <c r="AG437" s="265" t="n">
        <f aca="false">+AF437+AG436</f>
        <v>0.1</v>
      </c>
      <c r="AH437" s="265" t="n">
        <f aca="false">+AG437+AH436</f>
        <v>0.2</v>
      </c>
      <c r="AI437" s="162" t="n">
        <f aca="false">+AH437+AI436</f>
        <v>0.3</v>
      </c>
      <c r="AJ437" s="265" t="n">
        <f aca="false">+AI437+AJ436</f>
        <v>0.4</v>
      </c>
      <c r="AK437" s="265" t="n">
        <f aca="false">+AJ437+AK436</f>
        <v>0.5</v>
      </c>
      <c r="AL437" s="265" t="n">
        <f aca="false">+AK437+AL436</f>
        <v>0.6</v>
      </c>
      <c r="AM437" s="265" t="n">
        <f aca="false">+AL437+AM436</f>
        <v>0.7</v>
      </c>
      <c r="AN437" s="265" t="n">
        <f aca="false">+AM437+AN436</f>
        <v>0.8</v>
      </c>
      <c r="AO437" s="265" t="n">
        <f aca="false">+AN437+AO436</f>
        <v>0.8</v>
      </c>
      <c r="AP437" s="265" t="n">
        <f aca="false">+AO437+AP436</f>
        <v>0.9</v>
      </c>
      <c r="AQ437" s="265" t="n">
        <f aca="false">+AP437+AQ436</f>
        <v>1</v>
      </c>
      <c r="AR437" s="265" t="n">
        <f aca="false">+AQ437+AR436</f>
        <v>1</v>
      </c>
      <c r="AS437" s="265" t="n">
        <f aca="false">+AR437+AS436</f>
        <v>1</v>
      </c>
      <c r="AT437" s="265" t="n">
        <f aca="false">+AS437+AT436</f>
        <v>1</v>
      </c>
      <c r="AU437" s="265" t="n">
        <f aca="false">+AT437+AU436</f>
        <v>1</v>
      </c>
      <c r="AV437" s="265" t="n">
        <f aca="false">+AU437+AV436</f>
        <v>1</v>
      </c>
      <c r="AW437" s="265" t="n">
        <f aca="false">+AV437+AW436</f>
        <v>1</v>
      </c>
      <c r="AX437" s="265" t="n">
        <f aca="false">+AW437+AX436</f>
        <v>1</v>
      </c>
      <c r="AY437" s="265" t="n">
        <f aca="false">+AX437+AY436</f>
        <v>1</v>
      </c>
      <c r="AZ437" s="265" t="n">
        <f aca="false">+AY437+AZ436</f>
        <v>1</v>
      </c>
      <c r="BA437" s="265" t="n">
        <f aca="false">+AZ437+BA436</f>
        <v>1</v>
      </c>
      <c r="BB437" s="265" t="n">
        <f aca="false">+BA437+BB436</f>
        <v>1</v>
      </c>
      <c r="BC437" s="266"/>
      <c r="BD437" s="264"/>
    </row>
    <row r="438" customFormat="false" ht="12.75" hidden="false" customHeight="false" outlineLevel="0" collapsed="false">
      <c r="A438" s="153"/>
      <c r="B438" s="268"/>
      <c r="C438" s="260"/>
      <c r="D438" s="269"/>
      <c r="E438" s="269"/>
      <c r="F438" s="269"/>
      <c r="G438" s="269"/>
      <c r="H438" s="269"/>
      <c r="I438" s="269"/>
      <c r="J438" s="269"/>
      <c r="K438" s="269"/>
      <c r="L438" s="269"/>
      <c r="M438" s="269"/>
      <c r="N438" s="269"/>
      <c r="O438" s="269"/>
      <c r="P438" s="269"/>
      <c r="Q438" s="269"/>
      <c r="R438" s="269"/>
      <c r="S438" s="269"/>
      <c r="T438" s="269"/>
      <c r="U438" s="269"/>
      <c r="V438" s="269"/>
      <c r="W438" s="269"/>
      <c r="X438" s="269"/>
      <c r="Y438" s="269"/>
      <c r="Z438" s="269"/>
      <c r="AA438" s="269"/>
      <c r="AB438" s="269"/>
      <c r="AC438" s="269"/>
      <c r="AD438" s="269"/>
      <c r="AE438" s="269"/>
      <c r="AF438" s="269"/>
      <c r="AG438" s="269"/>
      <c r="AH438" s="269"/>
      <c r="AI438" s="185"/>
      <c r="AJ438" s="269"/>
      <c r="AK438" s="269"/>
      <c r="AL438" s="269"/>
      <c r="AM438" s="269"/>
      <c r="AN438" s="269"/>
      <c r="AO438" s="269"/>
      <c r="AP438" s="269"/>
      <c r="AQ438" s="269"/>
      <c r="AR438" s="269"/>
      <c r="AS438" s="269"/>
      <c r="AT438" s="269"/>
      <c r="AU438" s="269"/>
      <c r="AV438" s="269"/>
      <c r="AW438" s="269"/>
      <c r="AX438" s="269"/>
      <c r="AY438" s="269"/>
      <c r="AZ438" s="269"/>
      <c r="BA438" s="269"/>
      <c r="BB438" s="269"/>
      <c r="BC438" s="270"/>
      <c r="BD438" s="268"/>
    </row>
    <row r="439" customFormat="false" ht="12.75" hidden="false" customHeight="false" outlineLevel="0" collapsed="false">
      <c r="A439" s="153"/>
      <c r="B439" s="211" t="s">
        <v>123</v>
      </c>
      <c r="C439" s="212" t="n">
        <v>15.769725</v>
      </c>
      <c r="D439" s="215" t="n">
        <f aca="false">+D435*$C439</f>
        <v>0</v>
      </c>
      <c r="E439" s="215" t="n">
        <f aca="false">+E435*$C439</f>
        <v>0</v>
      </c>
      <c r="F439" s="215" t="n">
        <f aca="false">+F435*$C439</f>
        <v>0</v>
      </c>
      <c r="G439" s="215" t="n">
        <f aca="false">+G435*$C439</f>
        <v>0</v>
      </c>
      <c r="H439" s="215" t="n">
        <f aca="false">+H435*$C439</f>
        <v>0</v>
      </c>
      <c r="I439" s="215" t="n">
        <f aca="false">+I435*$C439</f>
        <v>0</v>
      </c>
      <c r="J439" s="215" t="n">
        <f aca="false">+J435*$C439</f>
        <v>0</v>
      </c>
      <c r="K439" s="215" t="n">
        <f aca="false">+K435*$C439</f>
        <v>0</v>
      </c>
      <c r="L439" s="215" t="n">
        <f aca="false">+L435*$C439</f>
        <v>0</v>
      </c>
      <c r="M439" s="215" t="n">
        <f aca="false">+M435*$C439</f>
        <v>0</v>
      </c>
      <c r="N439" s="215" t="n">
        <f aca="false">+N435*$C439</f>
        <v>0</v>
      </c>
      <c r="O439" s="215" t="n">
        <f aca="false">+O435*$C439</f>
        <v>0</v>
      </c>
      <c r="P439" s="215" t="n">
        <f aca="false">+P435*$C439</f>
        <v>0</v>
      </c>
      <c r="Q439" s="215" t="n">
        <f aca="false">+Q435*$C439</f>
        <v>0</v>
      </c>
      <c r="R439" s="215" t="n">
        <f aca="false">+R435*$C439</f>
        <v>0</v>
      </c>
      <c r="S439" s="215" t="n">
        <f aca="false">+S435*$C439</f>
        <v>0</v>
      </c>
      <c r="T439" s="215" t="n">
        <f aca="false">+T435*$C439</f>
        <v>0</v>
      </c>
      <c r="U439" s="215" t="n">
        <f aca="false">+U435*$C439</f>
        <v>0</v>
      </c>
      <c r="V439" s="215" t="n">
        <f aca="false">+V435*$C439</f>
        <v>0</v>
      </c>
      <c r="W439" s="215" t="n">
        <f aca="false">+W435*$C439</f>
        <v>0</v>
      </c>
      <c r="X439" s="215" t="n">
        <f aca="false">+X435*$C439</f>
        <v>0</v>
      </c>
      <c r="Y439" s="215" t="n">
        <f aca="false">+Y435*$C439</f>
        <v>0</v>
      </c>
      <c r="Z439" s="215" t="n">
        <f aca="false">+Z435*$C439</f>
        <v>0</v>
      </c>
      <c r="AA439" s="215" t="n">
        <f aca="false">+AA435*$C439</f>
        <v>0</v>
      </c>
      <c r="AB439" s="215" t="n">
        <f aca="false">+AB435*$C439</f>
        <v>0</v>
      </c>
      <c r="AC439" s="215" t="n">
        <f aca="false">+AC435*$C439</f>
        <v>0</v>
      </c>
      <c r="AD439" s="215" t="n">
        <f aca="false">+AD435*$C439</f>
        <v>0</v>
      </c>
      <c r="AE439" s="215" t="n">
        <f aca="false">+AE435*$C439</f>
        <v>0</v>
      </c>
      <c r="AF439" s="215" t="n">
        <f aca="false">+AF435*$C439</f>
        <v>0</v>
      </c>
      <c r="AG439" s="215" t="n">
        <f aca="false">+AG435*$C439</f>
        <v>2.36545875</v>
      </c>
      <c r="AH439" s="215" t="n">
        <f aca="false">+AH435*$C439</f>
        <v>3.94243125</v>
      </c>
      <c r="AI439" s="169" t="n">
        <f aca="false">+AI435*$C439</f>
        <v>5.51940375</v>
      </c>
      <c r="AJ439" s="215" t="n">
        <f aca="false">+AJ435*$C439</f>
        <v>7.09637625</v>
      </c>
      <c r="AK439" s="215" t="n">
        <f aca="false">+AK435*$C439</f>
        <v>8.67334875</v>
      </c>
      <c r="AL439" s="215" t="n">
        <f aca="false">+AL435*$C439</f>
        <v>10.25032125</v>
      </c>
      <c r="AM439" s="215" t="n">
        <f aca="false">+AM435*$C439</f>
        <v>11.82729375</v>
      </c>
      <c r="AN439" s="215" t="n">
        <f aca="false">+AN435*$C439</f>
        <v>13.40426625</v>
      </c>
      <c r="AO439" s="215" t="n">
        <f aca="false">+AO435*$C439</f>
        <v>13.40426625</v>
      </c>
      <c r="AP439" s="215" t="n">
        <f aca="false">+AP435*$C439</f>
        <v>14.98123875</v>
      </c>
      <c r="AQ439" s="215" t="n">
        <f aca="false">+AQ435*$C439</f>
        <v>14.98123875</v>
      </c>
      <c r="AR439" s="215" t="n">
        <f aca="false">+AR435*$C439</f>
        <v>15.769725</v>
      </c>
      <c r="AS439" s="215" t="n">
        <f aca="false">+AS435*$C439</f>
        <v>15.769725</v>
      </c>
      <c r="AT439" s="215" t="n">
        <f aca="false">+AT435*$C439</f>
        <v>15.769725</v>
      </c>
      <c r="AU439" s="215" t="n">
        <f aca="false">+AU435*$C439</f>
        <v>15.769725</v>
      </c>
      <c r="AV439" s="215" t="n">
        <f aca="false">+AV435*$C439</f>
        <v>15.769725</v>
      </c>
      <c r="AW439" s="215" t="n">
        <f aca="false">+AW435*$C439</f>
        <v>15.769725</v>
      </c>
      <c r="AX439" s="215" t="n">
        <f aca="false">+AX435*$C439</f>
        <v>15.769725</v>
      </c>
      <c r="AY439" s="215" t="n">
        <f aca="false">+AY435*$C439</f>
        <v>15.769725</v>
      </c>
      <c r="AZ439" s="215" t="n">
        <f aca="false">+AZ435*$C439</f>
        <v>15.769725</v>
      </c>
      <c r="BA439" s="215" t="n">
        <f aca="false">+BA435*$C439</f>
        <v>15.769725</v>
      </c>
      <c r="BB439" s="215" t="n">
        <f aca="false">+BB435*$C439</f>
        <v>15.769725</v>
      </c>
      <c r="BC439" s="216"/>
      <c r="BD439" s="217"/>
      <c r="BE439" s="217"/>
      <c r="BF439" s="217"/>
      <c r="BG439" s="217"/>
      <c r="BH439" s="217"/>
      <c r="BI439" s="217"/>
      <c r="BJ439" s="217"/>
      <c r="BK439" s="217"/>
      <c r="BL439" s="217"/>
      <c r="BM439" s="217"/>
      <c r="BN439" s="217"/>
      <c r="BO439" s="217"/>
      <c r="BP439" s="217"/>
      <c r="BQ439" s="217"/>
      <c r="BR439" s="217"/>
      <c r="BS439" s="217"/>
      <c r="BT439" s="217"/>
      <c r="BU439" s="217"/>
      <c r="BV439" s="217"/>
      <c r="BW439" s="217"/>
      <c r="BX439" s="217"/>
      <c r="BY439" s="217"/>
      <c r="BZ439" s="217"/>
      <c r="CA439" s="217"/>
      <c r="CB439" s="217"/>
      <c r="CC439" s="217"/>
      <c r="CD439" s="217"/>
      <c r="CE439" s="217"/>
      <c r="CF439" s="217"/>
      <c r="CG439" s="217"/>
      <c r="CH439" s="217"/>
      <c r="CI439" s="217"/>
      <c r="CJ439" s="217"/>
      <c r="CK439" s="217"/>
    </row>
    <row r="440" customFormat="false" ht="13.5" hidden="false" customHeight="false" outlineLevel="0" collapsed="false">
      <c r="A440" s="153"/>
      <c r="B440" s="271" t="s">
        <v>124</v>
      </c>
      <c r="C440" s="272" t="str">
        <f aca="false">+'NTP or Sold'!B45</f>
        <v>Committed</v>
      </c>
      <c r="D440" s="273" t="n">
        <f aca="false">+D437*$C439</f>
        <v>0</v>
      </c>
      <c r="E440" s="273" t="n">
        <f aca="false">+E437*$C439</f>
        <v>0</v>
      </c>
      <c r="F440" s="273" t="n">
        <f aca="false">+F437*$C439</f>
        <v>0</v>
      </c>
      <c r="G440" s="273" t="n">
        <f aca="false">+G437*$C439</f>
        <v>0</v>
      </c>
      <c r="H440" s="273" t="n">
        <f aca="false">+H437*$C439</f>
        <v>0</v>
      </c>
      <c r="I440" s="273" t="n">
        <f aca="false">+I437*$C439</f>
        <v>0</v>
      </c>
      <c r="J440" s="273" t="n">
        <f aca="false">+J437*$C439</f>
        <v>0</v>
      </c>
      <c r="K440" s="273" t="n">
        <f aca="false">+K437*$C439</f>
        <v>0</v>
      </c>
      <c r="L440" s="273" t="n">
        <f aca="false">+L437*$C439</f>
        <v>0</v>
      </c>
      <c r="M440" s="273" t="n">
        <f aca="false">+M437*$C439</f>
        <v>0</v>
      </c>
      <c r="N440" s="273" t="n">
        <f aca="false">+N437*$C439</f>
        <v>0</v>
      </c>
      <c r="O440" s="273" t="n">
        <f aca="false">+O437*$C439</f>
        <v>0</v>
      </c>
      <c r="P440" s="273" t="n">
        <f aca="false">+P437*$C439</f>
        <v>0</v>
      </c>
      <c r="Q440" s="273" t="n">
        <f aca="false">+Q437*$C439</f>
        <v>0</v>
      </c>
      <c r="R440" s="273" t="n">
        <f aca="false">+R437*$C439</f>
        <v>0</v>
      </c>
      <c r="S440" s="273" t="n">
        <f aca="false">+S437*$C439</f>
        <v>0</v>
      </c>
      <c r="T440" s="273" t="n">
        <f aca="false">+T437*$C439</f>
        <v>0</v>
      </c>
      <c r="U440" s="273" t="n">
        <f aca="false">+U437*$C439</f>
        <v>0</v>
      </c>
      <c r="V440" s="273" t="n">
        <f aca="false">+V437*$C439</f>
        <v>0</v>
      </c>
      <c r="W440" s="273" t="n">
        <f aca="false">+W437*$C439</f>
        <v>0</v>
      </c>
      <c r="X440" s="273" t="n">
        <f aca="false">+X437*$C439</f>
        <v>0</v>
      </c>
      <c r="Y440" s="273" t="n">
        <f aca="false">+Y437*$C439</f>
        <v>0</v>
      </c>
      <c r="Z440" s="273" t="n">
        <f aca="false">+Z437*$C439</f>
        <v>0</v>
      </c>
      <c r="AA440" s="273" t="n">
        <f aca="false">+AA437*$C439</f>
        <v>0</v>
      </c>
      <c r="AB440" s="273" t="n">
        <f aca="false">+AB437*$C439</f>
        <v>0</v>
      </c>
      <c r="AC440" s="273" t="n">
        <f aca="false">+AC437*$C439</f>
        <v>0</v>
      </c>
      <c r="AD440" s="273" t="n">
        <f aca="false">+AD437*$C439</f>
        <v>0</v>
      </c>
      <c r="AE440" s="273" t="n">
        <f aca="false">+AE437*$C439</f>
        <v>0</v>
      </c>
      <c r="AF440" s="273" t="n">
        <f aca="false">+AF437*$C439</f>
        <v>0</v>
      </c>
      <c r="AG440" s="273" t="n">
        <f aca="false">+AG437*$C439</f>
        <v>1.5769725</v>
      </c>
      <c r="AH440" s="273" t="n">
        <f aca="false">+AH437*$C439</f>
        <v>3.153945</v>
      </c>
      <c r="AI440" s="175" t="n">
        <f aca="false">+AI437*$C439</f>
        <v>4.7309175</v>
      </c>
      <c r="AJ440" s="273" t="n">
        <f aca="false">+AJ437*$C439</f>
        <v>6.30789</v>
      </c>
      <c r="AK440" s="273" t="n">
        <f aca="false">+AK437*$C439</f>
        <v>7.8848625</v>
      </c>
      <c r="AL440" s="273" t="n">
        <f aca="false">+AL437*$C439</f>
        <v>9.461835</v>
      </c>
      <c r="AM440" s="273" t="n">
        <f aca="false">+AM437*$C439</f>
        <v>11.0388075</v>
      </c>
      <c r="AN440" s="273" t="n">
        <f aca="false">+AN437*$C439</f>
        <v>12.61578</v>
      </c>
      <c r="AO440" s="273" t="n">
        <f aca="false">+AO437*$C439</f>
        <v>12.61578</v>
      </c>
      <c r="AP440" s="273" t="n">
        <f aca="false">+AP437*$C439</f>
        <v>14.1927525</v>
      </c>
      <c r="AQ440" s="273" t="n">
        <f aca="false">+AQ437*$C439</f>
        <v>15.769725</v>
      </c>
      <c r="AR440" s="273" t="n">
        <f aca="false">+AR437*$C439</f>
        <v>15.769725</v>
      </c>
      <c r="AS440" s="273" t="n">
        <f aca="false">+AS437*$C439</f>
        <v>15.769725</v>
      </c>
      <c r="AT440" s="273" t="n">
        <f aca="false">+AT437*$C439</f>
        <v>15.769725</v>
      </c>
      <c r="AU440" s="273" t="n">
        <f aca="false">+AU437*$C439</f>
        <v>15.769725</v>
      </c>
      <c r="AV440" s="273" t="n">
        <f aca="false">+AV437*$C439</f>
        <v>15.769725</v>
      </c>
      <c r="AW440" s="273" t="n">
        <f aca="false">+AW437*$C439</f>
        <v>15.769725</v>
      </c>
      <c r="AX440" s="273" t="n">
        <f aca="false">+AX437*$C439</f>
        <v>15.769725</v>
      </c>
      <c r="AY440" s="273" t="n">
        <f aca="false">+AY437*$C439</f>
        <v>15.769725</v>
      </c>
      <c r="AZ440" s="273" t="n">
        <f aca="false">+AZ437*$C439</f>
        <v>15.769725</v>
      </c>
      <c r="BA440" s="273" t="n">
        <f aca="false">+BA437*$C439</f>
        <v>15.769725</v>
      </c>
      <c r="BB440" s="273" t="n">
        <f aca="false">+BB437*$C439</f>
        <v>15.769725</v>
      </c>
      <c r="BC440" s="274"/>
      <c r="BD440" s="275"/>
      <c r="BE440" s="275"/>
      <c r="BF440" s="275"/>
      <c r="BG440" s="275"/>
      <c r="BH440" s="275"/>
      <c r="BI440" s="275"/>
      <c r="BJ440" s="275"/>
      <c r="BK440" s="275"/>
      <c r="BL440" s="275"/>
      <c r="BM440" s="275"/>
      <c r="BN440" s="275"/>
      <c r="BO440" s="275"/>
      <c r="BP440" s="275"/>
      <c r="BQ440" s="275"/>
      <c r="BR440" s="275"/>
      <c r="BS440" s="275"/>
      <c r="BT440" s="275"/>
      <c r="BU440" s="275"/>
      <c r="BV440" s="275"/>
      <c r="BW440" s="275"/>
      <c r="BX440" s="275"/>
      <c r="BY440" s="275"/>
      <c r="BZ440" s="275"/>
      <c r="CA440" s="275"/>
      <c r="CB440" s="275"/>
      <c r="CC440" s="275"/>
      <c r="CD440" s="275"/>
      <c r="CE440" s="275"/>
      <c r="CF440" s="275"/>
      <c r="CG440" s="275"/>
      <c r="CH440" s="275"/>
      <c r="CI440" s="275"/>
      <c r="CJ440" s="275"/>
      <c r="CK440" s="275"/>
    </row>
    <row r="441" customFormat="false" ht="15" hidden="false" customHeight="true" outlineLevel="0" collapsed="false">
      <c r="A441" s="153" t="n">
        <f aca="false">+A433+1</f>
        <v>4</v>
      </c>
      <c r="B441" s="276" t="str">
        <f aca="false">'NTP or Sold'!G46</f>
        <v>LM6000</v>
      </c>
      <c r="C441" s="260" t="str">
        <f aca="false">'NTP or Sold'!S46</f>
        <v>Las Vegas CoGen II</v>
      </c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  <c r="AA441" s="277"/>
      <c r="AB441" s="277"/>
      <c r="AC441" s="277"/>
      <c r="AD441" s="277"/>
      <c r="AE441" s="277"/>
      <c r="AF441" s="277"/>
      <c r="AG441" s="277"/>
      <c r="AH441" s="277"/>
      <c r="AI441" s="157"/>
      <c r="AJ441" s="277"/>
      <c r="AK441" s="277"/>
      <c r="AL441" s="277"/>
      <c r="AM441" s="277"/>
      <c r="AN441" s="277"/>
      <c r="AO441" s="277"/>
      <c r="AP441" s="277"/>
      <c r="AQ441" s="277"/>
      <c r="AR441" s="277"/>
      <c r="AS441" s="277"/>
      <c r="AT441" s="277"/>
      <c r="AU441" s="277"/>
      <c r="AV441" s="277"/>
      <c r="AW441" s="277"/>
      <c r="AX441" s="277"/>
      <c r="AY441" s="277"/>
      <c r="AZ441" s="277"/>
      <c r="BA441" s="277"/>
      <c r="BB441" s="277"/>
      <c r="BC441" s="262"/>
    </row>
    <row r="442" customFormat="false" ht="12.75" hidden="false" customHeight="false" outlineLevel="0" collapsed="false">
      <c r="A442" s="153"/>
      <c r="B442" s="264" t="s">
        <v>119</v>
      </c>
      <c r="C442" s="260"/>
      <c r="D442" s="265" t="n">
        <v>0</v>
      </c>
      <c r="E442" s="265" t="n">
        <v>0</v>
      </c>
      <c r="F442" s="265" t="n">
        <v>0</v>
      </c>
      <c r="G442" s="265" t="n">
        <v>0</v>
      </c>
      <c r="H442" s="265" t="n">
        <v>0</v>
      </c>
      <c r="I442" s="265" t="n">
        <v>0</v>
      </c>
      <c r="J442" s="265" t="n">
        <v>0</v>
      </c>
      <c r="K442" s="265" t="n">
        <v>0</v>
      </c>
      <c r="L442" s="265" t="n">
        <v>0</v>
      </c>
      <c r="M442" s="265" t="n">
        <v>0</v>
      </c>
      <c r="N442" s="265" t="n">
        <v>0</v>
      </c>
      <c r="O442" s="265" t="n">
        <v>0</v>
      </c>
      <c r="P442" s="265" t="n">
        <v>0</v>
      </c>
      <c r="Q442" s="265" t="n">
        <v>0</v>
      </c>
      <c r="R442" s="265" t="n">
        <v>0</v>
      </c>
      <c r="S442" s="265" t="n">
        <v>0</v>
      </c>
      <c r="T442" s="265" t="n">
        <v>0</v>
      </c>
      <c r="U442" s="265" t="n">
        <v>0</v>
      </c>
      <c r="V442" s="265" t="n">
        <v>0</v>
      </c>
      <c r="W442" s="265" t="n">
        <v>0</v>
      </c>
      <c r="X442" s="265" t="n">
        <v>0</v>
      </c>
      <c r="Y442" s="265" t="n">
        <v>0</v>
      </c>
      <c r="Z442" s="265" t="n">
        <v>0</v>
      </c>
      <c r="AA442" s="265" t="n">
        <v>0</v>
      </c>
      <c r="AB442" s="265" t="n">
        <v>0</v>
      </c>
      <c r="AC442" s="265" t="n">
        <v>0</v>
      </c>
      <c r="AD442" s="265" t="n">
        <v>0</v>
      </c>
      <c r="AE442" s="265" t="n">
        <v>0</v>
      </c>
      <c r="AF442" s="265" t="n">
        <v>0</v>
      </c>
      <c r="AG442" s="265" t="n">
        <f aca="false">0.05+0.1</f>
        <v>0.15</v>
      </c>
      <c r="AH442" s="265" t="n">
        <v>0.1</v>
      </c>
      <c r="AI442" s="162" t="n">
        <v>0.1</v>
      </c>
      <c r="AJ442" s="265" t="n">
        <v>0.1</v>
      </c>
      <c r="AK442" s="265" t="n">
        <v>0.1</v>
      </c>
      <c r="AL442" s="265" t="n">
        <v>0.1</v>
      </c>
      <c r="AM442" s="265" t="n">
        <v>0.1</v>
      </c>
      <c r="AN442" s="265" t="n">
        <v>0.1</v>
      </c>
      <c r="AO442" s="265" t="n">
        <v>0</v>
      </c>
      <c r="AP442" s="265" t="n">
        <v>0.1</v>
      </c>
      <c r="AQ442" s="265" t="n">
        <v>0</v>
      </c>
      <c r="AR442" s="265" t="n">
        <v>0.05</v>
      </c>
      <c r="AS442" s="265" t="n">
        <v>0</v>
      </c>
      <c r="AT442" s="265" t="n">
        <v>0</v>
      </c>
      <c r="AU442" s="265" t="n">
        <v>0</v>
      </c>
      <c r="AV442" s="265" t="n">
        <v>0</v>
      </c>
      <c r="AW442" s="265" t="n">
        <v>0</v>
      </c>
      <c r="AX442" s="265" t="n">
        <v>0</v>
      </c>
      <c r="AY442" s="265" t="n">
        <v>0</v>
      </c>
      <c r="AZ442" s="265" t="n">
        <v>0</v>
      </c>
      <c r="BA442" s="265" t="n">
        <v>0</v>
      </c>
      <c r="BB442" s="265" t="n">
        <v>0</v>
      </c>
      <c r="BC442" s="266" t="n">
        <f aca="false">SUM(D442:BB442)</f>
        <v>1</v>
      </c>
      <c r="BD442" s="264"/>
    </row>
    <row r="443" customFormat="false" ht="12.75" hidden="false" customHeight="false" outlineLevel="0" collapsed="false">
      <c r="A443" s="153"/>
      <c r="B443" s="264" t="s">
        <v>120</v>
      </c>
      <c r="C443" s="260"/>
      <c r="D443" s="265" t="n">
        <f aca="false">D442</f>
        <v>0</v>
      </c>
      <c r="E443" s="265" t="n">
        <f aca="false">+D443+E442</f>
        <v>0</v>
      </c>
      <c r="F443" s="265" t="n">
        <f aca="false">+E443+F442</f>
        <v>0</v>
      </c>
      <c r="G443" s="265" t="n">
        <f aca="false">+F443+G442</f>
        <v>0</v>
      </c>
      <c r="H443" s="265" t="n">
        <f aca="false">+G443+H442</f>
        <v>0</v>
      </c>
      <c r="I443" s="265" t="n">
        <f aca="false">+H443+I442</f>
        <v>0</v>
      </c>
      <c r="J443" s="265" t="n">
        <f aca="false">+I443+J442</f>
        <v>0</v>
      </c>
      <c r="K443" s="265" t="n">
        <f aca="false">+J443+K442</f>
        <v>0</v>
      </c>
      <c r="L443" s="265" t="n">
        <f aca="false">+K443+L442</f>
        <v>0</v>
      </c>
      <c r="M443" s="265" t="n">
        <f aca="false">+L443+M442</f>
        <v>0</v>
      </c>
      <c r="N443" s="265" t="n">
        <f aca="false">+M443+N442</f>
        <v>0</v>
      </c>
      <c r="O443" s="265" t="n">
        <f aca="false">+N443+O442</f>
        <v>0</v>
      </c>
      <c r="P443" s="265" t="n">
        <f aca="false">+O443+P442</f>
        <v>0</v>
      </c>
      <c r="Q443" s="265" t="n">
        <f aca="false">+P443+Q442</f>
        <v>0</v>
      </c>
      <c r="R443" s="265" t="n">
        <f aca="false">+Q443+R442</f>
        <v>0</v>
      </c>
      <c r="S443" s="265" t="n">
        <f aca="false">+R443+S442</f>
        <v>0</v>
      </c>
      <c r="T443" s="265" t="n">
        <f aca="false">+S443+T442</f>
        <v>0</v>
      </c>
      <c r="U443" s="265" t="n">
        <f aca="false">+T443+U442</f>
        <v>0</v>
      </c>
      <c r="V443" s="265" t="n">
        <f aca="false">+U443+V442</f>
        <v>0</v>
      </c>
      <c r="W443" s="265" t="n">
        <f aca="false">+V443+W442</f>
        <v>0</v>
      </c>
      <c r="X443" s="265" t="n">
        <f aca="false">+W443+X442</f>
        <v>0</v>
      </c>
      <c r="Y443" s="265" t="n">
        <f aca="false">+X443+Y442</f>
        <v>0</v>
      </c>
      <c r="Z443" s="265" t="n">
        <f aca="false">+Y443+Z442</f>
        <v>0</v>
      </c>
      <c r="AA443" s="265" t="n">
        <f aca="false">+Z443+AA442</f>
        <v>0</v>
      </c>
      <c r="AB443" s="265" t="n">
        <f aca="false">+AA443+AB442</f>
        <v>0</v>
      </c>
      <c r="AC443" s="265" t="n">
        <f aca="false">+AB443+AC442</f>
        <v>0</v>
      </c>
      <c r="AD443" s="265" t="n">
        <f aca="false">+AC443+AD442</f>
        <v>0</v>
      </c>
      <c r="AE443" s="265" t="n">
        <f aca="false">+AD443+AE442</f>
        <v>0</v>
      </c>
      <c r="AF443" s="265" t="n">
        <f aca="false">+AE443+AF442</f>
        <v>0</v>
      </c>
      <c r="AG443" s="265" t="n">
        <f aca="false">+AF443+AG442</f>
        <v>0.15</v>
      </c>
      <c r="AH443" s="265" t="n">
        <f aca="false">+AG443+AH442</f>
        <v>0.25</v>
      </c>
      <c r="AI443" s="162" t="n">
        <f aca="false">+AH443+AI442</f>
        <v>0.35</v>
      </c>
      <c r="AJ443" s="265" t="n">
        <f aca="false">+AI443+AJ442</f>
        <v>0.45</v>
      </c>
      <c r="AK443" s="265" t="n">
        <f aca="false">+AJ443+AK442</f>
        <v>0.55</v>
      </c>
      <c r="AL443" s="265" t="n">
        <f aca="false">+AK443+AL442</f>
        <v>0.65</v>
      </c>
      <c r="AM443" s="265" t="n">
        <f aca="false">+AL443+AM442</f>
        <v>0.75</v>
      </c>
      <c r="AN443" s="265" t="n">
        <f aca="false">+AM443+AN442</f>
        <v>0.85</v>
      </c>
      <c r="AO443" s="265" t="n">
        <f aca="false">+AN443+AO442</f>
        <v>0.85</v>
      </c>
      <c r="AP443" s="265" t="n">
        <f aca="false">+AO443+AP442</f>
        <v>0.95</v>
      </c>
      <c r="AQ443" s="265" t="n">
        <f aca="false">+AP443+AQ442</f>
        <v>0.95</v>
      </c>
      <c r="AR443" s="265" t="n">
        <f aca="false">+AQ443+AR442</f>
        <v>1</v>
      </c>
      <c r="AS443" s="265" t="n">
        <f aca="false">+AR443+AS442</f>
        <v>1</v>
      </c>
      <c r="AT443" s="265" t="n">
        <f aca="false">+AS443+AT442</f>
        <v>1</v>
      </c>
      <c r="AU443" s="265" t="n">
        <f aca="false">+AT443+AU442</f>
        <v>1</v>
      </c>
      <c r="AV443" s="265" t="n">
        <f aca="false">+AU443+AV442</f>
        <v>1</v>
      </c>
      <c r="AW443" s="265" t="n">
        <f aca="false">+AV443+AW442</f>
        <v>1</v>
      </c>
      <c r="AX443" s="265" t="n">
        <f aca="false">+AW443+AX442</f>
        <v>1</v>
      </c>
      <c r="AY443" s="265" t="n">
        <f aca="false">+AX443+AY442</f>
        <v>1</v>
      </c>
      <c r="AZ443" s="265" t="n">
        <f aca="false">+AY443+AZ442</f>
        <v>1</v>
      </c>
      <c r="BA443" s="265" t="n">
        <f aca="false">+AZ443+BA442</f>
        <v>1</v>
      </c>
      <c r="BB443" s="265" t="n">
        <f aca="false">+BA443+BB442</f>
        <v>1</v>
      </c>
      <c r="BC443" s="266"/>
      <c r="BD443" s="264"/>
    </row>
    <row r="444" customFormat="false" ht="12.75" hidden="false" customHeight="false" outlineLevel="0" collapsed="false">
      <c r="A444" s="153"/>
      <c r="B444" s="264" t="s">
        <v>121</v>
      </c>
      <c r="C444" s="260"/>
      <c r="D444" s="265" t="n">
        <v>0</v>
      </c>
      <c r="E444" s="265" t="n">
        <v>0</v>
      </c>
      <c r="F444" s="265" t="n">
        <v>0</v>
      </c>
      <c r="G444" s="265" t="n">
        <v>0</v>
      </c>
      <c r="H444" s="265" t="n">
        <v>0</v>
      </c>
      <c r="I444" s="265" t="n">
        <v>0</v>
      </c>
      <c r="J444" s="265" t="n">
        <v>0</v>
      </c>
      <c r="K444" s="265" t="n">
        <v>0</v>
      </c>
      <c r="L444" s="265" t="n">
        <v>0</v>
      </c>
      <c r="M444" s="265" t="n">
        <v>0</v>
      </c>
      <c r="N444" s="265" t="n">
        <v>0</v>
      </c>
      <c r="O444" s="265" t="n">
        <v>0</v>
      </c>
      <c r="P444" s="265" t="n">
        <v>0</v>
      </c>
      <c r="Q444" s="265" t="n">
        <v>0</v>
      </c>
      <c r="R444" s="265" t="n">
        <v>0</v>
      </c>
      <c r="S444" s="265" t="n">
        <v>0</v>
      </c>
      <c r="T444" s="265" t="n">
        <v>0</v>
      </c>
      <c r="U444" s="265" t="n">
        <v>0</v>
      </c>
      <c r="V444" s="265" t="n">
        <v>0</v>
      </c>
      <c r="W444" s="265" t="n">
        <v>0</v>
      </c>
      <c r="X444" s="265" t="n">
        <v>0</v>
      </c>
      <c r="Y444" s="265" t="n">
        <v>0</v>
      </c>
      <c r="Z444" s="265" t="n">
        <v>0</v>
      </c>
      <c r="AA444" s="265" t="n">
        <v>0</v>
      </c>
      <c r="AB444" s="265" t="n">
        <v>0</v>
      </c>
      <c r="AC444" s="265" t="n">
        <v>0</v>
      </c>
      <c r="AD444" s="265" t="n">
        <v>0</v>
      </c>
      <c r="AE444" s="265" t="n">
        <v>0</v>
      </c>
      <c r="AF444" s="265" t="n">
        <v>0</v>
      </c>
      <c r="AG444" s="265" t="n">
        <v>0.1</v>
      </c>
      <c r="AH444" s="265" t="n">
        <v>0.1</v>
      </c>
      <c r="AI444" s="162" t="n">
        <v>0.1</v>
      </c>
      <c r="AJ444" s="265" t="n">
        <v>0.1</v>
      </c>
      <c r="AK444" s="265" t="n">
        <v>0.1</v>
      </c>
      <c r="AL444" s="265" t="n">
        <v>0.1</v>
      </c>
      <c r="AM444" s="265" t="n">
        <v>0.1</v>
      </c>
      <c r="AN444" s="265" t="n">
        <v>0.1</v>
      </c>
      <c r="AO444" s="265" t="n">
        <v>0</v>
      </c>
      <c r="AP444" s="265" t="n">
        <v>0.1</v>
      </c>
      <c r="AQ444" s="265" t="n">
        <v>0.1</v>
      </c>
      <c r="AR444" s="265" t="n">
        <v>0</v>
      </c>
      <c r="AS444" s="265" t="n">
        <v>0</v>
      </c>
      <c r="AT444" s="265" t="n">
        <v>0</v>
      </c>
      <c r="AU444" s="265" t="n">
        <v>0</v>
      </c>
      <c r="AV444" s="265" t="n">
        <v>0</v>
      </c>
      <c r="AW444" s="265" t="n">
        <v>0</v>
      </c>
      <c r="AX444" s="265" t="n">
        <v>0</v>
      </c>
      <c r="AY444" s="265" t="n">
        <v>0</v>
      </c>
      <c r="AZ444" s="265" t="n">
        <v>0</v>
      </c>
      <c r="BA444" s="265" t="n">
        <v>0</v>
      </c>
      <c r="BB444" s="265" t="n">
        <v>0</v>
      </c>
      <c r="BC444" s="266" t="n">
        <f aca="false">SUM(D444:BB444)</f>
        <v>1</v>
      </c>
      <c r="BD444" s="264"/>
    </row>
    <row r="445" customFormat="false" ht="12.75" hidden="false" customHeight="false" outlineLevel="0" collapsed="false">
      <c r="A445" s="153"/>
      <c r="B445" s="264" t="s">
        <v>122</v>
      </c>
      <c r="C445" s="260"/>
      <c r="D445" s="265" t="n">
        <f aca="false">D444</f>
        <v>0</v>
      </c>
      <c r="E445" s="265" t="n">
        <f aca="false">+D445+E444</f>
        <v>0</v>
      </c>
      <c r="F445" s="265" t="n">
        <f aca="false">+E445+F444</f>
        <v>0</v>
      </c>
      <c r="G445" s="265" t="n">
        <f aca="false">+F445+G444</f>
        <v>0</v>
      </c>
      <c r="H445" s="265" t="n">
        <f aca="false">+G445+H444</f>
        <v>0</v>
      </c>
      <c r="I445" s="265" t="n">
        <f aca="false">+H445+I444</f>
        <v>0</v>
      </c>
      <c r="J445" s="265" t="n">
        <f aca="false">+I445+J444</f>
        <v>0</v>
      </c>
      <c r="K445" s="265" t="n">
        <f aca="false">+J445+K444</f>
        <v>0</v>
      </c>
      <c r="L445" s="265" t="n">
        <f aca="false">+K445+L444</f>
        <v>0</v>
      </c>
      <c r="M445" s="265" t="n">
        <f aca="false">+L445+M444</f>
        <v>0</v>
      </c>
      <c r="N445" s="265" t="n">
        <f aca="false">+M445+N444</f>
        <v>0</v>
      </c>
      <c r="O445" s="265" t="n">
        <f aca="false">+N445+O444</f>
        <v>0</v>
      </c>
      <c r="P445" s="265" t="n">
        <f aca="false">+O445+P444</f>
        <v>0</v>
      </c>
      <c r="Q445" s="265" t="n">
        <f aca="false">+P445+Q444</f>
        <v>0</v>
      </c>
      <c r="R445" s="265" t="n">
        <f aca="false">+Q445+R444</f>
        <v>0</v>
      </c>
      <c r="S445" s="265" t="n">
        <f aca="false">+R445+S444</f>
        <v>0</v>
      </c>
      <c r="T445" s="265" t="n">
        <f aca="false">+S445+T444</f>
        <v>0</v>
      </c>
      <c r="U445" s="265" t="n">
        <f aca="false">+T445+U444</f>
        <v>0</v>
      </c>
      <c r="V445" s="265" t="n">
        <f aca="false">+U445+V444</f>
        <v>0</v>
      </c>
      <c r="W445" s="265" t="n">
        <f aca="false">+V445+W444</f>
        <v>0</v>
      </c>
      <c r="X445" s="265" t="n">
        <f aca="false">+W445+X444</f>
        <v>0</v>
      </c>
      <c r="Y445" s="265" t="n">
        <f aca="false">+X445+Y444</f>
        <v>0</v>
      </c>
      <c r="Z445" s="265" t="n">
        <f aca="false">+Y445+Z444</f>
        <v>0</v>
      </c>
      <c r="AA445" s="265" t="n">
        <f aca="false">+Z445+AA444</f>
        <v>0</v>
      </c>
      <c r="AB445" s="265" t="n">
        <f aca="false">+AA445+AB444</f>
        <v>0</v>
      </c>
      <c r="AC445" s="265" t="n">
        <f aca="false">+AB445+AC444</f>
        <v>0</v>
      </c>
      <c r="AD445" s="265" t="n">
        <f aca="false">+AC445+AD444</f>
        <v>0</v>
      </c>
      <c r="AE445" s="265" t="n">
        <f aca="false">+AD445+AE444</f>
        <v>0</v>
      </c>
      <c r="AF445" s="265" t="n">
        <f aca="false">+AE445+AF444</f>
        <v>0</v>
      </c>
      <c r="AG445" s="265" t="n">
        <f aca="false">+AF445+AG444</f>
        <v>0.1</v>
      </c>
      <c r="AH445" s="265" t="n">
        <f aca="false">+AG445+AH444</f>
        <v>0.2</v>
      </c>
      <c r="AI445" s="162" t="n">
        <f aca="false">+AH445+AI444</f>
        <v>0.3</v>
      </c>
      <c r="AJ445" s="265" t="n">
        <f aca="false">+AI445+AJ444</f>
        <v>0.4</v>
      </c>
      <c r="AK445" s="265" t="n">
        <f aca="false">+AJ445+AK444</f>
        <v>0.5</v>
      </c>
      <c r="AL445" s="265" t="n">
        <f aca="false">+AK445+AL444</f>
        <v>0.6</v>
      </c>
      <c r="AM445" s="265" t="n">
        <f aca="false">+AL445+AM444</f>
        <v>0.7</v>
      </c>
      <c r="AN445" s="265" t="n">
        <f aca="false">+AM445+AN444</f>
        <v>0.8</v>
      </c>
      <c r="AO445" s="265" t="n">
        <f aca="false">+AN445+AO444</f>
        <v>0.8</v>
      </c>
      <c r="AP445" s="265" t="n">
        <f aca="false">+AO445+AP444</f>
        <v>0.9</v>
      </c>
      <c r="AQ445" s="265" t="n">
        <f aca="false">+AP445+AQ444</f>
        <v>1</v>
      </c>
      <c r="AR445" s="265" t="n">
        <f aca="false">+AQ445+AR444</f>
        <v>1</v>
      </c>
      <c r="AS445" s="265" t="n">
        <f aca="false">+AR445+AS444</f>
        <v>1</v>
      </c>
      <c r="AT445" s="265" t="n">
        <f aca="false">+AS445+AT444</f>
        <v>1</v>
      </c>
      <c r="AU445" s="265" t="n">
        <f aca="false">+AT445+AU444</f>
        <v>1</v>
      </c>
      <c r="AV445" s="265" t="n">
        <f aca="false">+AU445+AV444</f>
        <v>1</v>
      </c>
      <c r="AW445" s="265" t="n">
        <f aca="false">+AV445+AW444</f>
        <v>1</v>
      </c>
      <c r="AX445" s="265" t="n">
        <f aca="false">+AW445+AX444</f>
        <v>1</v>
      </c>
      <c r="AY445" s="265" t="n">
        <f aca="false">+AX445+AY444</f>
        <v>1</v>
      </c>
      <c r="AZ445" s="265" t="n">
        <f aca="false">+AY445+AZ444</f>
        <v>1</v>
      </c>
      <c r="BA445" s="265" t="n">
        <f aca="false">+AZ445+BA444</f>
        <v>1</v>
      </c>
      <c r="BB445" s="265" t="n">
        <f aca="false">+BA445+BB444</f>
        <v>1</v>
      </c>
      <c r="BC445" s="266"/>
      <c r="BD445" s="264"/>
    </row>
    <row r="446" customFormat="false" ht="12.75" hidden="false" customHeight="false" outlineLevel="0" collapsed="false">
      <c r="A446" s="153"/>
      <c r="B446" s="268"/>
      <c r="C446" s="260"/>
      <c r="D446" s="269"/>
      <c r="E446" s="269"/>
      <c r="F446" s="269"/>
      <c r="G446" s="269"/>
      <c r="H446" s="269"/>
      <c r="I446" s="269"/>
      <c r="J446" s="269"/>
      <c r="K446" s="269"/>
      <c r="L446" s="269"/>
      <c r="M446" s="269"/>
      <c r="N446" s="269"/>
      <c r="O446" s="269"/>
      <c r="P446" s="269"/>
      <c r="Q446" s="269"/>
      <c r="R446" s="269"/>
      <c r="S446" s="269"/>
      <c r="T446" s="269"/>
      <c r="U446" s="269"/>
      <c r="V446" s="269"/>
      <c r="W446" s="269"/>
      <c r="X446" s="269"/>
      <c r="Y446" s="269"/>
      <c r="Z446" s="269"/>
      <c r="AA446" s="269"/>
      <c r="AB446" s="269"/>
      <c r="AC446" s="269"/>
      <c r="AD446" s="269"/>
      <c r="AE446" s="269"/>
      <c r="AF446" s="269"/>
      <c r="AG446" s="269"/>
      <c r="AH446" s="269"/>
      <c r="AI446" s="185"/>
      <c r="AJ446" s="269"/>
      <c r="AK446" s="269"/>
      <c r="AL446" s="269"/>
      <c r="AM446" s="269"/>
      <c r="AN446" s="269"/>
      <c r="AO446" s="269"/>
      <c r="AP446" s="269"/>
      <c r="AQ446" s="269"/>
      <c r="AR446" s="269"/>
      <c r="AS446" s="269"/>
      <c r="AT446" s="269"/>
      <c r="AU446" s="269"/>
      <c r="AV446" s="269"/>
      <c r="AW446" s="269"/>
      <c r="AX446" s="269"/>
      <c r="AY446" s="269"/>
      <c r="AZ446" s="269"/>
      <c r="BA446" s="269"/>
      <c r="BB446" s="269"/>
      <c r="BC446" s="270"/>
      <c r="BD446" s="268"/>
    </row>
    <row r="447" customFormat="false" ht="12.75" hidden="false" customHeight="false" outlineLevel="0" collapsed="false">
      <c r="A447" s="153"/>
      <c r="B447" s="211" t="s">
        <v>123</v>
      </c>
      <c r="C447" s="212" t="n">
        <v>15.769725</v>
      </c>
      <c r="D447" s="215" t="n">
        <f aca="false">+D443*$C447</f>
        <v>0</v>
      </c>
      <c r="E447" s="215" t="n">
        <f aca="false">+E443*$C447</f>
        <v>0</v>
      </c>
      <c r="F447" s="215" t="n">
        <f aca="false">+F443*$C447</f>
        <v>0</v>
      </c>
      <c r="G447" s="215" t="n">
        <f aca="false">+G443*$C447</f>
        <v>0</v>
      </c>
      <c r="H447" s="215" t="n">
        <f aca="false">+H443*$C447</f>
        <v>0</v>
      </c>
      <c r="I447" s="215" t="n">
        <f aca="false">+I443*$C447</f>
        <v>0</v>
      </c>
      <c r="J447" s="215" t="n">
        <f aca="false">+J443*$C447</f>
        <v>0</v>
      </c>
      <c r="K447" s="215" t="n">
        <f aca="false">+K443*$C447</f>
        <v>0</v>
      </c>
      <c r="L447" s="215" t="n">
        <f aca="false">+L443*$C447</f>
        <v>0</v>
      </c>
      <c r="M447" s="215" t="n">
        <f aca="false">+M443*$C447</f>
        <v>0</v>
      </c>
      <c r="N447" s="215" t="n">
        <f aca="false">+N443*$C447</f>
        <v>0</v>
      </c>
      <c r="O447" s="215" t="n">
        <f aca="false">+O443*$C447</f>
        <v>0</v>
      </c>
      <c r="P447" s="215" t="n">
        <f aca="false">+P443*$C447</f>
        <v>0</v>
      </c>
      <c r="Q447" s="215" t="n">
        <f aca="false">+Q443*$C447</f>
        <v>0</v>
      </c>
      <c r="R447" s="215" t="n">
        <f aca="false">+R443*$C447</f>
        <v>0</v>
      </c>
      <c r="S447" s="215" t="n">
        <f aca="false">+S443*$C447</f>
        <v>0</v>
      </c>
      <c r="T447" s="215" t="n">
        <f aca="false">+T443*$C447</f>
        <v>0</v>
      </c>
      <c r="U447" s="215" t="n">
        <f aca="false">+U443*$C447</f>
        <v>0</v>
      </c>
      <c r="V447" s="215" t="n">
        <f aca="false">+V443*$C447</f>
        <v>0</v>
      </c>
      <c r="W447" s="215" t="n">
        <f aca="false">+W443*$C447</f>
        <v>0</v>
      </c>
      <c r="X447" s="215" t="n">
        <f aca="false">+X443*$C447</f>
        <v>0</v>
      </c>
      <c r="Y447" s="215" t="n">
        <f aca="false">+Y443*$C447</f>
        <v>0</v>
      </c>
      <c r="Z447" s="215" t="n">
        <f aca="false">+Z443*$C447</f>
        <v>0</v>
      </c>
      <c r="AA447" s="215" t="n">
        <f aca="false">+AA443*$C447</f>
        <v>0</v>
      </c>
      <c r="AB447" s="215" t="n">
        <f aca="false">+AB443*$C447</f>
        <v>0</v>
      </c>
      <c r="AC447" s="215" t="n">
        <f aca="false">+AC443*$C447</f>
        <v>0</v>
      </c>
      <c r="AD447" s="215" t="n">
        <f aca="false">+AD443*$C447</f>
        <v>0</v>
      </c>
      <c r="AE447" s="215" t="n">
        <f aca="false">+AE443*$C447</f>
        <v>0</v>
      </c>
      <c r="AF447" s="215" t="n">
        <f aca="false">+AF443*$C447</f>
        <v>0</v>
      </c>
      <c r="AG447" s="215" t="n">
        <f aca="false">+AG443*$C447</f>
        <v>2.36545875</v>
      </c>
      <c r="AH447" s="215" t="n">
        <f aca="false">+AH443*$C447</f>
        <v>3.94243125</v>
      </c>
      <c r="AI447" s="169" t="n">
        <f aca="false">+AI443*$C447</f>
        <v>5.51940375</v>
      </c>
      <c r="AJ447" s="215" t="n">
        <f aca="false">+AJ443*$C447</f>
        <v>7.09637625</v>
      </c>
      <c r="AK447" s="215" t="n">
        <f aca="false">+AK443*$C447</f>
        <v>8.67334875</v>
      </c>
      <c r="AL447" s="215" t="n">
        <f aca="false">+AL443*$C447</f>
        <v>10.25032125</v>
      </c>
      <c r="AM447" s="215" t="n">
        <f aca="false">+AM443*$C447</f>
        <v>11.82729375</v>
      </c>
      <c r="AN447" s="215" t="n">
        <f aca="false">+AN443*$C447</f>
        <v>13.40426625</v>
      </c>
      <c r="AO447" s="215" t="n">
        <f aca="false">+AO443*$C447</f>
        <v>13.40426625</v>
      </c>
      <c r="AP447" s="215" t="n">
        <f aca="false">+AP443*$C447</f>
        <v>14.98123875</v>
      </c>
      <c r="AQ447" s="215" t="n">
        <f aca="false">+AQ443*$C447</f>
        <v>14.98123875</v>
      </c>
      <c r="AR447" s="215" t="n">
        <f aca="false">+AR443*$C447</f>
        <v>15.769725</v>
      </c>
      <c r="AS447" s="215" t="n">
        <f aca="false">+AS443*$C447</f>
        <v>15.769725</v>
      </c>
      <c r="AT447" s="215" t="n">
        <f aca="false">+AT443*$C447</f>
        <v>15.769725</v>
      </c>
      <c r="AU447" s="215" t="n">
        <f aca="false">+AU443*$C447</f>
        <v>15.769725</v>
      </c>
      <c r="AV447" s="215" t="n">
        <f aca="false">+AV443*$C447</f>
        <v>15.769725</v>
      </c>
      <c r="AW447" s="215" t="n">
        <f aca="false">+AW443*$C447</f>
        <v>15.769725</v>
      </c>
      <c r="AX447" s="215" t="n">
        <f aca="false">+AX443*$C447</f>
        <v>15.769725</v>
      </c>
      <c r="AY447" s="215" t="n">
        <f aca="false">+AY443*$C447</f>
        <v>15.769725</v>
      </c>
      <c r="AZ447" s="215" t="n">
        <f aca="false">+AZ443*$C447</f>
        <v>15.769725</v>
      </c>
      <c r="BA447" s="215" t="n">
        <f aca="false">+BA443*$C447</f>
        <v>15.769725</v>
      </c>
      <c r="BB447" s="215" t="n">
        <f aca="false">+BB443*$C447</f>
        <v>15.769725</v>
      </c>
      <c r="BC447" s="216"/>
      <c r="BD447" s="217"/>
      <c r="BE447" s="217"/>
      <c r="BF447" s="217"/>
      <c r="BG447" s="217"/>
      <c r="BH447" s="217"/>
      <c r="BI447" s="217"/>
      <c r="BJ447" s="217"/>
      <c r="BK447" s="217"/>
      <c r="BL447" s="217"/>
      <c r="BM447" s="217"/>
      <c r="BN447" s="217"/>
      <c r="BO447" s="217"/>
      <c r="BP447" s="217"/>
      <c r="BQ447" s="217"/>
      <c r="BR447" s="217"/>
      <c r="BS447" s="217"/>
      <c r="BT447" s="217"/>
      <c r="BU447" s="217"/>
      <c r="BV447" s="217"/>
      <c r="BW447" s="217"/>
      <c r="BX447" s="217"/>
      <c r="BY447" s="217"/>
      <c r="BZ447" s="217"/>
      <c r="CA447" s="217"/>
      <c r="CB447" s="217"/>
      <c r="CC447" s="217"/>
      <c r="CD447" s="217"/>
      <c r="CE447" s="217"/>
      <c r="CF447" s="217"/>
      <c r="CG447" s="217"/>
      <c r="CH447" s="217"/>
      <c r="CI447" s="217"/>
      <c r="CJ447" s="217"/>
      <c r="CK447" s="217"/>
    </row>
    <row r="448" customFormat="false" ht="13.5" hidden="false" customHeight="false" outlineLevel="0" collapsed="false">
      <c r="A448" s="153"/>
      <c r="B448" s="271" t="s">
        <v>124</v>
      </c>
      <c r="C448" s="272" t="str">
        <f aca="false">+'NTP or Sold'!B46</f>
        <v>Committed</v>
      </c>
      <c r="D448" s="273" t="n">
        <f aca="false">+D445*$C447</f>
        <v>0</v>
      </c>
      <c r="E448" s="273" t="n">
        <f aca="false">+E445*$C447</f>
        <v>0</v>
      </c>
      <c r="F448" s="273" t="n">
        <f aca="false">+F445*$C447</f>
        <v>0</v>
      </c>
      <c r="G448" s="273" t="n">
        <f aca="false">+G445*$C447</f>
        <v>0</v>
      </c>
      <c r="H448" s="273" t="n">
        <f aca="false">+H445*$C447</f>
        <v>0</v>
      </c>
      <c r="I448" s="273" t="n">
        <f aca="false">+I445*$C447</f>
        <v>0</v>
      </c>
      <c r="J448" s="273" t="n">
        <f aca="false">+J445*$C447</f>
        <v>0</v>
      </c>
      <c r="K448" s="273" t="n">
        <f aca="false">+K445*$C447</f>
        <v>0</v>
      </c>
      <c r="L448" s="273" t="n">
        <f aca="false">+L445*$C447</f>
        <v>0</v>
      </c>
      <c r="M448" s="273" t="n">
        <f aca="false">+M445*$C447</f>
        <v>0</v>
      </c>
      <c r="N448" s="273" t="n">
        <f aca="false">+N445*$C447</f>
        <v>0</v>
      </c>
      <c r="O448" s="273" t="n">
        <f aca="false">+O445*$C447</f>
        <v>0</v>
      </c>
      <c r="P448" s="273" t="n">
        <f aca="false">+P445*$C447</f>
        <v>0</v>
      </c>
      <c r="Q448" s="273" t="n">
        <f aca="false">+Q445*$C447</f>
        <v>0</v>
      </c>
      <c r="R448" s="273" t="n">
        <f aca="false">+R445*$C447</f>
        <v>0</v>
      </c>
      <c r="S448" s="273" t="n">
        <f aca="false">+S445*$C447</f>
        <v>0</v>
      </c>
      <c r="T448" s="273" t="n">
        <f aca="false">+T445*$C447</f>
        <v>0</v>
      </c>
      <c r="U448" s="273" t="n">
        <f aca="false">+U445*$C447</f>
        <v>0</v>
      </c>
      <c r="V448" s="273" t="n">
        <f aca="false">+V445*$C447</f>
        <v>0</v>
      </c>
      <c r="W448" s="273" t="n">
        <f aca="false">+W445*$C447</f>
        <v>0</v>
      </c>
      <c r="X448" s="273" t="n">
        <f aca="false">+X445*$C447</f>
        <v>0</v>
      </c>
      <c r="Y448" s="273" t="n">
        <f aca="false">+Y445*$C447</f>
        <v>0</v>
      </c>
      <c r="Z448" s="273" t="n">
        <f aca="false">+Z445*$C447</f>
        <v>0</v>
      </c>
      <c r="AA448" s="273" t="n">
        <f aca="false">+AA445*$C447</f>
        <v>0</v>
      </c>
      <c r="AB448" s="273" t="n">
        <f aca="false">+AB445*$C447</f>
        <v>0</v>
      </c>
      <c r="AC448" s="273" t="n">
        <f aca="false">+AC445*$C447</f>
        <v>0</v>
      </c>
      <c r="AD448" s="273" t="n">
        <f aca="false">+AD445*$C447</f>
        <v>0</v>
      </c>
      <c r="AE448" s="273" t="n">
        <f aca="false">+AE445*$C447</f>
        <v>0</v>
      </c>
      <c r="AF448" s="273" t="n">
        <f aca="false">+AF445*$C447</f>
        <v>0</v>
      </c>
      <c r="AG448" s="273" t="n">
        <f aca="false">+AG445*$C447</f>
        <v>1.5769725</v>
      </c>
      <c r="AH448" s="273" t="n">
        <f aca="false">+AH445*$C447</f>
        <v>3.153945</v>
      </c>
      <c r="AI448" s="175" t="n">
        <f aca="false">+AI445*$C447</f>
        <v>4.7309175</v>
      </c>
      <c r="AJ448" s="273" t="n">
        <f aca="false">+AJ445*$C447</f>
        <v>6.30789</v>
      </c>
      <c r="AK448" s="273" t="n">
        <f aca="false">+AK445*$C447</f>
        <v>7.8848625</v>
      </c>
      <c r="AL448" s="273" t="n">
        <f aca="false">+AL445*$C447</f>
        <v>9.461835</v>
      </c>
      <c r="AM448" s="273" t="n">
        <f aca="false">+AM445*$C447</f>
        <v>11.0388075</v>
      </c>
      <c r="AN448" s="273" t="n">
        <f aca="false">+AN445*$C447</f>
        <v>12.61578</v>
      </c>
      <c r="AO448" s="273" t="n">
        <f aca="false">+AO445*$C447</f>
        <v>12.61578</v>
      </c>
      <c r="AP448" s="273" t="n">
        <f aca="false">+AP445*$C447</f>
        <v>14.1927525</v>
      </c>
      <c r="AQ448" s="273" t="n">
        <f aca="false">+AQ445*$C447</f>
        <v>15.769725</v>
      </c>
      <c r="AR448" s="273" t="n">
        <f aca="false">+AR445*$C447</f>
        <v>15.769725</v>
      </c>
      <c r="AS448" s="273" t="n">
        <f aca="false">+AS445*$C447</f>
        <v>15.769725</v>
      </c>
      <c r="AT448" s="273" t="n">
        <f aca="false">+AT445*$C447</f>
        <v>15.769725</v>
      </c>
      <c r="AU448" s="273" t="n">
        <f aca="false">+AU445*$C447</f>
        <v>15.769725</v>
      </c>
      <c r="AV448" s="273" t="n">
        <f aca="false">+AV445*$C447</f>
        <v>15.769725</v>
      </c>
      <c r="AW448" s="273" t="n">
        <f aca="false">+AW445*$C447</f>
        <v>15.769725</v>
      </c>
      <c r="AX448" s="273" t="n">
        <f aca="false">+AX445*$C447</f>
        <v>15.769725</v>
      </c>
      <c r="AY448" s="273" t="n">
        <f aca="false">+AY445*$C447</f>
        <v>15.769725</v>
      </c>
      <c r="AZ448" s="273" t="n">
        <f aca="false">+AZ445*$C447</f>
        <v>15.769725</v>
      </c>
      <c r="BA448" s="273" t="n">
        <f aca="false">+BA445*$C447</f>
        <v>15.769725</v>
      </c>
      <c r="BB448" s="273" t="n">
        <f aca="false">+BB445*$C447</f>
        <v>15.769725</v>
      </c>
      <c r="BC448" s="274"/>
      <c r="BD448" s="275"/>
      <c r="BE448" s="275"/>
      <c r="BF448" s="275"/>
      <c r="BG448" s="275"/>
      <c r="BH448" s="275"/>
      <c r="BI448" s="275"/>
      <c r="BJ448" s="275"/>
      <c r="BK448" s="275"/>
      <c r="BL448" s="275"/>
      <c r="BM448" s="275"/>
      <c r="BN448" s="275"/>
      <c r="BO448" s="275"/>
      <c r="BP448" s="275"/>
      <c r="BQ448" s="275"/>
      <c r="BR448" s="275"/>
      <c r="BS448" s="275"/>
      <c r="BT448" s="275"/>
      <c r="BU448" s="275"/>
      <c r="BV448" s="275"/>
      <c r="BW448" s="275"/>
      <c r="BX448" s="275"/>
      <c r="BY448" s="275"/>
      <c r="BZ448" s="275"/>
      <c r="CA448" s="275"/>
      <c r="CB448" s="275"/>
      <c r="CC448" s="275"/>
      <c r="CD448" s="275"/>
      <c r="CE448" s="275"/>
      <c r="CF448" s="275"/>
      <c r="CG448" s="275"/>
      <c r="CH448" s="275"/>
      <c r="CI448" s="275"/>
      <c r="CJ448" s="275"/>
      <c r="CK448" s="275"/>
    </row>
    <row r="449" customFormat="false" ht="15" hidden="false" customHeight="true" outlineLevel="0" collapsed="false">
      <c r="A449" s="153" t="n">
        <f aca="false">+A441+1</f>
        <v>5</v>
      </c>
      <c r="B449" s="276" t="str">
        <f aca="false">'NTP or Sold'!G47</f>
        <v>LM6000</v>
      </c>
      <c r="C449" s="260" t="str">
        <f aca="false">'NTP or Sold'!S47</f>
        <v>Las Vegas CoGen II</v>
      </c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  <c r="AA449" s="277"/>
      <c r="AB449" s="277"/>
      <c r="AC449" s="277"/>
      <c r="AD449" s="277"/>
      <c r="AE449" s="277"/>
      <c r="AF449" s="277"/>
      <c r="AG449" s="277"/>
      <c r="AH449" s="277"/>
      <c r="AI449" s="157"/>
      <c r="AJ449" s="277"/>
      <c r="AK449" s="277"/>
      <c r="AL449" s="277"/>
      <c r="AM449" s="277"/>
      <c r="AN449" s="277"/>
      <c r="AO449" s="277"/>
      <c r="AP449" s="277"/>
      <c r="AQ449" s="277"/>
      <c r="AR449" s="277"/>
      <c r="AS449" s="277"/>
      <c r="AT449" s="277"/>
      <c r="AU449" s="277"/>
      <c r="AV449" s="277"/>
      <c r="AW449" s="277"/>
      <c r="AX449" s="277"/>
      <c r="AY449" s="277"/>
      <c r="AZ449" s="277"/>
      <c r="BA449" s="277"/>
      <c r="BB449" s="277"/>
      <c r="BC449" s="262"/>
    </row>
    <row r="450" customFormat="false" ht="12.75" hidden="false" customHeight="false" outlineLevel="0" collapsed="false">
      <c r="A450" s="153"/>
      <c r="B450" s="264" t="s">
        <v>119</v>
      </c>
      <c r="C450" s="260"/>
      <c r="D450" s="265" t="n">
        <v>0</v>
      </c>
      <c r="E450" s="265" t="n">
        <v>0</v>
      </c>
      <c r="F450" s="265" t="n">
        <v>0</v>
      </c>
      <c r="G450" s="265" t="n">
        <v>0</v>
      </c>
      <c r="H450" s="265" t="n">
        <v>0</v>
      </c>
      <c r="I450" s="265" t="n">
        <v>0</v>
      </c>
      <c r="J450" s="265" t="n">
        <v>0</v>
      </c>
      <c r="K450" s="265" t="n">
        <v>0</v>
      </c>
      <c r="L450" s="265" t="n">
        <v>0</v>
      </c>
      <c r="M450" s="265" t="n">
        <v>0</v>
      </c>
      <c r="N450" s="265" t="n">
        <v>0</v>
      </c>
      <c r="O450" s="265" t="n">
        <v>0</v>
      </c>
      <c r="P450" s="265" t="n">
        <v>0</v>
      </c>
      <c r="Q450" s="265" t="n">
        <v>0</v>
      </c>
      <c r="R450" s="265" t="n">
        <v>0</v>
      </c>
      <c r="S450" s="265" t="n">
        <v>0</v>
      </c>
      <c r="T450" s="265" t="n">
        <v>0</v>
      </c>
      <c r="U450" s="265" t="n">
        <v>0</v>
      </c>
      <c r="V450" s="265" t="n">
        <v>0</v>
      </c>
      <c r="W450" s="265" t="n">
        <v>0</v>
      </c>
      <c r="X450" s="265" t="n">
        <v>0</v>
      </c>
      <c r="Y450" s="265" t="n">
        <v>0</v>
      </c>
      <c r="Z450" s="265" t="n">
        <v>0</v>
      </c>
      <c r="AA450" s="265" t="n">
        <v>0</v>
      </c>
      <c r="AB450" s="265" t="n">
        <v>0</v>
      </c>
      <c r="AC450" s="265" t="n">
        <v>0</v>
      </c>
      <c r="AD450" s="265" t="n">
        <v>0</v>
      </c>
      <c r="AE450" s="265" t="n">
        <v>0</v>
      </c>
      <c r="AF450" s="265" t="n">
        <v>0</v>
      </c>
      <c r="AG450" s="265" t="n">
        <f aca="false">0.05+0.1</f>
        <v>0.15</v>
      </c>
      <c r="AH450" s="265" t="n">
        <v>0.1</v>
      </c>
      <c r="AI450" s="162" t="n">
        <v>0.1</v>
      </c>
      <c r="AJ450" s="265" t="n">
        <v>0.1</v>
      </c>
      <c r="AK450" s="265" t="n">
        <v>0.1</v>
      </c>
      <c r="AL450" s="265" t="n">
        <v>0.1</v>
      </c>
      <c r="AM450" s="265" t="n">
        <v>0.1</v>
      </c>
      <c r="AN450" s="265" t="n">
        <v>0.1</v>
      </c>
      <c r="AO450" s="265" t="n">
        <v>0</v>
      </c>
      <c r="AP450" s="265" t="n">
        <v>0.1</v>
      </c>
      <c r="AQ450" s="265" t="n">
        <v>0</v>
      </c>
      <c r="AR450" s="265" t="n">
        <v>0.05</v>
      </c>
      <c r="AS450" s="265" t="n">
        <v>0</v>
      </c>
      <c r="AT450" s="265" t="n">
        <v>0</v>
      </c>
      <c r="AU450" s="265" t="n">
        <v>0</v>
      </c>
      <c r="AV450" s="265" t="n">
        <v>0</v>
      </c>
      <c r="AW450" s="265" t="n">
        <v>0</v>
      </c>
      <c r="AX450" s="265" t="n">
        <v>0</v>
      </c>
      <c r="AY450" s="265" t="n">
        <v>0</v>
      </c>
      <c r="AZ450" s="265" t="n">
        <v>0</v>
      </c>
      <c r="BA450" s="265" t="n">
        <v>0</v>
      </c>
      <c r="BB450" s="265" t="n">
        <v>0</v>
      </c>
      <c r="BC450" s="266" t="n">
        <f aca="false">SUM(D450:BB450)</f>
        <v>1</v>
      </c>
      <c r="BD450" s="264"/>
    </row>
    <row r="451" customFormat="false" ht="12.75" hidden="false" customHeight="false" outlineLevel="0" collapsed="false">
      <c r="A451" s="153"/>
      <c r="B451" s="264" t="s">
        <v>120</v>
      </c>
      <c r="C451" s="260"/>
      <c r="D451" s="265" t="n">
        <f aca="false">D450</f>
        <v>0</v>
      </c>
      <c r="E451" s="265" t="n">
        <f aca="false">+D451+E450</f>
        <v>0</v>
      </c>
      <c r="F451" s="265" t="n">
        <f aca="false">+E451+F450</f>
        <v>0</v>
      </c>
      <c r="G451" s="265" t="n">
        <f aca="false">+F451+G450</f>
        <v>0</v>
      </c>
      <c r="H451" s="265" t="n">
        <f aca="false">+G451+H450</f>
        <v>0</v>
      </c>
      <c r="I451" s="265" t="n">
        <f aca="false">+H451+I450</f>
        <v>0</v>
      </c>
      <c r="J451" s="265" t="n">
        <f aca="false">+I451+J450</f>
        <v>0</v>
      </c>
      <c r="K451" s="265" t="n">
        <f aca="false">+J451+K450</f>
        <v>0</v>
      </c>
      <c r="L451" s="265" t="n">
        <f aca="false">+K451+L450</f>
        <v>0</v>
      </c>
      <c r="M451" s="265" t="n">
        <f aca="false">+L451+M450</f>
        <v>0</v>
      </c>
      <c r="N451" s="265" t="n">
        <f aca="false">+M451+N450</f>
        <v>0</v>
      </c>
      <c r="O451" s="265" t="n">
        <f aca="false">+N451+O450</f>
        <v>0</v>
      </c>
      <c r="P451" s="265" t="n">
        <f aca="false">+O451+P450</f>
        <v>0</v>
      </c>
      <c r="Q451" s="265" t="n">
        <f aca="false">+P451+Q450</f>
        <v>0</v>
      </c>
      <c r="R451" s="265" t="n">
        <f aca="false">+Q451+R450</f>
        <v>0</v>
      </c>
      <c r="S451" s="265" t="n">
        <f aca="false">+R451+S450</f>
        <v>0</v>
      </c>
      <c r="T451" s="265" t="n">
        <f aca="false">+S451+T450</f>
        <v>0</v>
      </c>
      <c r="U451" s="265" t="n">
        <f aca="false">+T451+U450</f>
        <v>0</v>
      </c>
      <c r="V451" s="265" t="n">
        <f aca="false">+U451+V450</f>
        <v>0</v>
      </c>
      <c r="W451" s="265" t="n">
        <f aca="false">+V451+W450</f>
        <v>0</v>
      </c>
      <c r="X451" s="265" t="n">
        <f aca="false">+W451+X450</f>
        <v>0</v>
      </c>
      <c r="Y451" s="265" t="n">
        <f aca="false">+X451+Y450</f>
        <v>0</v>
      </c>
      <c r="Z451" s="265" t="n">
        <f aca="false">+Y451+Z450</f>
        <v>0</v>
      </c>
      <c r="AA451" s="265" t="n">
        <f aca="false">+Z451+AA450</f>
        <v>0</v>
      </c>
      <c r="AB451" s="265" t="n">
        <f aca="false">+AA451+AB450</f>
        <v>0</v>
      </c>
      <c r="AC451" s="265" t="n">
        <f aca="false">+AB451+AC450</f>
        <v>0</v>
      </c>
      <c r="AD451" s="265" t="n">
        <f aca="false">+AC451+AD450</f>
        <v>0</v>
      </c>
      <c r="AE451" s="265" t="n">
        <f aca="false">+AD451+AE450</f>
        <v>0</v>
      </c>
      <c r="AF451" s="265" t="n">
        <f aca="false">+AE451+AF450</f>
        <v>0</v>
      </c>
      <c r="AG451" s="265" t="n">
        <f aca="false">+AF451+AG450</f>
        <v>0.15</v>
      </c>
      <c r="AH451" s="265" t="n">
        <f aca="false">+AG451+AH450</f>
        <v>0.25</v>
      </c>
      <c r="AI451" s="162" t="n">
        <f aca="false">+AH451+AI450</f>
        <v>0.35</v>
      </c>
      <c r="AJ451" s="265" t="n">
        <f aca="false">+AI451+AJ450</f>
        <v>0.45</v>
      </c>
      <c r="AK451" s="265" t="n">
        <f aca="false">+AJ451+AK450</f>
        <v>0.55</v>
      </c>
      <c r="AL451" s="265" t="n">
        <f aca="false">+AK451+AL450</f>
        <v>0.65</v>
      </c>
      <c r="AM451" s="265" t="n">
        <f aca="false">+AL451+AM450</f>
        <v>0.75</v>
      </c>
      <c r="AN451" s="265" t="n">
        <f aca="false">+AM451+AN450</f>
        <v>0.85</v>
      </c>
      <c r="AO451" s="265" t="n">
        <f aca="false">+AN451+AO450</f>
        <v>0.85</v>
      </c>
      <c r="AP451" s="265" t="n">
        <f aca="false">+AO451+AP450</f>
        <v>0.95</v>
      </c>
      <c r="AQ451" s="265" t="n">
        <f aca="false">+AP451+AQ450</f>
        <v>0.95</v>
      </c>
      <c r="AR451" s="265" t="n">
        <f aca="false">+AQ451+AR450</f>
        <v>1</v>
      </c>
      <c r="AS451" s="265" t="n">
        <f aca="false">+AR451+AS450</f>
        <v>1</v>
      </c>
      <c r="AT451" s="265" t="n">
        <f aca="false">+AS451+AT450</f>
        <v>1</v>
      </c>
      <c r="AU451" s="265" t="n">
        <f aca="false">+AT451+AU450</f>
        <v>1</v>
      </c>
      <c r="AV451" s="265" t="n">
        <f aca="false">+AU451+AV450</f>
        <v>1</v>
      </c>
      <c r="AW451" s="265" t="n">
        <f aca="false">+AV451+AW450</f>
        <v>1</v>
      </c>
      <c r="AX451" s="265" t="n">
        <f aca="false">+AW451+AX450</f>
        <v>1</v>
      </c>
      <c r="AY451" s="265" t="n">
        <f aca="false">+AX451+AY450</f>
        <v>1</v>
      </c>
      <c r="AZ451" s="265" t="n">
        <f aca="false">+AY451+AZ450</f>
        <v>1</v>
      </c>
      <c r="BA451" s="265" t="n">
        <f aca="false">+AZ451+BA450</f>
        <v>1</v>
      </c>
      <c r="BB451" s="265" t="n">
        <f aca="false">+BA451+BB450</f>
        <v>1</v>
      </c>
      <c r="BC451" s="266"/>
      <c r="BD451" s="264"/>
    </row>
    <row r="452" customFormat="false" ht="12.75" hidden="false" customHeight="false" outlineLevel="0" collapsed="false">
      <c r="A452" s="153"/>
      <c r="B452" s="264" t="s">
        <v>121</v>
      </c>
      <c r="C452" s="260"/>
      <c r="D452" s="265" t="n">
        <v>0</v>
      </c>
      <c r="E452" s="265" t="n">
        <v>0</v>
      </c>
      <c r="F452" s="265" t="n">
        <v>0</v>
      </c>
      <c r="G452" s="265" t="n">
        <v>0</v>
      </c>
      <c r="H452" s="265" t="n">
        <v>0</v>
      </c>
      <c r="I452" s="265" t="n">
        <v>0</v>
      </c>
      <c r="J452" s="265" t="n">
        <v>0</v>
      </c>
      <c r="K452" s="265" t="n">
        <v>0</v>
      </c>
      <c r="L452" s="265" t="n">
        <v>0</v>
      </c>
      <c r="M452" s="265" t="n">
        <v>0</v>
      </c>
      <c r="N452" s="265" t="n">
        <v>0</v>
      </c>
      <c r="O452" s="265" t="n">
        <v>0</v>
      </c>
      <c r="P452" s="265" t="n">
        <v>0</v>
      </c>
      <c r="Q452" s="265" t="n">
        <v>0</v>
      </c>
      <c r="R452" s="265" t="n">
        <v>0</v>
      </c>
      <c r="S452" s="265" t="n">
        <v>0</v>
      </c>
      <c r="T452" s="265" t="n">
        <v>0</v>
      </c>
      <c r="U452" s="265" t="n">
        <v>0</v>
      </c>
      <c r="V452" s="265" t="n">
        <v>0</v>
      </c>
      <c r="W452" s="265" t="n">
        <v>0</v>
      </c>
      <c r="X452" s="265" t="n">
        <v>0</v>
      </c>
      <c r="Y452" s="265" t="n">
        <v>0</v>
      </c>
      <c r="Z452" s="265" t="n">
        <v>0</v>
      </c>
      <c r="AA452" s="265" t="n">
        <v>0</v>
      </c>
      <c r="AB452" s="265" t="n">
        <v>0</v>
      </c>
      <c r="AC452" s="265" t="n">
        <v>0</v>
      </c>
      <c r="AD452" s="265" t="n">
        <v>0</v>
      </c>
      <c r="AE452" s="265" t="n">
        <v>0</v>
      </c>
      <c r="AF452" s="265" t="n">
        <v>0</v>
      </c>
      <c r="AG452" s="265" t="n">
        <v>0.1</v>
      </c>
      <c r="AH452" s="265" t="n">
        <v>0.1</v>
      </c>
      <c r="AI452" s="162" t="n">
        <v>0.1</v>
      </c>
      <c r="AJ452" s="265" t="n">
        <v>0.1</v>
      </c>
      <c r="AK452" s="265" t="n">
        <v>0.1</v>
      </c>
      <c r="AL452" s="265" t="n">
        <v>0.1</v>
      </c>
      <c r="AM452" s="265" t="n">
        <v>0.1</v>
      </c>
      <c r="AN452" s="265" t="n">
        <v>0.1</v>
      </c>
      <c r="AO452" s="265" t="n">
        <v>0</v>
      </c>
      <c r="AP452" s="265" t="n">
        <v>0.1</v>
      </c>
      <c r="AQ452" s="265" t="n">
        <v>0.1</v>
      </c>
      <c r="AR452" s="265" t="n">
        <v>0</v>
      </c>
      <c r="AS452" s="265" t="n">
        <v>0</v>
      </c>
      <c r="AT452" s="265" t="n">
        <v>0</v>
      </c>
      <c r="AU452" s="265" t="n">
        <v>0</v>
      </c>
      <c r="AV452" s="265" t="n">
        <v>0</v>
      </c>
      <c r="AW452" s="265" t="n">
        <v>0</v>
      </c>
      <c r="AX452" s="265" t="n">
        <v>0</v>
      </c>
      <c r="AY452" s="265" t="n">
        <v>0</v>
      </c>
      <c r="AZ452" s="265" t="n">
        <v>0</v>
      </c>
      <c r="BA452" s="265" t="n">
        <v>0</v>
      </c>
      <c r="BB452" s="265" t="n">
        <v>0</v>
      </c>
      <c r="BC452" s="266" t="n">
        <f aca="false">SUM(D452:BB452)</f>
        <v>1</v>
      </c>
      <c r="BD452" s="264"/>
    </row>
    <row r="453" customFormat="false" ht="12.75" hidden="false" customHeight="false" outlineLevel="0" collapsed="false">
      <c r="A453" s="153"/>
      <c r="B453" s="264" t="s">
        <v>122</v>
      </c>
      <c r="C453" s="260"/>
      <c r="D453" s="265" t="n">
        <f aca="false">D452</f>
        <v>0</v>
      </c>
      <c r="E453" s="265" t="n">
        <f aca="false">+D453+E452</f>
        <v>0</v>
      </c>
      <c r="F453" s="265" t="n">
        <f aca="false">+E453+F452</f>
        <v>0</v>
      </c>
      <c r="G453" s="265" t="n">
        <f aca="false">+F453+G452</f>
        <v>0</v>
      </c>
      <c r="H453" s="265" t="n">
        <f aca="false">+G453+H452</f>
        <v>0</v>
      </c>
      <c r="I453" s="265" t="n">
        <f aca="false">+H453+I452</f>
        <v>0</v>
      </c>
      <c r="J453" s="265" t="n">
        <f aca="false">+I453+J452</f>
        <v>0</v>
      </c>
      <c r="K453" s="265" t="n">
        <f aca="false">+J453+K452</f>
        <v>0</v>
      </c>
      <c r="L453" s="265" t="n">
        <f aca="false">+K453+L452</f>
        <v>0</v>
      </c>
      <c r="M453" s="265" t="n">
        <f aca="false">+L453+M452</f>
        <v>0</v>
      </c>
      <c r="N453" s="265" t="n">
        <f aca="false">+M453+N452</f>
        <v>0</v>
      </c>
      <c r="O453" s="265" t="n">
        <f aca="false">+N453+O452</f>
        <v>0</v>
      </c>
      <c r="P453" s="265" t="n">
        <f aca="false">+O453+P452</f>
        <v>0</v>
      </c>
      <c r="Q453" s="265" t="n">
        <f aca="false">+P453+Q452</f>
        <v>0</v>
      </c>
      <c r="R453" s="265" t="n">
        <f aca="false">+Q453+R452</f>
        <v>0</v>
      </c>
      <c r="S453" s="265" t="n">
        <f aca="false">+R453+S452</f>
        <v>0</v>
      </c>
      <c r="T453" s="265" t="n">
        <f aca="false">+S453+T452</f>
        <v>0</v>
      </c>
      <c r="U453" s="265" t="n">
        <f aca="false">+T453+U452</f>
        <v>0</v>
      </c>
      <c r="V453" s="265" t="n">
        <f aca="false">+U453+V452</f>
        <v>0</v>
      </c>
      <c r="W453" s="265" t="n">
        <f aca="false">+V453+W452</f>
        <v>0</v>
      </c>
      <c r="X453" s="265" t="n">
        <f aca="false">+W453+X452</f>
        <v>0</v>
      </c>
      <c r="Y453" s="265" t="n">
        <f aca="false">+X453+Y452</f>
        <v>0</v>
      </c>
      <c r="Z453" s="265" t="n">
        <f aca="false">+Y453+Z452</f>
        <v>0</v>
      </c>
      <c r="AA453" s="265" t="n">
        <f aca="false">+Z453+AA452</f>
        <v>0</v>
      </c>
      <c r="AB453" s="265" t="n">
        <f aca="false">+AA453+AB452</f>
        <v>0</v>
      </c>
      <c r="AC453" s="265" t="n">
        <f aca="false">+AB453+AC452</f>
        <v>0</v>
      </c>
      <c r="AD453" s="265" t="n">
        <f aca="false">+AC453+AD452</f>
        <v>0</v>
      </c>
      <c r="AE453" s="265" t="n">
        <f aca="false">+AD453+AE452</f>
        <v>0</v>
      </c>
      <c r="AF453" s="265" t="n">
        <f aca="false">+AE453+AF452</f>
        <v>0</v>
      </c>
      <c r="AG453" s="265" t="n">
        <f aca="false">+AF453+AG452</f>
        <v>0.1</v>
      </c>
      <c r="AH453" s="265" t="n">
        <f aca="false">+AG453+AH452</f>
        <v>0.2</v>
      </c>
      <c r="AI453" s="162" t="n">
        <f aca="false">+AH453+AI452</f>
        <v>0.3</v>
      </c>
      <c r="AJ453" s="265" t="n">
        <f aca="false">+AI453+AJ452</f>
        <v>0.4</v>
      </c>
      <c r="AK453" s="265" t="n">
        <f aca="false">+AJ453+AK452</f>
        <v>0.5</v>
      </c>
      <c r="AL453" s="265" t="n">
        <f aca="false">+AK453+AL452</f>
        <v>0.6</v>
      </c>
      <c r="AM453" s="265" t="n">
        <f aca="false">+AL453+AM452</f>
        <v>0.7</v>
      </c>
      <c r="AN453" s="265" t="n">
        <f aca="false">+AM453+AN452</f>
        <v>0.8</v>
      </c>
      <c r="AO453" s="265" t="n">
        <f aca="false">+AN453+AO452</f>
        <v>0.8</v>
      </c>
      <c r="AP453" s="265" t="n">
        <f aca="false">+AO453+AP452</f>
        <v>0.9</v>
      </c>
      <c r="AQ453" s="265" t="n">
        <f aca="false">+AP453+AQ452</f>
        <v>1</v>
      </c>
      <c r="AR453" s="265" t="n">
        <f aca="false">+AQ453+AR452</f>
        <v>1</v>
      </c>
      <c r="AS453" s="265" t="n">
        <f aca="false">+AR453+AS452</f>
        <v>1</v>
      </c>
      <c r="AT453" s="265" t="n">
        <f aca="false">+AS453+AT452</f>
        <v>1</v>
      </c>
      <c r="AU453" s="265" t="n">
        <f aca="false">+AT453+AU452</f>
        <v>1</v>
      </c>
      <c r="AV453" s="265" t="n">
        <f aca="false">+AU453+AV452</f>
        <v>1</v>
      </c>
      <c r="AW453" s="265" t="n">
        <f aca="false">+AV453+AW452</f>
        <v>1</v>
      </c>
      <c r="AX453" s="265" t="n">
        <f aca="false">+AW453+AX452</f>
        <v>1</v>
      </c>
      <c r="AY453" s="265" t="n">
        <f aca="false">+AX453+AY452</f>
        <v>1</v>
      </c>
      <c r="AZ453" s="265" t="n">
        <f aca="false">+AY453+AZ452</f>
        <v>1</v>
      </c>
      <c r="BA453" s="265" t="n">
        <f aca="false">+AZ453+BA452</f>
        <v>1</v>
      </c>
      <c r="BB453" s="265" t="n">
        <f aca="false">+BA453+BB452</f>
        <v>1</v>
      </c>
      <c r="BC453" s="266"/>
      <c r="BD453" s="264"/>
    </row>
    <row r="454" customFormat="false" ht="12.75" hidden="false" customHeight="false" outlineLevel="0" collapsed="false">
      <c r="A454" s="153"/>
      <c r="B454" s="268"/>
      <c r="C454" s="260"/>
      <c r="D454" s="269"/>
      <c r="E454" s="269"/>
      <c r="F454" s="269"/>
      <c r="G454" s="269"/>
      <c r="H454" s="269"/>
      <c r="I454" s="269"/>
      <c r="J454" s="269"/>
      <c r="K454" s="269"/>
      <c r="L454" s="269"/>
      <c r="M454" s="269"/>
      <c r="N454" s="269"/>
      <c r="O454" s="269"/>
      <c r="P454" s="269"/>
      <c r="Q454" s="269"/>
      <c r="R454" s="269"/>
      <c r="S454" s="269"/>
      <c r="T454" s="269"/>
      <c r="U454" s="269"/>
      <c r="V454" s="269"/>
      <c r="W454" s="269"/>
      <c r="X454" s="269"/>
      <c r="Y454" s="269"/>
      <c r="Z454" s="269"/>
      <c r="AA454" s="269"/>
      <c r="AB454" s="269"/>
      <c r="AC454" s="269"/>
      <c r="AD454" s="269"/>
      <c r="AE454" s="269"/>
      <c r="AF454" s="269"/>
      <c r="AG454" s="269"/>
      <c r="AH454" s="269"/>
      <c r="AI454" s="185"/>
      <c r="AJ454" s="269"/>
      <c r="AK454" s="269"/>
      <c r="AL454" s="269"/>
      <c r="AM454" s="269"/>
      <c r="AN454" s="269"/>
      <c r="AO454" s="269"/>
      <c r="AP454" s="269"/>
      <c r="AQ454" s="269"/>
      <c r="AR454" s="269"/>
      <c r="AS454" s="269"/>
      <c r="AT454" s="269"/>
      <c r="AU454" s="269"/>
      <c r="AV454" s="269"/>
      <c r="AW454" s="269"/>
      <c r="AX454" s="269"/>
      <c r="AY454" s="269"/>
      <c r="AZ454" s="269"/>
      <c r="BA454" s="269"/>
      <c r="BB454" s="269"/>
      <c r="BC454" s="270"/>
      <c r="BD454" s="268"/>
    </row>
    <row r="455" customFormat="false" ht="12.75" hidden="false" customHeight="false" outlineLevel="0" collapsed="false">
      <c r="A455" s="153"/>
      <c r="B455" s="211" t="s">
        <v>123</v>
      </c>
      <c r="C455" s="212" t="n">
        <v>15.769725</v>
      </c>
      <c r="D455" s="215" t="n">
        <f aca="false">+D451*$C455</f>
        <v>0</v>
      </c>
      <c r="E455" s="215" t="n">
        <f aca="false">+E451*$C455</f>
        <v>0</v>
      </c>
      <c r="F455" s="215" t="n">
        <f aca="false">+F451*$C455</f>
        <v>0</v>
      </c>
      <c r="G455" s="215" t="n">
        <f aca="false">+G451*$C455</f>
        <v>0</v>
      </c>
      <c r="H455" s="215" t="n">
        <f aca="false">+H451*$C455</f>
        <v>0</v>
      </c>
      <c r="I455" s="215" t="n">
        <f aca="false">+I451*$C455</f>
        <v>0</v>
      </c>
      <c r="J455" s="215" t="n">
        <f aca="false">+J451*$C455</f>
        <v>0</v>
      </c>
      <c r="K455" s="215" t="n">
        <f aca="false">+K451*$C455</f>
        <v>0</v>
      </c>
      <c r="L455" s="215" t="n">
        <f aca="false">+L451*$C455</f>
        <v>0</v>
      </c>
      <c r="M455" s="215" t="n">
        <f aca="false">+M451*$C455</f>
        <v>0</v>
      </c>
      <c r="N455" s="215" t="n">
        <f aca="false">+N451*$C455</f>
        <v>0</v>
      </c>
      <c r="O455" s="215" t="n">
        <f aca="false">+O451*$C455</f>
        <v>0</v>
      </c>
      <c r="P455" s="215" t="n">
        <f aca="false">+P451*$C455</f>
        <v>0</v>
      </c>
      <c r="Q455" s="215" t="n">
        <f aca="false">+Q451*$C455</f>
        <v>0</v>
      </c>
      <c r="R455" s="215" t="n">
        <f aca="false">+R451*$C455</f>
        <v>0</v>
      </c>
      <c r="S455" s="215" t="n">
        <f aca="false">+S451*$C455</f>
        <v>0</v>
      </c>
      <c r="T455" s="215" t="n">
        <f aca="false">+T451*$C455</f>
        <v>0</v>
      </c>
      <c r="U455" s="215" t="n">
        <f aca="false">+U451*$C455</f>
        <v>0</v>
      </c>
      <c r="V455" s="215" t="n">
        <f aca="false">+V451*$C455</f>
        <v>0</v>
      </c>
      <c r="W455" s="215" t="n">
        <f aca="false">+W451*$C455</f>
        <v>0</v>
      </c>
      <c r="X455" s="215" t="n">
        <f aca="false">+X451*$C455</f>
        <v>0</v>
      </c>
      <c r="Y455" s="215" t="n">
        <f aca="false">+Y451*$C455</f>
        <v>0</v>
      </c>
      <c r="Z455" s="215" t="n">
        <f aca="false">+Z451*$C455</f>
        <v>0</v>
      </c>
      <c r="AA455" s="215" t="n">
        <f aca="false">+AA451*$C455</f>
        <v>0</v>
      </c>
      <c r="AB455" s="215" t="n">
        <f aca="false">+AB451*$C455</f>
        <v>0</v>
      </c>
      <c r="AC455" s="215" t="n">
        <f aca="false">+AC451*$C455</f>
        <v>0</v>
      </c>
      <c r="AD455" s="215" t="n">
        <f aca="false">+AD451*$C455</f>
        <v>0</v>
      </c>
      <c r="AE455" s="215" t="n">
        <f aca="false">+AE451*$C455</f>
        <v>0</v>
      </c>
      <c r="AF455" s="215" t="n">
        <f aca="false">+AF451*$C455</f>
        <v>0</v>
      </c>
      <c r="AG455" s="215" t="n">
        <f aca="false">+AG451*$C455</f>
        <v>2.36545875</v>
      </c>
      <c r="AH455" s="215" t="n">
        <f aca="false">+AH451*$C455</f>
        <v>3.94243125</v>
      </c>
      <c r="AI455" s="169" t="n">
        <f aca="false">+AI451*$C455</f>
        <v>5.51940375</v>
      </c>
      <c r="AJ455" s="215" t="n">
        <f aca="false">+AJ451*$C455</f>
        <v>7.09637625</v>
      </c>
      <c r="AK455" s="215" t="n">
        <f aca="false">+AK451*$C455</f>
        <v>8.67334875</v>
      </c>
      <c r="AL455" s="215" t="n">
        <f aca="false">+AL451*$C455</f>
        <v>10.25032125</v>
      </c>
      <c r="AM455" s="215" t="n">
        <f aca="false">+AM451*$C455</f>
        <v>11.82729375</v>
      </c>
      <c r="AN455" s="215" t="n">
        <f aca="false">+AN451*$C455</f>
        <v>13.40426625</v>
      </c>
      <c r="AO455" s="215" t="n">
        <f aca="false">+AO451*$C455</f>
        <v>13.40426625</v>
      </c>
      <c r="AP455" s="215" t="n">
        <f aca="false">+AP451*$C455</f>
        <v>14.98123875</v>
      </c>
      <c r="AQ455" s="215" t="n">
        <f aca="false">+AQ451*$C455</f>
        <v>14.98123875</v>
      </c>
      <c r="AR455" s="215" t="n">
        <f aca="false">+AR451*$C455</f>
        <v>15.769725</v>
      </c>
      <c r="AS455" s="215" t="n">
        <f aca="false">+AS451*$C455</f>
        <v>15.769725</v>
      </c>
      <c r="AT455" s="215" t="n">
        <f aca="false">+AT451*$C455</f>
        <v>15.769725</v>
      </c>
      <c r="AU455" s="215" t="n">
        <f aca="false">+AU451*$C455</f>
        <v>15.769725</v>
      </c>
      <c r="AV455" s="215" t="n">
        <f aca="false">+AV451*$C455</f>
        <v>15.769725</v>
      </c>
      <c r="AW455" s="215" t="n">
        <f aca="false">+AW451*$C455</f>
        <v>15.769725</v>
      </c>
      <c r="AX455" s="215" t="n">
        <f aca="false">+AX451*$C455</f>
        <v>15.769725</v>
      </c>
      <c r="AY455" s="215" t="n">
        <f aca="false">+AY451*$C455</f>
        <v>15.769725</v>
      </c>
      <c r="AZ455" s="215" t="n">
        <f aca="false">+AZ451*$C455</f>
        <v>15.769725</v>
      </c>
      <c r="BA455" s="215" t="n">
        <f aca="false">+BA451*$C455</f>
        <v>15.769725</v>
      </c>
      <c r="BB455" s="215" t="n">
        <f aca="false">+BB451*$C455</f>
        <v>15.769725</v>
      </c>
      <c r="BC455" s="216"/>
      <c r="BD455" s="217"/>
      <c r="BE455" s="217"/>
      <c r="BF455" s="217"/>
      <c r="BG455" s="217"/>
      <c r="BH455" s="217"/>
      <c r="BI455" s="217"/>
      <c r="BJ455" s="217"/>
      <c r="BK455" s="217"/>
      <c r="BL455" s="217"/>
      <c r="BM455" s="217"/>
      <c r="BN455" s="217"/>
      <c r="BO455" s="217"/>
      <c r="BP455" s="217"/>
      <c r="BQ455" s="217"/>
      <c r="BR455" s="217"/>
      <c r="BS455" s="217"/>
      <c r="BT455" s="217"/>
      <c r="BU455" s="217"/>
      <c r="BV455" s="217"/>
      <c r="BW455" s="217"/>
      <c r="BX455" s="217"/>
      <c r="BY455" s="217"/>
      <c r="BZ455" s="217"/>
      <c r="CA455" s="217"/>
      <c r="CB455" s="217"/>
      <c r="CC455" s="217"/>
      <c r="CD455" s="217"/>
      <c r="CE455" s="217"/>
      <c r="CF455" s="217"/>
      <c r="CG455" s="217"/>
      <c r="CH455" s="217"/>
      <c r="CI455" s="217"/>
      <c r="CJ455" s="217"/>
      <c r="CK455" s="217"/>
    </row>
    <row r="456" customFormat="false" ht="13.5" hidden="false" customHeight="false" outlineLevel="0" collapsed="false">
      <c r="A456" s="153"/>
      <c r="B456" s="271" t="s">
        <v>124</v>
      </c>
      <c r="C456" s="272" t="str">
        <f aca="false">+'NTP or Sold'!B47</f>
        <v>Committed</v>
      </c>
      <c r="D456" s="273" t="n">
        <f aca="false">+D453*$C455</f>
        <v>0</v>
      </c>
      <c r="E456" s="273" t="n">
        <f aca="false">+E453*$C455</f>
        <v>0</v>
      </c>
      <c r="F456" s="273" t="n">
        <f aca="false">+F453*$C455</f>
        <v>0</v>
      </c>
      <c r="G456" s="273" t="n">
        <f aca="false">+G453*$C455</f>
        <v>0</v>
      </c>
      <c r="H456" s="273" t="n">
        <f aca="false">+H453*$C455</f>
        <v>0</v>
      </c>
      <c r="I456" s="273" t="n">
        <f aca="false">+I453*$C455</f>
        <v>0</v>
      </c>
      <c r="J456" s="273" t="n">
        <f aca="false">+J453*$C455</f>
        <v>0</v>
      </c>
      <c r="K456" s="273" t="n">
        <f aca="false">+K453*$C455</f>
        <v>0</v>
      </c>
      <c r="L456" s="273" t="n">
        <f aca="false">+L453*$C455</f>
        <v>0</v>
      </c>
      <c r="M456" s="273" t="n">
        <f aca="false">+M453*$C455</f>
        <v>0</v>
      </c>
      <c r="N456" s="273" t="n">
        <f aca="false">+N453*$C455</f>
        <v>0</v>
      </c>
      <c r="O456" s="273" t="n">
        <f aca="false">+O453*$C455</f>
        <v>0</v>
      </c>
      <c r="P456" s="273" t="n">
        <f aca="false">+P453*$C455</f>
        <v>0</v>
      </c>
      <c r="Q456" s="273" t="n">
        <f aca="false">+Q453*$C455</f>
        <v>0</v>
      </c>
      <c r="R456" s="273" t="n">
        <f aca="false">+R453*$C455</f>
        <v>0</v>
      </c>
      <c r="S456" s="273" t="n">
        <f aca="false">+S453*$C455</f>
        <v>0</v>
      </c>
      <c r="T456" s="273" t="n">
        <f aca="false">+T453*$C455</f>
        <v>0</v>
      </c>
      <c r="U456" s="273" t="n">
        <f aca="false">+U453*$C455</f>
        <v>0</v>
      </c>
      <c r="V456" s="273" t="n">
        <f aca="false">+V453*$C455</f>
        <v>0</v>
      </c>
      <c r="W456" s="273" t="n">
        <f aca="false">+W453*$C455</f>
        <v>0</v>
      </c>
      <c r="X456" s="273" t="n">
        <f aca="false">+X453*$C455</f>
        <v>0</v>
      </c>
      <c r="Y456" s="273" t="n">
        <f aca="false">+Y453*$C455</f>
        <v>0</v>
      </c>
      <c r="Z456" s="273" t="n">
        <f aca="false">+Z453*$C455</f>
        <v>0</v>
      </c>
      <c r="AA456" s="273" t="n">
        <f aca="false">+AA453*$C455</f>
        <v>0</v>
      </c>
      <c r="AB456" s="273" t="n">
        <f aca="false">+AB453*$C455</f>
        <v>0</v>
      </c>
      <c r="AC456" s="273" t="n">
        <f aca="false">+AC453*$C455</f>
        <v>0</v>
      </c>
      <c r="AD456" s="273" t="n">
        <f aca="false">+AD453*$C455</f>
        <v>0</v>
      </c>
      <c r="AE456" s="273" t="n">
        <f aca="false">+AE453*$C455</f>
        <v>0</v>
      </c>
      <c r="AF456" s="273" t="n">
        <f aca="false">+AF453*$C455</f>
        <v>0</v>
      </c>
      <c r="AG456" s="273" t="n">
        <f aca="false">+AG453*$C455</f>
        <v>1.5769725</v>
      </c>
      <c r="AH456" s="273" t="n">
        <f aca="false">+AH453*$C455</f>
        <v>3.153945</v>
      </c>
      <c r="AI456" s="175" t="n">
        <f aca="false">+AI453*$C455</f>
        <v>4.7309175</v>
      </c>
      <c r="AJ456" s="273" t="n">
        <f aca="false">+AJ453*$C455</f>
        <v>6.30789</v>
      </c>
      <c r="AK456" s="273" t="n">
        <f aca="false">+AK453*$C455</f>
        <v>7.8848625</v>
      </c>
      <c r="AL456" s="273" t="n">
        <f aca="false">+AL453*$C455</f>
        <v>9.461835</v>
      </c>
      <c r="AM456" s="273" t="n">
        <f aca="false">+AM453*$C455</f>
        <v>11.0388075</v>
      </c>
      <c r="AN456" s="273" t="n">
        <f aca="false">+AN453*$C455</f>
        <v>12.61578</v>
      </c>
      <c r="AO456" s="273" t="n">
        <f aca="false">+AO453*$C455</f>
        <v>12.61578</v>
      </c>
      <c r="AP456" s="273" t="n">
        <f aca="false">+AP453*$C455</f>
        <v>14.1927525</v>
      </c>
      <c r="AQ456" s="273" t="n">
        <f aca="false">+AQ453*$C455</f>
        <v>15.769725</v>
      </c>
      <c r="AR456" s="273" t="n">
        <f aca="false">+AR453*$C455</f>
        <v>15.769725</v>
      </c>
      <c r="AS456" s="273" t="n">
        <f aca="false">+AS453*$C455</f>
        <v>15.769725</v>
      </c>
      <c r="AT456" s="273" t="n">
        <f aca="false">+AT453*$C455</f>
        <v>15.769725</v>
      </c>
      <c r="AU456" s="273" t="n">
        <f aca="false">+AU453*$C455</f>
        <v>15.769725</v>
      </c>
      <c r="AV456" s="273" t="n">
        <f aca="false">+AV453*$C455</f>
        <v>15.769725</v>
      </c>
      <c r="AW456" s="273" t="n">
        <f aca="false">+AW453*$C455</f>
        <v>15.769725</v>
      </c>
      <c r="AX456" s="273" t="n">
        <f aca="false">+AX453*$C455</f>
        <v>15.769725</v>
      </c>
      <c r="AY456" s="273" t="n">
        <f aca="false">+AY453*$C455</f>
        <v>15.769725</v>
      </c>
      <c r="AZ456" s="273" t="n">
        <f aca="false">+AZ453*$C455</f>
        <v>15.769725</v>
      </c>
      <c r="BA456" s="273" t="n">
        <f aca="false">+BA453*$C455</f>
        <v>15.769725</v>
      </c>
      <c r="BB456" s="273" t="n">
        <f aca="false">+BB453*$C455</f>
        <v>15.769725</v>
      </c>
      <c r="BC456" s="274"/>
      <c r="BD456" s="275"/>
      <c r="BE456" s="275"/>
      <c r="BF456" s="275"/>
      <c r="BG456" s="275"/>
      <c r="BH456" s="275"/>
      <c r="BI456" s="275"/>
      <c r="BJ456" s="275"/>
      <c r="BK456" s="275"/>
      <c r="BL456" s="275"/>
      <c r="BM456" s="275"/>
      <c r="BN456" s="275"/>
      <c r="BO456" s="275"/>
      <c r="BP456" s="275"/>
      <c r="BQ456" s="275"/>
      <c r="BR456" s="275"/>
      <c r="BS456" s="275"/>
      <c r="BT456" s="275"/>
      <c r="BU456" s="275"/>
      <c r="BV456" s="275"/>
      <c r="BW456" s="275"/>
      <c r="BX456" s="275"/>
      <c r="BY456" s="275"/>
      <c r="BZ456" s="275"/>
      <c r="CA456" s="275"/>
      <c r="CB456" s="275"/>
      <c r="CC456" s="275"/>
      <c r="CD456" s="275"/>
      <c r="CE456" s="275"/>
      <c r="CF456" s="275"/>
      <c r="CG456" s="275"/>
      <c r="CH456" s="275"/>
      <c r="CI456" s="275"/>
      <c r="CJ456" s="275"/>
      <c r="CK456" s="275"/>
    </row>
    <row r="457" customFormat="false" ht="15" hidden="false" customHeight="true" outlineLevel="0" collapsed="false">
      <c r="A457" s="153" t="n">
        <f aca="false">+A449+1</f>
        <v>6</v>
      </c>
      <c r="B457" s="276" t="str">
        <f aca="false">'NTP or Sold'!G48</f>
        <v>LM6000</v>
      </c>
      <c r="C457" s="260" t="str">
        <f aca="false">'NTP or Sold'!S48</f>
        <v>Las Vegas CoGen II</v>
      </c>
      <c r="D457" s="277"/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  <c r="AA457" s="277"/>
      <c r="AB457" s="277"/>
      <c r="AC457" s="277"/>
      <c r="AD457" s="277"/>
      <c r="AE457" s="277"/>
      <c r="AF457" s="277"/>
      <c r="AG457" s="277"/>
      <c r="AH457" s="277"/>
      <c r="AI457" s="157"/>
      <c r="AJ457" s="277"/>
      <c r="AK457" s="277"/>
      <c r="AL457" s="277"/>
      <c r="AM457" s="277"/>
      <c r="AN457" s="277"/>
      <c r="AO457" s="277"/>
      <c r="AP457" s="277"/>
      <c r="AQ457" s="277"/>
      <c r="AR457" s="277"/>
      <c r="AS457" s="277"/>
      <c r="AT457" s="277"/>
      <c r="AU457" s="277"/>
      <c r="AV457" s="277"/>
      <c r="AW457" s="277"/>
      <c r="AX457" s="277"/>
      <c r="AY457" s="277"/>
      <c r="AZ457" s="277"/>
      <c r="BA457" s="277"/>
      <c r="BB457" s="277"/>
      <c r="BC457" s="262"/>
    </row>
    <row r="458" customFormat="false" ht="12.75" hidden="false" customHeight="false" outlineLevel="0" collapsed="false">
      <c r="A458" s="153"/>
      <c r="B458" s="264" t="s">
        <v>119</v>
      </c>
      <c r="C458" s="260"/>
      <c r="D458" s="265" t="n">
        <v>0</v>
      </c>
      <c r="E458" s="265" t="n">
        <v>0</v>
      </c>
      <c r="F458" s="265" t="n">
        <v>0</v>
      </c>
      <c r="G458" s="265" t="n">
        <v>0</v>
      </c>
      <c r="H458" s="265" t="n">
        <v>0</v>
      </c>
      <c r="I458" s="265" t="n">
        <v>0</v>
      </c>
      <c r="J458" s="265" t="n">
        <v>0</v>
      </c>
      <c r="K458" s="265" t="n">
        <v>0</v>
      </c>
      <c r="L458" s="265" t="n">
        <v>0</v>
      </c>
      <c r="M458" s="265" t="n">
        <v>0</v>
      </c>
      <c r="N458" s="265" t="n">
        <v>0</v>
      </c>
      <c r="O458" s="265" t="n">
        <v>0</v>
      </c>
      <c r="P458" s="265" t="n">
        <v>0</v>
      </c>
      <c r="Q458" s="265" t="n">
        <v>0</v>
      </c>
      <c r="R458" s="265" t="n">
        <v>0</v>
      </c>
      <c r="S458" s="265" t="n">
        <v>0</v>
      </c>
      <c r="T458" s="265" t="n">
        <v>0</v>
      </c>
      <c r="U458" s="265" t="n">
        <v>0</v>
      </c>
      <c r="V458" s="265" t="n">
        <v>0</v>
      </c>
      <c r="W458" s="265" t="n">
        <v>0</v>
      </c>
      <c r="X458" s="265" t="n">
        <v>0</v>
      </c>
      <c r="Y458" s="265" t="n">
        <v>0</v>
      </c>
      <c r="Z458" s="265" t="n">
        <v>0</v>
      </c>
      <c r="AA458" s="265" t="n">
        <v>0</v>
      </c>
      <c r="AB458" s="265" t="n">
        <v>0</v>
      </c>
      <c r="AC458" s="265" t="n">
        <v>0</v>
      </c>
      <c r="AD458" s="265" t="n">
        <v>0</v>
      </c>
      <c r="AE458" s="265" t="n">
        <v>0</v>
      </c>
      <c r="AF458" s="265" t="n">
        <v>0</v>
      </c>
      <c r="AG458" s="265" t="n">
        <f aca="false">0.05+0.1</f>
        <v>0.15</v>
      </c>
      <c r="AH458" s="265" t="n">
        <v>0.1</v>
      </c>
      <c r="AI458" s="162" t="n">
        <v>0.1</v>
      </c>
      <c r="AJ458" s="265" t="n">
        <v>0.1</v>
      </c>
      <c r="AK458" s="265" t="n">
        <v>0.1</v>
      </c>
      <c r="AL458" s="265" t="n">
        <v>0.1</v>
      </c>
      <c r="AM458" s="265" t="n">
        <v>0.1</v>
      </c>
      <c r="AN458" s="265" t="n">
        <v>0.1</v>
      </c>
      <c r="AO458" s="265" t="n">
        <v>0</v>
      </c>
      <c r="AP458" s="265" t="n">
        <v>0.1</v>
      </c>
      <c r="AQ458" s="265" t="n">
        <v>0</v>
      </c>
      <c r="AR458" s="265" t="n">
        <v>0.05</v>
      </c>
      <c r="AS458" s="265" t="n">
        <v>0</v>
      </c>
      <c r="AT458" s="265" t="n">
        <v>0</v>
      </c>
      <c r="AU458" s="265" t="n">
        <v>0</v>
      </c>
      <c r="AV458" s="265" t="n">
        <v>0</v>
      </c>
      <c r="AW458" s="265" t="n">
        <v>0</v>
      </c>
      <c r="AX458" s="265" t="n">
        <v>0</v>
      </c>
      <c r="AY458" s="265" t="n">
        <v>0</v>
      </c>
      <c r="AZ458" s="265" t="n">
        <v>0</v>
      </c>
      <c r="BA458" s="265" t="n">
        <v>0</v>
      </c>
      <c r="BB458" s="265" t="n">
        <v>0</v>
      </c>
      <c r="BC458" s="266" t="n">
        <f aca="false">SUM(D458:BB458)</f>
        <v>1</v>
      </c>
      <c r="BD458" s="264"/>
    </row>
    <row r="459" customFormat="false" ht="12.75" hidden="false" customHeight="false" outlineLevel="0" collapsed="false">
      <c r="A459" s="153"/>
      <c r="B459" s="264" t="s">
        <v>120</v>
      </c>
      <c r="C459" s="260"/>
      <c r="D459" s="265" t="n">
        <f aca="false">D458</f>
        <v>0</v>
      </c>
      <c r="E459" s="265" t="n">
        <f aca="false">+D459+E458</f>
        <v>0</v>
      </c>
      <c r="F459" s="265" t="n">
        <f aca="false">+E459+F458</f>
        <v>0</v>
      </c>
      <c r="G459" s="265" t="n">
        <f aca="false">+F459+G458</f>
        <v>0</v>
      </c>
      <c r="H459" s="265" t="n">
        <f aca="false">+G459+H458</f>
        <v>0</v>
      </c>
      <c r="I459" s="265" t="n">
        <f aca="false">+H459+I458</f>
        <v>0</v>
      </c>
      <c r="J459" s="265" t="n">
        <f aca="false">+I459+J458</f>
        <v>0</v>
      </c>
      <c r="K459" s="265" t="n">
        <f aca="false">+J459+K458</f>
        <v>0</v>
      </c>
      <c r="L459" s="265" t="n">
        <f aca="false">+K459+L458</f>
        <v>0</v>
      </c>
      <c r="M459" s="265" t="n">
        <f aca="false">+L459+M458</f>
        <v>0</v>
      </c>
      <c r="N459" s="265" t="n">
        <f aca="false">+M459+N458</f>
        <v>0</v>
      </c>
      <c r="O459" s="265" t="n">
        <f aca="false">+N459+O458</f>
        <v>0</v>
      </c>
      <c r="P459" s="265" t="n">
        <f aca="false">+O459+P458</f>
        <v>0</v>
      </c>
      <c r="Q459" s="265" t="n">
        <f aca="false">+P459+Q458</f>
        <v>0</v>
      </c>
      <c r="R459" s="265" t="n">
        <f aca="false">+Q459+R458</f>
        <v>0</v>
      </c>
      <c r="S459" s="265" t="n">
        <f aca="false">+R459+S458</f>
        <v>0</v>
      </c>
      <c r="T459" s="265" t="n">
        <f aca="false">+S459+T458</f>
        <v>0</v>
      </c>
      <c r="U459" s="265" t="n">
        <f aca="false">+T459+U458</f>
        <v>0</v>
      </c>
      <c r="V459" s="265" t="n">
        <f aca="false">+U459+V458</f>
        <v>0</v>
      </c>
      <c r="W459" s="265" t="n">
        <f aca="false">+V459+W458</f>
        <v>0</v>
      </c>
      <c r="X459" s="265" t="n">
        <f aca="false">+W459+X458</f>
        <v>0</v>
      </c>
      <c r="Y459" s="265" t="n">
        <f aca="false">+X459+Y458</f>
        <v>0</v>
      </c>
      <c r="Z459" s="265" t="n">
        <f aca="false">+Y459+Z458</f>
        <v>0</v>
      </c>
      <c r="AA459" s="265" t="n">
        <f aca="false">+Z459+AA458</f>
        <v>0</v>
      </c>
      <c r="AB459" s="265" t="n">
        <f aca="false">+AA459+AB458</f>
        <v>0</v>
      </c>
      <c r="AC459" s="265" t="n">
        <f aca="false">+AB459+AC458</f>
        <v>0</v>
      </c>
      <c r="AD459" s="265" t="n">
        <f aca="false">+AC459+AD458</f>
        <v>0</v>
      </c>
      <c r="AE459" s="265" t="n">
        <f aca="false">+AD459+AE458</f>
        <v>0</v>
      </c>
      <c r="AF459" s="265" t="n">
        <f aca="false">+AE459+AF458</f>
        <v>0</v>
      </c>
      <c r="AG459" s="265" t="n">
        <f aca="false">+AF459+AG458</f>
        <v>0.15</v>
      </c>
      <c r="AH459" s="265" t="n">
        <f aca="false">+AG459+AH458</f>
        <v>0.25</v>
      </c>
      <c r="AI459" s="162" t="n">
        <f aca="false">+AH459+AI458</f>
        <v>0.35</v>
      </c>
      <c r="AJ459" s="265" t="n">
        <f aca="false">+AI459+AJ458</f>
        <v>0.45</v>
      </c>
      <c r="AK459" s="265" t="n">
        <f aca="false">+AJ459+AK458</f>
        <v>0.55</v>
      </c>
      <c r="AL459" s="265" t="n">
        <f aca="false">+AK459+AL458</f>
        <v>0.65</v>
      </c>
      <c r="AM459" s="265" t="n">
        <f aca="false">+AL459+AM458</f>
        <v>0.75</v>
      </c>
      <c r="AN459" s="265" t="n">
        <f aca="false">+AM459+AN458</f>
        <v>0.85</v>
      </c>
      <c r="AO459" s="265" t="n">
        <f aca="false">+AN459+AO458</f>
        <v>0.85</v>
      </c>
      <c r="AP459" s="265" t="n">
        <f aca="false">+AO459+AP458</f>
        <v>0.95</v>
      </c>
      <c r="AQ459" s="265" t="n">
        <f aca="false">+AP459+AQ458</f>
        <v>0.95</v>
      </c>
      <c r="AR459" s="265" t="n">
        <f aca="false">+AQ459+AR458</f>
        <v>1</v>
      </c>
      <c r="AS459" s="265" t="n">
        <f aca="false">+AR459+AS458</f>
        <v>1</v>
      </c>
      <c r="AT459" s="265" t="n">
        <f aca="false">+AS459+AT458</f>
        <v>1</v>
      </c>
      <c r="AU459" s="265" t="n">
        <f aca="false">+AT459+AU458</f>
        <v>1</v>
      </c>
      <c r="AV459" s="265" t="n">
        <f aca="false">+AU459+AV458</f>
        <v>1</v>
      </c>
      <c r="AW459" s="265" t="n">
        <f aca="false">+AV459+AW458</f>
        <v>1</v>
      </c>
      <c r="AX459" s="265" t="n">
        <f aca="false">+AW459+AX458</f>
        <v>1</v>
      </c>
      <c r="AY459" s="265" t="n">
        <f aca="false">+AX459+AY458</f>
        <v>1</v>
      </c>
      <c r="AZ459" s="265" t="n">
        <f aca="false">+AY459+AZ458</f>
        <v>1</v>
      </c>
      <c r="BA459" s="265" t="n">
        <f aca="false">+AZ459+BA458</f>
        <v>1</v>
      </c>
      <c r="BB459" s="265" t="n">
        <f aca="false">+BA459+BB458</f>
        <v>1</v>
      </c>
      <c r="BC459" s="266"/>
      <c r="BD459" s="264"/>
    </row>
    <row r="460" customFormat="false" ht="12.75" hidden="false" customHeight="false" outlineLevel="0" collapsed="false">
      <c r="A460" s="153"/>
      <c r="B460" s="264" t="s">
        <v>121</v>
      </c>
      <c r="C460" s="260"/>
      <c r="D460" s="265" t="n">
        <v>0</v>
      </c>
      <c r="E460" s="265" t="n">
        <v>0</v>
      </c>
      <c r="F460" s="265" t="n">
        <v>0</v>
      </c>
      <c r="G460" s="265" t="n">
        <v>0</v>
      </c>
      <c r="H460" s="265" t="n">
        <v>0</v>
      </c>
      <c r="I460" s="265" t="n">
        <v>0</v>
      </c>
      <c r="J460" s="265" t="n">
        <v>0</v>
      </c>
      <c r="K460" s="265" t="n">
        <v>0</v>
      </c>
      <c r="L460" s="265" t="n">
        <v>0</v>
      </c>
      <c r="M460" s="265" t="n">
        <v>0</v>
      </c>
      <c r="N460" s="265" t="n">
        <v>0</v>
      </c>
      <c r="O460" s="265" t="n">
        <v>0</v>
      </c>
      <c r="P460" s="265" t="n">
        <v>0</v>
      </c>
      <c r="Q460" s="265" t="n">
        <v>0</v>
      </c>
      <c r="R460" s="265" t="n">
        <v>0</v>
      </c>
      <c r="S460" s="265" t="n">
        <v>0</v>
      </c>
      <c r="T460" s="265" t="n">
        <v>0</v>
      </c>
      <c r="U460" s="265" t="n">
        <v>0</v>
      </c>
      <c r="V460" s="265" t="n">
        <v>0</v>
      </c>
      <c r="W460" s="265" t="n">
        <v>0</v>
      </c>
      <c r="X460" s="265" t="n">
        <v>0</v>
      </c>
      <c r="Y460" s="265" t="n">
        <v>0</v>
      </c>
      <c r="Z460" s="265" t="n">
        <v>0</v>
      </c>
      <c r="AA460" s="265" t="n">
        <v>0</v>
      </c>
      <c r="AB460" s="265" t="n">
        <v>0</v>
      </c>
      <c r="AC460" s="265" t="n">
        <v>0</v>
      </c>
      <c r="AD460" s="265" t="n">
        <v>0</v>
      </c>
      <c r="AE460" s="265" t="n">
        <v>0</v>
      </c>
      <c r="AF460" s="265" t="n">
        <v>0</v>
      </c>
      <c r="AG460" s="265" t="n">
        <v>0.1</v>
      </c>
      <c r="AH460" s="265" t="n">
        <v>0.1</v>
      </c>
      <c r="AI460" s="162" t="n">
        <v>0.1</v>
      </c>
      <c r="AJ460" s="265" t="n">
        <v>0.1</v>
      </c>
      <c r="AK460" s="265" t="n">
        <v>0.1</v>
      </c>
      <c r="AL460" s="265" t="n">
        <v>0.1</v>
      </c>
      <c r="AM460" s="265" t="n">
        <v>0.1</v>
      </c>
      <c r="AN460" s="265" t="n">
        <v>0.1</v>
      </c>
      <c r="AO460" s="265" t="n">
        <v>0</v>
      </c>
      <c r="AP460" s="265" t="n">
        <v>0.1</v>
      </c>
      <c r="AQ460" s="265" t="n">
        <v>0.1</v>
      </c>
      <c r="AR460" s="265" t="n">
        <v>0</v>
      </c>
      <c r="AS460" s="265" t="n">
        <v>0</v>
      </c>
      <c r="AT460" s="265" t="n">
        <v>0</v>
      </c>
      <c r="AU460" s="265" t="n">
        <v>0</v>
      </c>
      <c r="AV460" s="265" t="n">
        <v>0</v>
      </c>
      <c r="AW460" s="265" t="n">
        <v>0</v>
      </c>
      <c r="AX460" s="265" t="n">
        <v>0</v>
      </c>
      <c r="AY460" s="265" t="n">
        <v>0</v>
      </c>
      <c r="AZ460" s="265" t="n">
        <v>0</v>
      </c>
      <c r="BA460" s="265" t="n">
        <v>0</v>
      </c>
      <c r="BB460" s="265" t="n">
        <v>0</v>
      </c>
      <c r="BC460" s="266" t="n">
        <f aca="false">SUM(D460:BB460)</f>
        <v>1</v>
      </c>
      <c r="BD460" s="264"/>
    </row>
    <row r="461" customFormat="false" ht="12.75" hidden="false" customHeight="false" outlineLevel="0" collapsed="false">
      <c r="A461" s="153"/>
      <c r="B461" s="264" t="s">
        <v>122</v>
      </c>
      <c r="C461" s="260"/>
      <c r="D461" s="265" t="n">
        <f aca="false">D460</f>
        <v>0</v>
      </c>
      <c r="E461" s="265" t="n">
        <f aca="false">+D461+E460</f>
        <v>0</v>
      </c>
      <c r="F461" s="265" t="n">
        <f aca="false">+E461+F460</f>
        <v>0</v>
      </c>
      <c r="G461" s="265" t="n">
        <f aca="false">+F461+G460</f>
        <v>0</v>
      </c>
      <c r="H461" s="265" t="n">
        <f aca="false">+G461+H460</f>
        <v>0</v>
      </c>
      <c r="I461" s="265" t="n">
        <f aca="false">+H461+I460</f>
        <v>0</v>
      </c>
      <c r="J461" s="265" t="n">
        <f aca="false">+I461+J460</f>
        <v>0</v>
      </c>
      <c r="K461" s="265" t="n">
        <f aca="false">+J461+K460</f>
        <v>0</v>
      </c>
      <c r="L461" s="265" t="n">
        <f aca="false">+K461+L460</f>
        <v>0</v>
      </c>
      <c r="M461" s="265" t="n">
        <f aca="false">+L461+M460</f>
        <v>0</v>
      </c>
      <c r="N461" s="265" t="n">
        <f aca="false">+M461+N460</f>
        <v>0</v>
      </c>
      <c r="O461" s="265" t="n">
        <f aca="false">+N461+O460</f>
        <v>0</v>
      </c>
      <c r="P461" s="265" t="n">
        <f aca="false">+O461+P460</f>
        <v>0</v>
      </c>
      <c r="Q461" s="265" t="n">
        <f aca="false">+P461+Q460</f>
        <v>0</v>
      </c>
      <c r="R461" s="265" t="n">
        <f aca="false">+Q461+R460</f>
        <v>0</v>
      </c>
      <c r="S461" s="265" t="n">
        <f aca="false">+R461+S460</f>
        <v>0</v>
      </c>
      <c r="T461" s="265" t="n">
        <f aca="false">+S461+T460</f>
        <v>0</v>
      </c>
      <c r="U461" s="265" t="n">
        <f aca="false">+T461+U460</f>
        <v>0</v>
      </c>
      <c r="V461" s="265" t="n">
        <f aca="false">+U461+V460</f>
        <v>0</v>
      </c>
      <c r="W461" s="265" t="n">
        <f aca="false">+V461+W460</f>
        <v>0</v>
      </c>
      <c r="X461" s="265" t="n">
        <f aca="false">+W461+X460</f>
        <v>0</v>
      </c>
      <c r="Y461" s="265" t="n">
        <f aca="false">+X461+Y460</f>
        <v>0</v>
      </c>
      <c r="Z461" s="265" t="n">
        <f aca="false">+Y461+Z460</f>
        <v>0</v>
      </c>
      <c r="AA461" s="265" t="n">
        <f aca="false">+Z461+AA460</f>
        <v>0</v>
      </c>
      <c r="AB461" s="265" t="n">
        <f aca="false">+AA461+AB460</f>
        <v>0</v>
      </c>
      <c r="AC461" s="265" t="n">
        <f aca="false">+AB461+AC460</f>
        <v>0</v>
      </c>
      <c r="AD461" s="265" t="n">
        <f aca="false">+AC461+AD460</f>
        <v>0</v>
      </c>
      <c r="AE461" s="265" t="n">
        <f aca="false">+AD461+AE460</f>
        <v>0</v>
      </c>
      <c r="AF461" s="265" t="n">
        <f aca="false">+AE461+AF460</f>
        <v>0</v>
      </c>
      <c r="AG461" s="265" t="n">
        <f aca="false">+AF461+AG460</f>
        <v>0.1</v>
      </c>
      <c r="AH461" s="265" t="n">
        <f aca="false">+AG461+AH460</f>
        <v>0.2</v>
      </c>
      <c r="AI461" s="162" t="n">
        <f aca="false">+AH461+AI460</f>
        <v>0.3</v>
      </c>
      <c r="AJ461" s="265" t="n">
        <f aca="false">+AI461+AJ460</f>
        <v>0.4</v>
      </c>
      <c r="AK461" s="265" t="n">
        <f aca="false">+AJ461+AK460</f>
        <v>0.5</v>
      </c>
      <c r="AL461" s="265" t="n">
        <f aca="false">+AK461+AL460</f>
        <v>0.6</v>
      </c>
      <c r="AM461" s="265" t="n">
        <f aca="false">+AL461+AM460</f>
        <v>0.7</v>
      </c>
      <c r="AN461" s="265" t="n">
        <f aca="false">+AM461+AN460</f>
        <v>0.8</v>
      </c>
      <c r="AO461" s="265" t="n">
        <f aca="false">+AN461+AO460</f>
        <v>0.8</v>
      </c>
      <c r="AP461" s="265" t="n">
        <f aca="false">+AO461+AP460</f>
        <v>0.9</v>
      </c>
      <c r="AQ461" s="265" t="n">
        <f aca="false">+AP461+AQ460</f>
        <v>1</v>
      </c>
      <c r="AR461" s="265" t="n">
        <f aca="false">+AQ461+AR460</f>
        <v>1</v>
      </c>
      <c r="AS461" s="265" t="n">
        <f aca="false">+AR461+AS460</f>
        <v>1</v>
      </c>
      <c r="AT461" s="265" t="n">
        <f aca="false">+AS461+AT460</f>
        <v>1</v>
      </c>
      <c r="AU461" s="265" t="n">
        <f aca="false">+AT461+AU460</f>
        <v>1</v>
      </c>
      <c r="AV461" s="265" t="n">
        <f aca="false">+AU461+AV460</f>
        <v>1</v>
      </c>
      <c r="AW461" s="265" t="n">
        <f aca="false">+AV461+AW460</f>
        <v>1</v>
      </c>
      <c r="AX461" s="265" t="n">
        <f aca="false">+AW461+AX460</f>
        <v>1</v>
      </c>
      <c r="AY461" s="265" t="n">
        <f aca="false">+AX461+AY460</f>
        <v>1</v>
      </c>
      <c r="AZ461" s="265" t="n">
        <f aca="false">+AY461+AZ460</f>
        <v>1</v>
      </c>
      <c r="BA461" s="265" t="n">
        <f aca="false">+AZ461+BA460</f>
        <v>1</v>
      </c>
      <c r="BB461" s="265" t="n">
        <f aca="false">+BA461+BB460</f>
        <v>1</v>
      </c>
      <c r="BC461" s="266"/>
      <c r="BD461" s="264"/>
    </row>
    <row r="462" customFormat="false" ht="12.75" hidden="false" customHeight="false" outlineLevel="0" collapsed="false">
      <c r="A462" s="153"/>
      <c r="B462" s="268"/>
      <c r="C462" s="260"/>
      <c r="D462" s="269"/>
      <c r="E462" s="269"/>
      <c r="F462" s="269"/>
      <c r="G462" s="269"/>
      <c r="H462" s="269"/>
      <c r="I462" s="269"/>
      <c r="J462" s="269"/>
      <c r="K462" s="269"/>
      <c r="L462" s="269"/>
      <c r="M462" s="269"/>
      <c r="N462" s="269"/>
      <c r="O462" s="269"/>
      <c r="P462" s="269"/>
      <c r="Q462" s="269"/>
      <c r="R462" s="269"/>
      <c r="S462" s="269"/>
      <c r="T462" s="269"/>
      <c r="U462" s="269"/>
      <c r="V462" s="269"/>
      <c r="W462" s="269"/>
      <c r="X462" s="269"/>
      <c r="Y462" s="269"/>
      <c r="Z462" s="269"/>
      <c r="AA462" s="269"/>
      <c r="AB462" s="269"/>
      <c r="AC462" s="269"/>
      <c r="AD462" s="269"/>
      <c r="AE462" s="269"/>
      <c r="AF462" s="269"/>
      <c r="AG462" s="269"/>
      <c r="AH462" s="269"/>
      <c r="AI462" s="185"/>
      <c r="AJ462" s="269"/>
      <c r="AK462" s="269"/>
      <c r="AL462" s="269"/>
      <c r="AM462" s="269"/>
      <c r="AN462" s="269"/>
      <c r="AO462" s="269"/>
      <c r="AP462" s="269"/>
      <c r="AQ462" s="269"/>
      <c r="AR462" s="269"/>
      <c r="AS462" s="269"/>
      <c r="AT462" s="269"/>
      <c r="AU462" s="269"/>
      <c r="AV462" s="269"/>
      <c r="AW462" s="269"/>
      <c r="AX462" s="269"/>
      <c r="AY462" s="269"/>
      <c r="AZ462" s="269"/>
      <c r="BA462" s="269"/>
      <c r="BB462" s="269"/>
      <c r="BC462" s="270"/>
      <c r="BD462" s="268"/>
    </row>
    <row r="463" customFormat="false" ht="12.75" hidden="false" customHeight="false" outlineLevel="0" collapsed="false">
      <c r="A463" s="153"/>
      <c r="B463" s="211" t="s">
        <v>123</v>
      </c>
      <c r="C463" s="212" t="n">
        <v>15.769725</v>
      </c>
      <c r="D463" s="215" t="n">
        <f aca="false">+D459*$C463</f>
        <v>0</v>
      </c>
      <c r="E463" s="215" t="n">
        <f aca="false">+E459*$C463</f>
        <v>0</v>
      </c>
      <c r="F463" s="215" t="n">
        <f aca="false">+F459*$C463</f>
        <v>0</v>
      </c>
      <c r="G463" s="215" t="n">
        <f aca="false">+G459*$C463</f>
        <v>0</v>
      </c>
      <c r="H463" s="215" t="n">
        <f aca="false">+H459*$C463</f>
        <v>0</v>
      </c>
      <c r="I463" s="215" t="n">
        <f aca="false">+I459*$C463</f>
        <v>0</v>
      </c>
      <c r="J463" s="215" t="n">
        <f aca="false">+J459*$C463</f>
        <v>0</v>
      </c>
      <c r="K463" s="215" t="n">
        <f aca="false">+K459*$C463</f>
        <v>0</v>
      </c>
      <c r="L463" s="215" t="n">
        <f aca="false">+L459*$C463</f>
        <v>0</v>
      </c>
      <c r="M463" s="215" t="n">
        <f aca="false">+M459*$C463</f>
        <v>0</v>
      </c>
      <c r="N463" s="215" t="n">
        <f aca="false">+N459*$C463</f>
        <v>0</v>
      </c>
      <c r="O463" s="215" t="n">
        <f aca="false">+O459*$C463</f>
        <v>0</v>
      </c>
      <c r="P463" s="215" t="n">
        <f aca="false">+P459*$C463</f>
        <v>0</v>
      </c>
      <c r="Q463" s="215" t="n">
        <f aca="false">+Q459*$C463</f>
        <v>0</v>
      </c>
      <c r="R463" s="215" t="n">
        <f aca="false">+R459*$C463</f>
        <v>0</v>
      </c>
      <c r="S463" s="215" t="n">
        <f aca="false">+S459*$C463</f>
        <v>0</v>
      </c>
      <c r="T463" s="215" t="n">
        <f aca="false">+T459*$C463</f>
        <v>0</v>
      </c>
      <c r="U463" s="215" t="n">
        <f aca="false">+U459*$C463</f>
        <v>0</v>
      </c>
      <c r="V463" s="215" t="n">
        <f aca="false">+V459*$C463</f>
        <v>0</v>
      </c>
      <c r="W463" s="215" t="n">
        <f aca="false">+W459*$C463</f>
        <v>0</v>
      </c>
      <c r="X463" s="215" t="n">
        <f aca="false">+X459*$C463</f>
        <v>0</v>
      </c>
      <c r="Y463" s="215" t="n">
        <f aca="false">+Y459*$C463</f>
        <v>0</v>
      </c>
      <c r="Z463" s="215" t="n">
        <f aca="false">+Z459*$C463</f>
        <v>0</v>
      </c>
      <c r="AA463" s="215" t="n">
        <f aca="false">+AA459*$C463</f>
        <v>0</v>
      </c>
      <c r="AB463" s="215" t="n">
        <f aca="false">+AB459*$C463</f>
        <v>0</v>
      </c>
      <c r="AC463" s="215" t="n">
        <f aca="false">+AC459*$C463</f>
        <v>0</v>
      </c>
      <c r="AD463" s="215" t="n">
        <f aca="false">+AD459*$C463</f>
        <v>0</v>
      </c>
      <c r="AE463" s="215" t="n">
        <f aca="false">+AE459*$C463</f>
        <v>0</v>
      </c>
      <c r="AF463" s="215" t="n">
        <f aca="false">+AF459*$C463</f>
        <v>0</v>
      </c>
      <c r="AG463" s="215" t="n">
        <f aca="false">+AG459*$C463</f>
        <v>2.36545875</v>
      </c>
      <c r="AH463" s="215" t="n">
        <f aca="false">+AH459*$C463</f>
        <v>3.94243125</v>
      </c>
      <c r="AI463" s="169" t="n">
        <f aca="false">+AI459*$C463</f>
        <v>5.51940375</v>
      </c>
      <c r="AJ463" s="215" t="n">
        <f aca="false">+AJ459*$C463</f>
        <v>7.09637625</v>
      </c>
      <c r="AK463" s="215" t="n">
        <f aca="false">+AK459*$C463</f>
        <v>8.67334875</v>
      </c>
      <c r="AL463" s="215" t="n">
        <f aca="false">+AL459*$C463</f>
        <v>10.25032125</v>
      </c>
      <c r="AM463" s="215" t="n">
        <f aca="false">+AM459*$C463</f>
        <v>11.82729375</v>
      </c>
      <c r="AN463" s="215" t="n">
        <f aca="false">+AN459*$C463</f>
        <v>13.40426625</v>
      </c>
      <c r="AO463" s="215" t="n">
        <f aca="false">+AO459*$C463</f>
        <v>13.40426625</v>
      </c>
      <c r="AP463" s="215" t="n">
        <f aca="false">+AP459*$C463</f>
        <v>14.98123875</v>
      </c>
      <c r="AQ463" s="215" t="n">
        <f aca="false">+AQ459*$C463</f>
        <v>14.98123875</v>
      </c>
      <c r="AR463" s="215" t="n">
        <f aca="false">+AR459*$C463</f>
        <v>15.769725</v>
      </c>
      <c r="AS463" s="215" t="n">
        <f aca="false">+AS459*$C463</f>
        <v>15.769725</v>
      </c>
      <c r="AT463" s="215" t="n">
        <f aca="false">+AT459*$C463</f>
        <v>15.769725</v>
      </c>
      <c r="AU463" s="215" t="n">
        <f aca="false">+AU459*$C463</f>
        <v>15.769725</v>
      </c>
      <c r="AV463" s="215" t="n">
        <f aca="false">+AV459*$C463</f>
        <v>15.769725</v>
      </c>
      <c r="AW463" s="215" t="n">
        <f aca="false">+AW459*$C463</f>
        <v>15.769725</v>
      </c>
      <c r="AX463" s="215" t="n">
        <f aca="false">+AX459*$C463</f>
        <v>15.769725</v>
      </c>
      <c r="AY463" s="215" t="n">
        <f aca="false">+AY459*$C463</f>
        <v>15.769725</v>
      </c>
      <c r="AZ463" s="215" t="n">
        <f aca="false">+AZ459*$C463</f>
        <v>15.769725</v>
      </c>
      <c r="BA463" s="215" t="n">
        <f aca="false">+BA459*$C463</f>
        <v>15.769725</v>
      </c>
      <c r="BB463" s="215" t="n">
        <f aca="false">+BB459*$C463</f>
        <v>15.769725</v>
      </c>
      <c r="BC463" s="216"/>
      <c r="BD463" s="217"/>
      <c r="BE463" s="217"/>
      <c r="BF463" s="217"/>
      <c r="BG463" s="217"/>
      <c r="BH463" s="217"/>
      <c r="BI463" s="217"/>
      <c r="BJ463" s="217"/>
      <c r="BK463" s="217"/>
      <c r="BL463" s="217"/>
      <c r="BM463" s="217"/>
      <c r="BN463" s="217"/>
      <c r="BO463" s="217"/>
      <c r="BP463" s="217"/>
      <c r="BQ463" s="217"/>
      <c r="BR463" s="217"/>
      <c r="BS463" s="217"/>
      <c r="BT463" s="217"/>
      <c r="BU463" s="217"/>
      <c r="BV463" s="217"/>
      <c r="BW463" s="217"/>
      <c r="BX463" s="217"/>
      <c r="BY463" s="217"/>
      <c r="BZ463" s="217"/>
      <c r="CA463" s="217"/>
      <c r="CB463" s="217"/>
      <c r="CC463" s="217"/>
      <c r="CD463" s="217"/>
      <c r="CE463" s="217"/>
      <c r="CF463" s="217"/>
      <c r="CG463" s="217"/>
      <c r="CH463" s="217"/>
      <c r="CI463" s="217"/>
      <c r="CJ463" s="217"/>
      <c r="CK463" s="217"/>
    </row>
    <row r="464" customFormat="false" ht="13.5" hidden="false" customHeight="false" outlineLevel="0" collapsed="false">
      <c r="A464" s="153"/>
      <c r="B464" s="271" t="s">
        <v>124</v>
      </c>
      <c r="C464" s="272" t="str">
        <f aca="false">+'NTP or Sold'!B48</f>
        <v>Committed</v>
      </c>
      <c r="D464" s="273" t="n">
        <f aca="false">+D461*$C463</f>
        <v>0</v>
      </c>
      <c r="E464" s="273" t="n">
        <f aca="false">+E461*$C463</f>
        <v>0</v>
      </c>
      <c r="F464" s="273" t="n">
        <f aca="false">+F461*$C463</f>
        <v>0</v>
      </c>
      <c r="G464" s="273" t="n">
        <f aca="false">+G461*$C463</f>
        <v>0</v>
      </c>
      <c r="H464" s="273" t="n">
        <f aca="false">+H461*$C463</f>
        <v>0</v>
      </c>
      <c r="I464" s="273" t="n">
        <f aca="false">+I461*$C463</f>
        <v>0</v>
      </c>
      <c r="J464" s="273" t="n">
        <f aca="false">+J461*$C463</f>
        <v>0</v>
      </c>
      <c r="K464" s="273" t="n">
        <f aca="false">+K461*$C463</f>
        <v>0</v>
      </c>
      <c r="L464" s="273" t="n">
        <f aca="false">+L461*$C463</f>
        <v>0</v>
      </c>
      <c r="M464" s="273" t="n">
        <f aca="false">+M461*$C463</f>
        <v>0</v>
      </c>
      <c r="N464" s="273" t="n">
        <f aca="false">+N461*$C463</f>
        <v>0</v>
      </c>
      <c r="O464" s="273" t="n">
        <f aca="false">+O461*$C463</f>
        <v>0</v>
      </c>
      <c r="P464" s="273" t="n">
        <f aca="false">+P461*$C463</f>
        <v>0</v>
      </c>
      <c r="Q464" s="273" t="n">
        <f aca="false">+Q461*$C463</f>
        <v>0</v>
      </c>
      <c r="R464" s="273" t="n">
        <f aca="false">+R461*$C463</f>
        <v>0</v>
      </c>
      <c r="S464" s="273" t="n">
        <f aca="false">+S461*$C463</f>
        <v>0</v>
      </c>
      <c r="T464" s="273" t="n">
        <f aca="false">+T461*$C463</f>
        <v>0</v>
      </c>
      <c r="U464" s="273" t="n">
        <f aca="false">+U461*$C463</f>
        <v>0</v>
      </c>
      <c r="V464" s="273" t="n">
        <f aca="false">+V461*$C463</f>
        <v>0</v>
      </c>
      <c r="W464" s="273" t="n">
        <f aca="false">+W461*$C463</f>
        <v>0</v>
      </c>
      <c r="X464" s="273" t="n">
        <f aca="false">+X461*$C463</f>
        <v>0</v>
      </c>
      <c r="Y464" s="273" t="n">
        <f aca="false">+Y461*$C463</f>
        <v>0</v>
      </c>
      <c r="Z464" s="273" t="n">
        <f aca="false">+Z461*$C463</f>
        <v>0</v>
      </c>
      <c r="AA464" s="273" t="n">
        <f aca="false">+AA461*$C463</f>
        <v>0</v>
      </c>
      <c r="AB464" s="273" t="n">
        <f aca="false">+AB461*$C463</f>
        <v>0</v>
      </c>
      <c r="AC464" s="273" t="n">
        <f aca="false">+AC461*$C463</f>
        <v>0</v>
      </c>
      <c r="AD464" s="273" t="n">
        <f aca="false">+AD461*$C463</f>
        <v>0</v>
      </c>
      <c r="AE464" s="273" t="n">
        <f aca="false">+AE461*$C463</f>
        <v>0</v>
      </c>
      <c r="AF464" s="273" t="n">
        <f aca="false">+AF461*$C463</f>
        <v>0</v>
      </c>
      <c r="AG464" s="273" t="n">
        <f aca="false">+AG461*$C463</f>
        <v>1.5769725</v>
      </c>
      <c r="AH464" s="273" t="n">
        <f aca="false">+AH461*$C463</f>
        <v>3.153945</v>
      </c>
      <c r="AI464" s="175" t="n">
        <f aca="false">+AI461*$C463</f>
        <v>4.7309175</v>
      </c>
      <c r="AJ464" s="273" t="n">
        <f aca="false">+AJ461*$C463</f>
        <v>6.30789</v>
      </c>
      <c r="AK464" s="273" t="n">
        <f aca="false">+AK461*$C463</f>
        <v>7.8848625</v>
      </c>
      <c r="AL464" s="273" t="n">
        <f aca="false">+AL461*$C463</f>
        <v>9.461835</v>
      </c>
      <c r="AM464" s="273" t="n">
        <f aca="false">+AM461*$C463</f>
        <v>11.0388075</v>
      </c>
      <c r="AN464" s="273" t="n">
        <f aca="false">+AN461*$C463</f>
        <v>12.61578</v>
      </c>
      <c r="AO464" s="273" t="n">
        <f aca="false">+AO461*$C463</f>
        <v>12.61578</v>
      </c>
      <c r="AP464" s="273" t="n">
        <f aca="false">+AP461*$C463</f>
        <v>14.1927525</v>
      </c>
      <c r="AQ464" s="273" t="n">
        <f aca="false">+AQ461*$C463</f>
        <v>15.769725</v>
      </c>
      <c r="AR464" s="273" t="n">
        <f aca="false">+AR461*$C463</f>
        <v>15.769725</v>
      </c>
      <c r="AS464" s="273" t="n">
        <f aca="false">+AS461*$C463</f>
        <v>15.769725</v>
      </c>
      <c r="AT464" s="273" t="n">
        <f aca="false">+AT461*$C463</f>
        <v>15.769725</v>
      </c>
      <c r="AU464" s="273" t="n">
        <f aca="false">+AU461*$C463</f>
        <v>15.769725</v>
      </c>
      <c r="AV464" s="273" t="n">
        <f aca="false">+AV461*$C463</f>
        <v>15.769725</v>
      </c>
      <c r="AW464" s="273" t="n">
        <f aca="false">+AW461*$C463</f>
        <v>15.769725</v>
      </c>
      <c r="AX464" s="273" t="n">
        <f aca="false">+AX461*$C463</f>
        <v>15.769725</v>
      </c>
      <c r="AY464" s="273" t="n">
        <f aca="false">+AY461*$C463</f>
        <v>15.769725</v>
      </c>
      <c r="AZ464" s="273" t="n">
        <f aca="false">+AZ461*$C463</f>
        <v>15.769725</v>
      </c>
      <c r="BA464" s="273" t="n">
        <f aca="false">+BA461*$C463</f>
        <v>15.769725</v>
      </c>
      <c r="BB464" s="273" t="n">
        <f aca="false">+BB461*$C463</f>
        <v>15.769725</v>
      </c>
      <c r="BC464" s="274"/>
      <c r="BD464" s="275"/>
      <c r="BE464" s="275"/>
      <c r="BF464" s="275"/>
      <c r="BG464" s="275"/>
      <c r="BH464" s="275"/>
      <c r="BI464" s="275"/>
      <c r="BJ464" s="275"/>
      <c r="BK464" s="275"/>
      <c r="BL464" s="275"/>
      <c r="BM464" s="275"/>
      <c r="BN464" s="275"/>
      <c r="BO464" s="275"/>
      <c r="BP464" s="275"/>
      <c r="BQ464" s="275"/>
      <c r="BR464" s="275"/>
      <c r="BS464" s="275"/>
      <c r="BT464" s="275"/>
      <c r="BU464" s="275"/>
      <c r="BV464" s="275"/>
      <c r="BW464" s="275"/>
      <c r="BX464" s="275"/>
      <c r="BY464" s="275"/>
      <c r="BZ464" s="275"/>
      <c r="CA464" s="275"/>
      <c r="CB464" s="275"/>
      <c r="CC464" s="275"/>
      <c r="CD464" s="275"/>
      <c r="CE464" s="275"/>
      <c r="CF464" s="275"/>
      <c r="CG464" s="275"/>
      <c r="CH464" s="275"/>
      <c r="CI464" s="275"/>
      <c r="CJ464" s="275"/>
      <c r="CK464" s="275"/>
    </row>
    <row r="465" customFormat="false" ht="15" hidden="false" customHeight="true" outlineLevel="0" collapsed="false">
      <c r="A465" s="153" t="n">
        <f aca="false">+'Cost Cancel Details'!A100+1</f>
        <v>14</v>
      </c>
      <c r="B465" s="178" t="str">
        <f aca="false">+'NTP or Sold'!G49</f>
        <v>Steam Turbine (book value =0)</v>
      </c>
      <c r="C465" s="179" t="str">
        <f aca="false">+'NTP or Sold'!S49</f>
        <v>Unassigned</v>
      </c>
      <c r="D465" s="180"/>
      <c r="E465" s="180"/>
      <c r="F465" s="180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  <c r="AE465" s="180"/>
      <c r="AF465" s="180"/>
      <c r="AG465" s="180"/>
      <c r="AH465" s="180"/>
      <c r="AI465" s="180"/>
      <c r="AJ465" s="180"/>
      <c r="AK465" s="157"/>
      <c r="AL465" s="180"/>
      <c r="AM465" s="180"/>
      <c r="AN465" s="180"/>
      <c r="AO465" s="180"/>
      <c r="AP465" s="180"/>
      <c r="AQ465" s="180"/>
      <c r="AR465" s="180"/>
      <c r="AS465" s="180"/>
      <c r="AT465" s="180"/>
      <c r="AU465" s="180"/>
      <c r="AV465" s="180"/>
      <c r="AW465" s="180"/>
      <c r="AX465" s="180"/>
      <c r="AY465" s="180"/>
      <c r="AZ465" s="180"/>
      <c r="BA465" s="180"/>
      <c r="BB465" s="180"/>
      <c r="BC465" s="197"/>
    </row>
    <row r="466" customFormat="false" ht="12.75" hidden="false" customHeight="false" outlineLevel="0" collapsed="false">
      <c r="A466" s="153"/>
      <c r="B466" s="181" t="s">
        <v>119</v>
      </c>
      <c r="C466" s="179"/>
      <c r="D466" s="182" t="n">
        <v>0</v>
      </c>
      <c r="E466" s="182" t="n">
        <v>0</v>
      </c>
      <c r="F466" s="182" t="n">
        <v>0</v>
      </c>
      <c r="G466" s="182" t="n">
        <v>0</v>
      </c>
      <c r="H466" s="182" t="n">
        <v>0</v>
      </c>
      <c r="I466" s="182" t="n">
        <v>0</v>
      </c>
      <c r="J466" s="182" t="n">
        <v>0</v>
      </c>
      <c r="K466" s="182" t="n">
        <v>0</v>
      </c>
      <c r="L466" s="182" t="n">
        <v>0</v>
      </c>
      <c r="M466" s="182" t="n">
        <v>0</v>
      </c>
      <c r="N466" s="182" t="n">
        <v>1</v>
      </c>
      <c r="O466" s="182" t="n">
        <v>0</v>
      </c>
      <c r="P466" s="182" t="n">
        <v>0</v>
      </c>
      <c r="Q466" s="182" t="n">
        <v>0</v>
      </c>
      <c r="R466" s="182" t="n">
        <v>0</v>
      </c>
      <c r="S466" s="182" t="n">
        <v>0</v>
      </c>
      <c r="T466" s="182" t="n">
        <v>0</v>
      </c>
      <c r="U466" s="182" t="n">
        <v>0</v>
      </c>
      <c r="V466" s="182" t="n">
        <v>0</v>
      </c>
      <c r="W466" s="182" t="n">
        <v>0</v>
      </c>
      <c r="X466" s="182" t="n">
        <v>0</v>
      </c>
      <c r="Y466" s="182" t="n">
        <v>0</v>
      </c>
      <c r="Z466" s="182" t="n">
        <v>0</v>
      </c>
      <c r="AA466" s="182" t="n">
        <v>0</v>
      </c>
      <c r="AB466" s="182" t="n">
        <v>0</v>
      </c>
      <c r="AC466" s="182" t="n">
        <v>0</v>
      </c>
      <c r="AD466" s="182" t="n">
        <v>0</v>
      </c>
      <c r="AE466" s="182" t="n">
        <v>0</v>
      </c>
      <c r="AF466" s="182" t="n">
        <v>0</v>
      </c>
      <c r="AG466" s="182" t="n">
        <v>0</v>
      </c>
      <c r="AH466" s="182" t="n">
        <v>0</v>
      </c>
      <c r="AI466" s="182" t="n">
        <v>0</v>
      </c>
      <c r="AJ466" s="182" t="n">
        <v>0</v>
      </c>
      <c r="AK466" s="162" t="n">
        <v>0</v>
      </c>
      <c r="AL466" s="182" t="n">
        <v>0</v>
      </c>
      <c r="AM466" s="182" t="n">
        <v>0</v>
      </c>
      <c r="AN466" s="182" t="n">
        <v>0</v>
      </c>
      <c r="AO466" s="182" t="n">
        <v>0</v>
      </c>
      <c r="AP466" s="182" t="n">
        <v>0</v>
      </c>
      <c r="AQ466" s="182" t="n">
        <v>0</v>
      </c>
      <c r="AR466" s="182" t="n">
        <v>0</v>
      </c>
      <c r="AS466" s="182" t="n">
        <v>0</v>
      </c>
      <c r="AT466" s="182" t="n">
        <v>0</v>
      </c>
      <c r="AU466" s="182"/>
      <c r="AV466" s="182"/>
      <c r="AW466" s="182"/>
      <c r="AX466" s="182"/>
      <c r="AY466" s="182"/>
      <c r="AZ466" s="182"/>
      <c r="BA466" s="182"/>
      <c r="BB466" s="182"/>
      <c r="BC466" s="200" t="n">
        <f aca="false">SUM(D466:BB466)</f>
        <v>1</v>
      </c>
      <c r="BD466" s="181"/>
    </row>
    <row r="467" customFormat="false" ht="12.75" hidden="false" customHeight="false" outlineLevel="0" collapsed="false">
      <c r="A467" s="153"/>
      <c r="B467" s="181" t="s">
        <v>120</v>
      </c>
      <c r="C467" s="179"/>
      <c r="D467" s="182" t="n">
        <f aca="false">D466</f>
        <v>0</v>
      </c>
      <c r="E467" s="182" t="n">
        <f aca="false">+D467+E466</f>
        <v>0</v>
      </c>
      <c r="F467" s="182" t="n">
        <f aca="false">+E467+F466</f>
        <v>0</v>
      </c>
      <c r="G467" s="182" t="n">
        <f aca="false">+F467+G466</f>
        <v>0</v>
      </c>
      <c r="H467" s="182" t="n">
        <f aca="false">+G467+H466</f>
        <v>0</v>
      </c>
      <c r="I467" s="182" t="n">
        <f aca="false">+H467+I466</f>
        <v>0</v>
      </c>
      <c r="J467" s="182" t="n">
        <f aca="false">+I467+J466</f>
        <v>0</v>
      </c>
      <c r="K467" s="182" t="n">
        <f aca="false">+J467+K466</f>
        <v>0</v>
      </c>
      <c r="L467" s="182" t="n">
        <f aca="false">+K467+L466</f>
        <v>0</v>
      </c>
      <c r="M467" s="182" t="n">
        <f aca="false">+L467+M466</f>
        <v>0</v>
      </c>
      <c r="N467" s="182" t="n">
        <f aca="false">+M467+N466</f>
        <v>1</v>
      </c>
      <c r="O467" s="182" t="n">
        <f aca="false">+N467+O466</f>
        <v>1</v>
      </c>
      <c r="P467" s="182" t="n">
        <f aca="false">+O467+P466</f>
        <v>1</v>
      </c>
      <c r="Q467" s="182" t="n">
        <f aca="false">+P467+Q466</f>
        <v>1</v>
      </c>
      <c r="R467" s="182" t="n">
        <f aca="false">+Q467+R466</f>
        <v>1</v>
      </c>
      <c r="S467" s="182" t="n">
        <f aca="false">+R467+S466</f>
        <v>1</v>
      </c>
      <c r="T467" s="182" t="n">
        <f aca="false">+S467+T466</f>
        <v>1</v>
      </c>
      <c r="U467" s="182" t="n">
        <f aca="false">+T467+U466</f>
        <v>1</v>
      </c>
      <c r="V467" s="182" t="n">
        <f aca="false">+U467+V466</f>
        <v>1</v>
      </c>
      <c r="W467" s="182" t="n">
        <f aca="false">+V467+W466</f>
        <v>1</v>
      </c>
      <c r="X467" s="182" t="n">
        <f aca="false">+W467+X466</f>
        <v>1</v>
      </c>
      <c r="Y467" s="182" t="n">
        <f aca="false">+X467+Y466</f>
        <v>1</v>
      </c>
      <c r="Z467" s="182" t="n">
        <f aca="false">+Y467+Z466</f>
        <v>1</v>
      </c>
      <c r="AA467" s="182" t="n">
        <f aca="false">+Z467+AA466</f>
        <v>1</v>
      </c>
      <c r="AB467" s="182" t="n">
        <f aca="false">+AA467+AB466</f>
        <v>1</v>
      </c>
      <c r="AC467" s="182" t="n">
        <f aca="false">+AB467+AC466</f>
        <v>1</v>
      </c>
      <c r="AD467" s="182" t="n">
        <f aca="false">+AC467+AD466</f>
        <v>1</v>
      </c>
      <c r="AE467" s="182" t="n">
        <f aca="false">+AD467+AE466</f>
        <v>1</v>
      </c>
      <c r="AF467" s="182" t="n">
        <f aca="false">+AE467+AF466</f>
        <v>1</v>
      </c>
      <c r="AG467" s="182" t="n">
        <f aca="false">+AF467+AG466</f>
        <v>1</v>
      </c>
      <c r="AH467" s="182" t="n">
        <f aca="false">+AG467+AH466</f>
        <v>1</v>
      </c>
      <c r="AI467" s="182" t="n">
        <f aca="false">+AH467+AI466</f>
        <v>1</v>
      </c>
      <c r="AJ467" s="182" t="n">
        <f aca="false">+AI467+AJ466</f>
        <v>1</v>
      </c>
      <c r="AK467" s="162" t="n">
        <f aca="false">+AJ467+AK466</f>
        <v>1</v>
      </c>
      <c r="AL467" s="182" t="n">
        <f aca="false">+AK467+AL466</f>
        <v>1</v>
      </c>
      <c r="AM467" s="182" t="n">
        <f aca="false">+AL467+AM466</f>
        <v>1</v>
      </c>
      <c r="AN467" s="182" t="n">
        <f aca="false">+AM467+AN466</f>
        <v>1</v>
      </c>
      <c r="AO467" s="182" t="n">
        <f aca="false">+AN467+AO466</f>
        <v>1</v>
      </c>
      <c r="AP467" s="182" t="n">
        <f aca="false">+AO467+AP466</f>
        <v>1</v>
      </c>
      <c r="AQ467" s="182" t="n">
        <f aca="false">+AP467+AQ466</f>
        <v>1</v>
      </c>
      <c r="AR467" s="182" t="n">
        <f aca="false">+AQ467+AR466</f>
        <v>1</v>
      </c>
      <c r="AS467" s="182" t="n">
        <f aca="false">+AR467+AS466</f>
        <v>1</v>
      </c>
      <c r="AT467" s="182" t="n">
        <f aca="false">+AS467+AT466</f>
        <v>1</v>
      </c>
      <c r="AU467" s="182" t="n">
        <f aca="false">+AT467+AU466</f>
        <v>1</v>
      </c>
      <c r="AV467" s="182" t="n">
        <f aca="false">+AU467+AV466</f>
        <v>1</v>
      </c>
      <c r="AW467" s="182" t="n">
        <f aca="false">+AV467+AW466</f>
        <v>1</v>
      </c>
      <c r="AX467" s="182" t="n">
        <f aca="false">+AW467+AX466</f>
        <v>1</v>
      </c>
      <c r="AY467" s="182" t="n">
        <f aca="false">+AX467+AY466</f>
        <v>1</v>
      </c>
      <c r="AZ467" s="182" t="n">
        <f aca="false">+AY467+AZ466</f>
        <v>1</v>
      </c>
      <c r="BA467" s="182" t="n">
        <f aca="false">+AZ467+BA466</f>
        <v>1</v>
      </c>
      <c r="BB467" s="182" t="n">
        <f aca="false">+BA467+BB466</f>
        <v>1</v>
      </c>
      <c r="BC467" s="200"/>
      <c r="BD467" s="181"/>
    </row>
    <row r="468" customFormat="false" ht="12.75" hidden="false" customHeight="false" outlineLevel="0" collapsed="false">
      <c r="A468" s="153"/>
      <c r="B468" s="181" t="s">
        <v>121</v>
      </c>
      <c r="C468" s="179"/>
      <c r="D468" s="182" t="n">
        <v>0</v>
      </c>
      <c r="E468" s="182" t="n">
        <v>0</v>
      </c>
      <c r="F468" s="182" t="n">
        <v>0</v>
      </c>
      <c r="G468" s="182" t="n">
        <v>0</v>
      </c>
      <c r="H468" s="182" t="n">
        <v>0</v>
      </c>
      <c r="I468" s="182" t="n">
        <v>0</v>
      </c>
      <c r="J468" s="182" t="n">
        <v>0</v>
      </c>
      <c r="K468" s="182" t="n">
        <v>0</v>
      </c>
      <c r="L468" s="182" t="n">
        <v>0</v>
      </c>
      <c r="M468" s="182" t="n">
        <v>0</v>
      </c>
      <c r="N468" s="182" t="n">
        <v>0</v>
      </c>
      <c r="O468" s="182" t="n">
        <v>0</v>
      </c>
      <c r="P468" s="182" t="n">
        <v>0</v>
      </c>
      <c r="Q468" s="182" t="n">
        <v>0</v>
      </c>
      <c r="R468" s="182" t="n">
        <v>0</v>
      </c>
      <c r="S468" s="182" t="n">
        <v>0</v>
      </c>
      <c r="T468" s="182" t="n">
        <v>0</v>
      </c>
      <c r="U468" s="182" t="n">
        <v>0</v>
      </c>
      <c r="V468" s="182" t="n">
        <v>0</v>
      </c>
      <c r="W468" s="182" t="n">
        <v>0</v>
      </c>
      <c r="X468" s="182" t="n">
        <v>0</v>
      </c>
      <c r="Y468" s="182" t="n">
        <v>0</v>
      </c>
      <c r="Z468" s="182" t="n">
        <v>0</v>
      </c>
      <c r="AA468" s="182" t="n">
        <v>0</v>
      </c>
      <c r="AB468" s="182" t="n">
        <v>0</v>
      </c>
      <c r="AC468" s="182" t="n">
        <v>0</v>
      </c>
      <c r="AD468" s="182" t="n">
        <v>0</v>
      </c>
      <c r="AE468" s="182" t="n">
        <v>0</v>
      </c>
      <c r="AF468" s="182" t="n">
        <v>0</v>
      </c>
      <c r="AG468" s="182" t="n">
        <v>0</v>
      </c>
      <c r="AH468" s="182" t="n">
        <v>0</v>
      </c>
      <c r="AI468" s="182" t="n">
        <v>0</v>
      </c>
      <c r="AJ468" s="182" t="n">
        <v>0</v>
      </c>
      <c r="AK468" s="162" t="n">
        <v>0</v>
      </c>
      <c r="AL468" s="182" t="n">
        <v>0</v>
      </c>
      <c r="AM468" s="182" t="n">
        <v>0</v>
      </c>
      <c r="AN468" s="182" t="n">
        <v>0</v>
      </c>
      <c r="AO468" s="182" t="n">
        <v>0</v>
      </c>
      <c r="AP468" s="182" t="n">
        <v>0</v>
      </c>
      <c r="AQ468" s="182" t="n">
        <v>0</v>
      </c>
      <c r="AR468" s="182" t="n">
        <v>0</v>
      </c>
      <c r="AS468" s="182" t="n">
        <v>0</v>
      </c>
      <c r="AT468" s="182" t="n">
        <v>0</v>
      </c>
      <c r="AU468" s="182"/>
      <c r="AV468" s="182"/>
      <c r="AW468" s="182"/>
      <c r="AX468" s="182"/>
      <c r="AY468" s="182"/>
      <c r="AZ468" s="182"/>
      <c r="BA468" s="182"/>
      <c r="BB468" s="182"/>
      <c r="BC468" s="200" t="n">
        <f aca="false">SUM(D468:BB468)</f>
        <v>0</v>
      </c>
      <c r="BD468" s="181"/>
    </row>
    <row r="469" customFormat="false" ht="12.75" hidden="false" customHeight="false" outlineLevel="0" collapsed="false">
      <c r="A469" s="153"/>
      <c r="B469" s="181" t="s">
        <v>122</v>
      </c>
      <c r="C469" s="179"/>
      <c r="D469" s="182" t="n">
        <f aca="false">D468</f>
        <v>0</v>
      </c>
      <c r="E469" s="182" t="n">
        <f aca="false">+D469+E468</f>
        <v>0</v>
      </c>
      <c r="F469" s="182" t="n">
        <f aca="false">+E469+F468</f>
        <v>0</v>
      </c>
      <c r="G469" s="182" t="n">
        <f aca="false">+F469+G468</f>
        <v>0</v>
      </c>
      <c r="H469" s="182" t="n">
        <f aca="false">+G469+H468</f>
        <v>0</v>
      </c>
      <c r="I469" s="182" t="n">
        <f aca="false">+H469+I468</f>
        <v>0</v>
      </c>
      <c r="J469" s="182" t="n">
        <f aca="false">+I469+J468</f>
        <v>0</v>
      </c>
      <c r="K469" s="182" t="n">
        <f aca="false">+J469+K468</f>
        <v>0</v>
      </c>
      <c r="L469" s="182" t="n">
        <f aca="false">+K469+L468</f>
        <v>0</v>
      </c>
      <c r="M469" s="182" t="n">
        <f aca="false">+L469+M468</f>
        <v>0</v>
      </c>
      <c r="N469" s="182" t="n">
        <f aca="false">+M469+N468</f>
        <v>0</v>
      </c>
      <c r="O469" s="182" t="n">
        <f aca="false">+N469+O468</f>
        <v>0</v>
      </c>
      <c r="P469" s="182" t="n">
        <f aca="false">+O469+P468</f>
        <v>0</v>
      </c>
      <c r="Q469" s="182" t="n">
        <f aca="false">+P469+Q468</f>
        <v>0</v>
      </c>
      <c r="R469" s="182" t="n">
        <f aca="false">+Q469+R468</f>
        <v>0</v>
      </c>
      <c r="S469" s="182" t="n">
        <f aca="false">+R469+S468</f>
        <v>0</v>
      </c>
      <c r="T469" s="182" t="n">
        <f aca="false">+S469+T468</f>
        <v>0</v>
      </c>
      <c r="U469" s="182" t="n">
        <f aca="false">+T469+U468</f>
        <v>0</v>
      </c>
      <c r="V469" s="182" t="n">
        <f aca="false">+U469+V468</f>
        <v>0</v>
      </c>
      <c r="W469" s="182" t="n">
        <f aca="false">+V469+W468</f>
        <v>0</v>
      </c>
      <c r="X469" s="182" t="n">
        <f aca="false">+W469+X468</f>
        <v>0</v>
      </c>
      <c r="Y469" s="182" t="n">
        <f aca="false">+X469+Y468</f>
        <v>0</v>
      </c>
      <c r="Z469" s="182" t="n">
        <f aca="false">+Y469+Z468</f>
        <v>0</v>
      </c>
      <c r="AA469" s="182" t="n">
        <f aca="false">+Z469+AA468</f>
        <v>0</v>
      </c>
      <c r="AB469" s="182" t="n">
        <f aca="false">+AA469+AB468</f>
        <v>0</v>
      </c>
      <c r="AC469" s="182" t="n">
        <f aca="false">+AB469+AC468</f>
        <v>0</v>
      </c>
      <c r="AD469" s="182" t="n">
        <f aca="false">+AC469+AD468</f>
        <v>0</v>
      </c>
      <c r="AE469" s="182" t="n">
        <f aca="false">+AD469+AE468</f>
        <v>0</v>
      </c>
      <c r="AF469" s="182" t="n">
        <f aca="false">+AE469+AF468</f>
        <v>0</v>
      </c>
      <c r="AG469" s="182" t="n">
        <f aca="false">+AF469+AG468</f>
        <v>0</v>
      </c>
      <c r="AH469" s="182" t="n">
        <f aca="false">+AG469+AH468</f>
        <v>0</v>
      </c>
      <c r="AI469" s="182" t="n">
        <f aca="false">+AH469+AI468</f>
        <v>0</v>
      </c>
      <c r="AJ469" s="182" t="n">
        <f aca="false">+AI469+AJ468</f>
        <v>0</v>
      </c>
      <c r="AK469" s="162" t="n">
        <f aca="false">+AJ469+AK468</f>
        <v>0</v>
      </c>
      <c r="AL469" s="182" t="n">
        <f aca="false">+AK469+AL468</f>
        <v>0</v>
      </c>
      <c r="AM469" s="182" t="n">
        <f aca="false">+AL469+AM468</f>
        <v>0</v>
      </c>
      <c r="AN469" s="182" t="n">
        <f aca="false">+AM469+AN468</f>
        <v>0</v>
      </c>
      <c r="AO469" s="182" t="n">
        <f aca="false">+AN469+AO468</f>
        <v>0</v>
      </c>
      <c r="AP469" s="182" t="n">
        <f aca="false">+AO469+AP468</f>
        <v>0</v>
      </c>
      <c r="AQ469" s="182" t="n">
        <f aca="false">+AP469+AQ468</f>
        <v>0</v>
      </c>
      <c r="AR469" s="182" t="n">
        <f aca="false">+AQ469+AR468</f>
        <v>0</v>
      </c>
      <c r="AS469" s="182" t="n">
        <f aca="false">+AR469+AS468</f>
        <v>0</v>
      </c>
      <c r="AT469" s="182" t="n">
        <f aca="false">+AS469+AT468</f>
        <v>0</v>
      </c>
      <c r="AU469" s="182" t="n">
        <f aca="false">+AT469+AU468</f>
        <v>0</v>
      </c>
      <c r="AV469" s="182" t="n">
        <f aca="false">+AU469+AV468</f>
        <v>0</v>
      </c>
      <c r="AW469" s="182" t="n">
        <f aca="false">+AV469+AW468</f>
        <v>0</v>
      </c>
      <c r="AX469" s="182" t="n">
        <f aca="false">+AW469+AX468</f>
        <v>0</v>
      </c>
      <c r="AY469" s="182" t="n">
        <f aca="false">+AX469+AY468</f>
        <v>0</v>
      </c>
      <c r="AZ469" s="182" t="n">
        <f aca="false">+AY469+AZ468</f>
        <v>0</v>
      </c>
      <c r="BA469" s="182" t="n">
        <f aca="false">+AZ469+BA468</f>
        <v>0</v>
      </c>
      <c r="BB469" s="182" t="n">
        <f aca="false">+BA469+BB468</f>
        <v>0</v>
      </c>
      <c r="BC469" s="200"/>
      <c r="BD469" s="181"/>
    </row>
    <row r="470" customFormat="false" ht="12.75" hidden="false" customHeight="false" outlineLevel="0" collapsed="false">
      <c r="A470" s="153"/>
      <c r="B470" s="183"/>
      <c r="C470" s="179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5"/>
      <c r="AL470" s="184"/>
      <c r="AM470" s="184"/>
      <c r="AN470" s="184"/>
      <c r="AO470" s="184"/>
      <c r="AP470" s="184"/>
      <c r="AQ470" s="184"/>
      <c r="AR470" s="184"/>
      <c r="AS470" s="184"/>
      <c r="AT470" s="184"/>
      <c r="AU470" s="184"/>
      <c r="AV470" s="184"/>
      <c r="AW470" s="184"/>
      <c r="AX470" s="184"/>
      <c r="AY470" s="184"/>
      <c r="AZ470" s="184"/>
      <c r="BA470" s="184"/>
      <c r="BB470" s="184"/>
      <c r="BC470" s="202"/>
      <c r="BD470" s="183"/>
    </row>
    <row r="471" customFormat="false" ht="12.75" hidden="false" customHeight="false" outlineLevel="0" collapsed="false">
      <c r="A471" s="153"/>
      <c r="B471" s="189" t="s">
        <v>123</v>
      </c>
      <c r="C471" s="190" t="n">
        <v>2.3</v>
      </c>
      <c r="D471" s="191" t="n">
        <f aca="false">+D467*$C471</f>
        <v>0</v>
      </c>
      <c r="E471" s="191" t="n">
        <f aca="false">+E467*$C471</f>
        <v>0</v>
      </c>
      <c r="F471" s="191" t="n">
        <f aca="false">+F467*$C471</f>
        <v>0</v>
      </c>
      <c r="G471" s="191" t="n">
        <f aca="false">+G467*$C471</f>
        <v>0</v>
      </c>
      <c r="H471" s="191" t="n">
        <f aca="false">+H467*$C471</f>
        <v>0</v>
      </c>
      <c r="I471" s="191" t="n">
        <f aca="false">+I467*$C471</f>
        <v>0</v>
      </c>
      <c r="J471" s="191" t="n">
        <f aca="false">+J467*$C471</f>
        <v>0</v>
      </c>
      <c r="K471" s="191" t="n">
        <f aca="false">+K467*$C471</f>
        <v>0</v>
      </c>
      <c r="L471" s="191" t="n">
        <f aca="false">+L467*$C471</f>
        <v>0</v>
      </c>
      <c r="M471" s="191" t="n">
        <f aca="false">+M467*$C471</f>
        <v>0</v>
      </c>
      <c r="N471" s="191" t="n">
        <f aca="false">+N467*$C471</f>
        <v>2.3</v>
      </c>
      <c r="O471" s="191" t="n">
        <f aca="false">+O467*$C471</f>
        <v>2.3</v>
      </c>
      <c r="P471" s="191" t="n">
        <f aca="false">+P467*$C471</f>
        <v>2.3</v>
      </c>
      <c r="Q471" s="191" t="n">
        <f aca="false">+Q467*$C471</f>
        <v>2.3</v>
      </c>
      <c r="R471" s="191" t="n">
        <f aca="false">+R467*$C471</f>
        <v>2.3</v>
      </c>
      <c r="S471" s="191" t="n">
        <f aca="false">+S467*$C471</f>
        <v>2.3</v>
      </c>
      <c r="T471" s="191" t="n">
        <f aca="false">+T467*$C471</f>
        <v>2.3</v>
      </c>
      <c r="U471" s="191" t="n">
        <f aca="false">+U467*$C471</f>
        <v>2.3</v>
      </c>
      <c r="V471" s="191" t="n">
        <f aca="false">+V467*$C471</f>
        <v>2.3</v>
      </c>
      <c r="W471" s="191" t="n">
        <f aca="false">+W467*$C471</f>
        <v>2.3</v>
      </c>
      <c r="X471" s="191" t="n">
        <f aca="false">+X467*$C471</f>
        <v>2.3</v>
      </c>
      <c r="Y471" s="191" t="n">
        <f aca="false">+Y467*$C471</f>
        <v>2.3</v>
      </c>
      <c r="Z471" s="191" t="n">
        <f aca="false">+Z467*$C471</f>
        <v>2.3</v>
      </c>
      <c r="AA471" s="191" t="n">
        <f aca="false">+AA467*$C471</f>
        <v>2.3</v>
      </c>
      <c r="AB471" s="191" t="n">
        <f aca="false">+AB467*$C471</f>
        <v>2.3</v>
      </c>
      <c r="AC471" s="191" t="n">
        <f aca="false">+AC467*$C471</f>
        <v>2.3</v>
      </c>
      <c r="AD471" s="191" t="n">
        <f aca="false">+AD467*$C471</f>
        <v>2.3</v>
      </c>
      <c r="AE471" s="191" t="n">
        <f aca="false">+AE467*$C471</f>
        <v>2.3</v>
      </c>
      <c r="AF471" s="191" t="n">
        <f aca="false">+AF467*$C471</f>
        <v>2.3</v>
      </c>
      <c r="AG471" s="191" t="n">
        <f aca="false">+AG467*$C471</f>
        <v>2.3</v>
      </c>
      <c r="AH471" s="191" t="n">
        <f aca="false">+AH467*$C471</f>
        <v>2.3</v>
      </c>
      <c r="AI471" s="191" t="n">
        <f aca="false">+AI467*$C471</f>
        <v>2.3</v>
      </c>
      <c r="AJ471" s="191" t="n">
        <f aca="false">+AJ467*$C471</f>
        <v>2.3</v>
      </c>
      <c r="AK471" s="169" t="n">
        <f aca="false">+AK467*$C471</f>
        <v>2.3</v>
      </c>
      <c r="AL471" s="191" t="n">
        <f aca="false">+AL467*$C471</f>
        <v>2.3</v>
      </c>
      <c r="AM471" s="191" t="n">
        <f aca="false">+AM467*$C471</f>
        <v>2.3</v>
      </c>
      <c r="AN471" s="191" t="n">
        <f aca="false">+AN467*$C471</f>
        <v>2.3</v>
      </c>
      <c r="AO471" s="191" t="n">
        <f aca="false">+AO467*$C471</f>
        <v>2.3</v>
      </c>
      <c r="AP471" s="191" t="n">
        <f aca="false">+AP467*$C471</f>
        <v>2.3</v>
      </c>
      <c r="AQ471" s="191" t="n">
        <f aca="false">+AQ467*$C471</f>
        <v>2.3</v>
      </c>
      <c r="AR471" s="191" t="n">
        <f aca="false">+AR467*$C471</f>
        <v>2.3</v>
      </c>
      <c r="AS471" s="191" t="n">
        <f aca="false">+AS467*$C471</f>
        <v>2.3</v>
      </c>
      <c r="AT471" s="191" t="n">
        <f aca="false">+AT467*$C471</f>
        <v>2.3</v>
      </c>
      <c r="AU471" s="191" t="n">
        <f aca="false">+AU467*$C471</f>
        <v>2.3</v>
      </c>
      <c r="AV471" s="191" t="n">
        <f aca="false">+AV467*$C471</f>
        <v>2.3</v>
      </c>
      <c r="AW471" s="191" t="n">
        <f aca="false">+AW467*$C471</f>
        <v>2.3</v>
      </c>
      <c r="AX471" s="191" t="n">
        <f aca="false">+AX467*$C471</f>
        <v>2.3</v>
      </c>
      <c r="AY471" s="191" t="n">
        <f aca="false">+AY467*$C471</f>
        <v>2.3</v>
      </c>
      <c r="AZ471" s="191" t="n">
        <f aca="false">+AZ467*$C471</f>
        <v>2.3</v>
      </c>
      <c r="BA471" s="191" t="n">
        <f aca="false">+BA467*$C471</f>
        <v>2.3</v>
      </c>
      <c r="BB471" s="191" t="n">
        <f aca="false">+BB467*$C471</f>
        <v>2.3</v>
      </c>
      <c r="BC471" s="203"/>
      <c r="BD471" s="204"/>
      <c r="BE471" s="204"/>
      <c r="BF471" s="204"/>
      <c r="BG471" s="204"/>
      <c r="BH471" s="204"/>
      <c r="BI471" s="204"/>
      <c r="BJ471" s="204"/>
      <c r="BK471" s="204"/>
      <c r="BL471" s="204"/>
      <c r="BM471" s="204"/>
      <c r="BN471" s="204"/>
      <c r="BO471" s="204"/>
      <c r="BP471" s="204"/>
      <c r="BQ471" s="204"/>
      <c r="BR471" s="204"/>
      <c r="BS471" s="204"/>
      <c r="BT471" s="204"/>
      <c r="BU471" s="204"/>
      <c r="BV471" s="204"/>
      <c r="BW471" s="204"/>
      <c r="BX471" s="204"/>
      <c r="BY471" s="204"/>
      <c r="BZ471" s="204"/>
      <c r="CA471" s="204"/>
      <c r="CB471" s="204"/>
      <c r="CC471" s="204"/>
      <c r="CD471" s="204"/>
      <c r="CE471" s="204"/>
      <c r="CF471" s="204"/>
      <c r="CG471" s="204"/>
      <c r="CH471" s="204"/>
      <c r="CI471" s="204"/>
      <c r="CJ471" s="204"/>
      <c r="CK471" s="204"/>
    </row>
    <row r="472" customFormat="false" ht="13.5" hidden="false" customHeight="false" outlineLevel="0" collapsed="false">
      <c r="A472" s="153"/>
      <c r="B472" s="192" t="s">
        <v>124</v>
      </c>
      <c r="C472" s="193" t="str">
        <f aca="false">+'NTP or Sold'!B49</f>
        <v>Available</v>
      </c>
      <c r="D472" s="194" t="n">
        <f aca="false">+D469*$C471</f>
        <v>0</v>
      </c>
      <c r="E472" s="194" t="n">
        <f aca="false">+E469*$C471</f>
        <v>0</v>
      </c>
      <c r="F472" s="194" t="n">
        <f aca="false">+F469*$C471</f>
        <v>0</v>
      </c>
      <c r="G472" s="194" t="n">
        <f aca="false">+G469*$C471</f>
        <v>0</v>
      </c>
      <c r="H472" s="194" t="n">
        <f aca="false">+H469*$C471</f>
        <v>0</v>
      </c>
      <c r="I472" s="194" t="n">
        <f aca="false">+I469*$C471</f>
        <v>0</v>
      </c>
      <c r="J472" s="194" t="n">
        <f aca="false">+J469*$C471</f>
        <v>0</v>
      </c>
      <c r="K472" s="194" t="n">
        <f aca="false">+K469*$C471</f>
        <v>0</v>
      </c>
      <c r="L472" s="194" t="n">
        <f aca="false">+L469*$C471</f>
        <v>0</v>
      </c>
      <c r="M472" s="194" t="n">
        <f aca="false">+M469*$C471</f>
        <v>0</v>
      </c>
      <c r="N472" s="194" t="n">
        <f aca="false">+N469*$C471</f>
        <v>0</v>
      </c>
      <c r="O472" s="194" t="n">
        <f aca="false">+O469*$C471</f>
        <v>0</v>
      </c>
      <c r="P472" s="194" t="n">
        <f aca="false">+P469*$C471</f>
        <v>0</v>
      </c>
      <c r="Q472" s="194" t="n">
        <f aca="false">+Q469*$C471</f>
        <v>0</v>
      </c>
      <c r="R472" s="194" t="n">
        <f aca="false">+R469*$C471</f>
        <v>0</v>
      </c>
      <c r="S472" s="194" t="n">
        <f aca="false">+S469*$C471</f>
        <v>0</v>
      </c>
      <c r="T472" s="194" t="n">
        <f aca="false">+T469*$C471</f>
        <v>0</v>
      </c>
      <c r="U472" s="194" t="n">
        <f aca="false">+U469*$C471</f>
        <v>0</v>
      </c>
      <c r="V472" s="194" t="n">
        <f aca="false">+V469*$C471</f>
        <v>0</v>
      </c>
      <c r="W472" s="194" t="n">
        <f aca="false">+W469*$C471</f>
        <v>0</v>
      </c>
      <c r="X472" s="194" t="n">
        <f aca="false">+X469*$C471</f>
        <v>0</v>
      </c>
      <c r="Y472" s="194" t="n">
        <f aca="false">+Y469*$C471</f>
        <v>0</v>
      </c>
      <c r="Z472" s="194" t="n">
        <f aca="false">+Z469*$C471</f>
        <v>0</v>
      </c>
      <c r="AA472" s="194" t="n">
        <f aca="false">+AA469*$C471</f>
        <v>0</v>
      </c>
      <c r="AB472" s="194" t="n">
        <f aca="false">+AB469*$C471</f>
        <v>0</v>
      </c>
      <c r="AC472" s="194" t="n">
        <f aca="false">+AC469*$C471</f>
        <v>0</v>
      </c>
      <c r="AD472" s="194" t="n">
        <f aca="false">+AD469*$C471</f>
        <v>0</v>
      </c>
      <c r="AE472" s="194" t="n">
        <f aca="false">+AE469*$C471</f>
        <v>0</v>
      </c>
      <c r="AF472" s="194" t="n">
        <f aca="false">+AF469*$C471</f>
        <v>0</v>
      </c>
      <c r="AG472" s="194" t="n">
        <f aca="false">+AG469*$C471</f>
        <v>0</v>
      </c>
      <c r="AH472" s="194" t="n">
        <f aca="false">+AH469*$C471</f>
        <v>0</v>
      </c>
      <c r="AI472" s="194" t="n">
        <f aca="false">+AI469*$C471</f>
        <v>0</v>
      </c>
      <c r="AJ472" s="194" t="n">
        <f aca="false">+AJ469*$C471</f>
        <v>0</v>
      </c>
      <c r="AK472" s="175" t="n">
        <f aca="false">+AK469*$C471</f>
        <v>0</v>
      </c>
      <c r="AL472" s="194" t="n">
        <f aca="false">+AL469*$C471</f>
        <v>0</v>
      </c>
      <c r="AM472" s="194" t="n">
        <f aca="false">+AM469*$C471</f>
        <v>0</v>
      </c>
      <c r="AN472" s="194" t="n">
        <f aca="false">+AN469*$C471</f>
        <v>0</v>
      </c>
      <c r="AO472" s="194" t="n">
        <f aca="false">+AO469*$C471</f>
        <v>0</v>
      </c>
      <c r="AP472" s="194" t="n">
        <f aca="false">+AP469*$C471</f>
        <v>0</v>
      </c>
      <c r="AQ472" s="194" t="n">
        <f aca="false">+AQ469*$C471</f>
        <v>0</v>
      </c>
      <c r="AR472" s="194" t="n">
        <f aca="false">+AR469*$C471</f>
        <v>0</v>
      </c>
      <c r="AS472" s="194" t="n">
        <f aca="false">+AS469*$C471</f>
        <v>0</v>
      </c>
      <c r="AT472" s="194" t="n">
        <f aca="false">+AT469*$C471</f>
        <v>0</v>
      </c>
      <c r="AU472" s="194" t="n">
        <f aca="false">+AU469*$C471</f>
        <v>0</v>
      </c>
      <c r="AV472" s="194" t="n">
        <f aca="false">+AV469*$C471</f>
        <v>0</v>
      </c>
      <c r="AW472" s="194" t="n">
        <f aca="false">+AW469*$C471</f>
        <v>0</v>
      </c>
      <c r="AX472" s="194" t="n">
        <f aca="false">+AX469*$C471</f>
        <v>0</v>
      </c>
      <c r="AY472" s="194" t="n">
        <f aca="false">+AY469*$C471</f>
        <v>0</v>
      </c>
      <c r="AZ472" s="194" t="n">
        <f aca="false">+AZ469*$C471</f>
        <v>0</v>
      </c>
      <c r="BA472" s="194" t="n">
        <f aca="false">+BA469*$C471</f>
        <v>0</v>
      </c>
      <c r="BB472" s="194" t="n">
        <f aca="false">+BB469*$C471</f>
        <v>0</v>
      </c>
      <c r="BC472" s="205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206"/>
      <c r="BN472" s="206"/>
      <c r="BO472" s="206"/>
      <c r="BP472" s="206"/>
      <c r="BQ472" s="206"/>
      <c r="BR472" s="206"/>
      <c r="BS472" s="206"/>
      <c r="BT472" s="206"/>
      <c r="BU472" s="206"/>
      <c r="BV472" s="206"/>
      <c r="BW472" s="206"/>
      <c r="BX472" s="206"/>
      <c r="BY472" s="206"/>
      <c r="BZ472" s="206"/>
      <c r="CA472" s="206"/>
      <c r="CB472" s="206"/>
      <c r="CC472" s="206"/>
      <c r="CD472" s="206"/>
      <c r="CE472" s="206"/>
      <c r="CF472" s="206"/>
      <c r="CG472" s="206"/>
      <c r="CH472" s="206"/>
      <c r="CI472" s="206"/>
      <c r="CJ472" s="206"/>
      <c r="CK472" s="206"/>
    </row>
    <row r="473" customFormat="false" ht="15" hidden="false" customHeight="true" outlineLevel="0" collapsed="false">
      <c r="A473" s="153" t="n">
        <v>1</v>
      </c>
      <c r="B473" s="276" t="str">
        <f aca="false">+'NTP or Sold'!G50</f>
        <v>7EA</v>
      </c>
      <c r="C473" s="260" t="str">
        <f aca="false">+'NTP or Sold'!S50</f>
        <v>Northwestern Corp.</v>
      </c>
      <c r="D473" s="277"/>
      <c r="E473" s="277"/>
      <c r="F473" s="277"/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  <c r="AA473" s="277"/>
      <c r="AB473" s="277"/>
      <c r="AC473" s="277"/>
      <c r="AD473" s="277"/>
      <c r="AE473" s="277"/>
      <c r="AF473" s="277"/>
      <c r="AG473" s="277"/>
      <c r="AH473" s="277"/>
      <c r="AI473" s="277"/>
      <c r="AJ473" s="277"/>
      <c r="AK473" s="277"/>
      <c r="AL473" s="277"/>
      <c r="AM473" s="157"/>
      <c r="AN473" s="277"/>
      <c r="AO473" s="277"/>
      <c r="AP473" s="277"/>
      <c r="AQ473" s="277"/>
      <c r="AR473" s="277"/>
      <c r="AS473" s="277"/>
      <c r="AT473" s="277"/>
      <c r="AU473" s="277"/>
      <c r="AV473" s="277"/>
      <c r="AW473" s="277"/>
      <c r="AX473" s="277"/>
      <c r="AY473" s="277"/>
      <c r="AZ473" s="277"/>
      <c r="BA473" s="277"/>
      <c r="BB473" s="277"/>
      <c r="BC473" s="262"/>
    </row>
    <row r="474" customFormat="false" ht="12.75" hidden="false" customHeight="false" outlineLevel="0" collapsed="false">
      <c r="A474" s="153"/>
      <c r="B474" s="264" t="s">
        <v>119</v>
      </c>
      <c r="C474" s="260"/>
      <c r="D474" s="265" t="n">
        <v>0</v>
      </c>
      <c r="E474" s="265" t="n">
        <v>0</v>
      </c>
      <c r="F474" s="265" t="n">
        <v>0</v>
      </c>
      <c r="G474" s="265" t="n">
        <v>0</v>
      </c>
      <c r="H474" s="265" t="n">
        <v>0</v>
      </c>
      <c r="I474" s="265" t="n">
        <v>0</v>
      </c>
      <c r="J474" s="265" t="n">
        <v>0</v>
      </c>
      <c r="K474" s="265" t="n">
        <v>0</v>
      </c>
      <c r="L474" s="265" t="n">
        <v>0</v>
      </c>
      <c r="M474" s="265" t="n">
        <v>0</v>
      </c>
      <c r="N474" s="265" t="n">
        <v>0</v>
      </c>
      <c r="O474" s="265" t="n">
        <v>0</v>
      </c>
      <c r="P474" s="265" t="n">
        <v>0</v>
      </c>
      <c r="Q474" s="265" t="n">
        <v>0</v>
      </c>
      <c r="R474" s="265" t="n">
        <v>0</v>
      </c>
      <c r="S474" s="265" t="n">
        <v>0</v>
      </c>
      <c r="T474" s="265" t="n">
        <v>0</v>
      </c>
      <c r="U474" s="265" t="n">
        <v>0</v>
      </c>
      <c r="V474" s="265" t="n">
        <v>0</v>
      </c>
      <c r="W474" s="265" t="n">
        <v>0.00453</v>
      </c>
      <c r="X474" s="265" t="n">
        <v>0.09547</v>
      </c>
      <c r="Y474" s="265" t="n">
        <v>0</v>
      </c>
      <c r="Z474" s="265" t="n">
        <v>0</v>
      </c>
      <c r="AA474" s="265" t="n">
        <v>0</v>
      </c>
      <c r="AB474" s="265" t="n">
        <v>0</v>
      </c>
      <c r="AC474" s="265" t="n">
        <v>0</v>
      </c>
      <c r="AD474" s="265" t="n">
        <v>0.06</v>
      </c>
      <c r="AE474" s="265" t="n">
        <v>0.09</v>
      </c>
      <c r="AF474" s="265" t="n">
        <v>0.07</v>
      </c>
      <c r="AG474" s="265" t="n">
        <v>0.06</v>
      </c>
      <c r="AH474" s="265" t="n">
        <v>0.09</v>
      </c>
      <c r="AI474" s="265" t="n">
        <v>0.07</v>
      </c>
      <c r="AJ474" s="265" t="n">
        <v>0.06</v>
      </c>
      <c r="AK474" s="265" t="n">
        <v>0.04</v>
      </c>
      <c r="AL474" s="265" t="n">
        <v>0.04</v>
      </c>
      <c r="AM474" s="162" t="n">
        <v>0.03</v>
      </c>
      <c r="AN474" s="265" t="n">
        <v>0.02</v>
      </c>
      <c r="AO474" s="265" t="n">
        <v>0</v>
      </c>
      <c r="AP474" s="265" t="n">
        <v>0</v>
      </c>
      <c r="AQ474" s="265" t="n">
        <v>0</v>
      </c>
      <c r="AR474" s="265" t="n">
        <v>0.22</v>
      </c>
      <c r="AS474" s="265" t="n">
        <v>0.05</v>
      </c>
      <c r="AT474" s="265" t="n">
        <v>0</v>
      </c>
      <c r="AU474" s="265" t="n">
        <v>0</v>
      </c>
      <c r="AV474" s="265" t="n">
        <v>0</v>
      </c>
      <c r="AW474" s="265" t="n">
        <v>0</v>
      </c>
      <c r="AX474" s="265" t="n">
        <v>0</v>
      </c>
      <c r="AY474" s="265" t="n">
        <v>0</v>
      </c>
      <c r="AZ474" s="265" t="n">
        <v>0</v>
      </c>
      <c r="BA474" s="265" t="n">
        <v>0</v>
      </c>
      <c r="BB474" s="265" t="n">
        <v>0</v>
      </c>
      <c r="BC474" s="266" t="n">
        <f aca="false">SUM(D474:BB474)</f>
        <v>1</v>
      </c>
      <c r="BD474" s="264"/>
    </row>
    <row r="475" customFormat="false" ht="12.75" hidden="false" customHeight="false" outlineLevel="0" collapsed="false">
      <c r="A475" s="153"/>
      <c r="B475" s="264" t="s">
        <v>120</v>
      </c>
      <c r="C475" s="260"/>
      <c r="D475" s="265" t="n">
        <f aca="false">D474</f>
        <v>0</v>
      </c>
      <c r="E475" s="265" t="n">
        <f aca="false">+D475+E474</f>
        <v>0</v>
      </c>
      <c r="F475" s="265" t="n">
        <f aca="false">+E475+F474</f>
        <v>0</v>
      </c>
      <c r="G475" s="265" t="n">
        <f aca="false">+F475+G474</f>
        <v>0</v>
      </c>
      <c r="H475" s="265" t="n">
        <f aca="false">+G475+H474</f>
        <v>0</v>
      </c>
      <c r="I475" s="265" t="n">
        <f aca="false">+H475+I474</f>
        <v>0</v>
      </c>
      <c r="J475" s="265" t="n">
        <f aca="false">+I475+J474</f>
        <v>0</v>
      </c>
      <c r="K475" s="265" t="n">
        <f aca="false">+J475+K474</f>
        <v>0</v>
      </c>
      <c r="L475" s="265" t="n">
        <f aca="false">+K475+L474</f>
        <v>0</v>
      </c>
      <c r="M475" s="265" t="n">
        <f aca="false">+L475+M474</f>
        <v>0</v>
      </c>
      <c r="N475" s="265" t="n">
        <f aca="false">+M475+N474</f>
        <v>0</v>
      </c>
      <c r="O475" s="265" t="n">
        <f aca="false">+N475+O474</f>
        <v>0</v>
      </c>
      <c r="P475" s="265" t="n">
        <f aca="false">+O475+P474</f>
        <v>0</v>
      </c>
      <c r="Q475" s="265" t="n">
        <f aca="false">+P475+Q474</f>
        <v>0</v>
      </c>
      <c r="R475" s="265" t="n">
        <f aca="false">+Q475+R474</f>
        <v>0</v>
      </c>
      <c r="S475" s="265" t="n">
        <f aca="false">+R475+S474</f>
        <v>0</v>
      </c>
      <c r="T475" s="265" t="n">
        <f aca="false">+S475+T474</f>
        <v>0</v>
      </c>
      <c r="U475" s="265" t="n">
        <f aca="false">+T475+U474</f>
        <v>0</v>
      </c>
      <c r="V475" s="265" t="n">
        <f aca="false">+U475+V474</f>
        <v>0</v>
      </c>
      <c r="W475" s="265" t="n">
        <f aca="false">+V475+W474</f>
        <v>0.00453</v>
      </c>
      <c r="X475" s="265" t="n">
        <f aca="false">+W475+X474</f>
        <v>0.1</v>
      </c>
      <c r="Y475" s="265" t="n">
        <f aca="false">+X475+Y474</f>
        <v>0.1</v>
      </c>
      <c r="Z475" s="265" t="n">
        <f aca="false">+Y475+Z474</f>
        <v>0.1</v>
      </c>
      <c r="AA475" s="265" t="n">
        <f aca="false">+Z475+AA474</f>
        <v>0.1</v>
      </c>
      <c r="AB475" s="265" t="n">
        <f aca="false">+AA475+AB474</f>
        <v>0.1</v>
      </c>
      <c r="AC475" s="265" t="n">
        <f aca="false">+AB475+AC474</f>
        <v>0.1</v>
      </c>
      <c r="AD475" s="265" t="n">
        <f aca="false">+AC475+AD474</f>
        <v>0.16</v>
      </c>
      <c r="AE475" s="265" t="n">
        <f aca="false">+AD475+AE474</f>
        <v>0.25</v>
      </c>
      <c r="AF475" s="265" t="n">
        <f aca="false">+AE475+AF474</f>
        <v>0.32</v>
      </c>
      <c r="AG475" s="265" t="n">
        <f aca="false">+AF475+AG474</f>
        <v>0.38</v>
      </c>
      <c r="AH475" s="265" t="n">
        <f aca="false">+AG475+AH474</f>
        <v>0.47</v>
      </c>
      <c r="AI475" s="265" t="n">
        <f aca="false">+AH475+AI474</f>
        <v>0.54</v>
      </c>
      <c r="AJ475" s="265" t="n">
        <f aca="false">+AI475+AJ474</f>
        <v>0.6</v>
      </c>
      <c r="AK475" s="265" t="n">
        <f aca="false">+AJ475+AK474</f>
        <v>0.64</v>
      </c>
      <c r="AL475" s="265" t="n">
        <f aca="false">+AK475+AL474</f>
        <v>0.68</v>
      </c>
      <c r="AM475" s="162" t="n">
        <f aca="false">+AL475+AM474</f>
        <v>0.71</v>
      </c>
      <c r="AN475" s="265" t="n">
        <f aca="false">+AM475+AN474</f>
        <v>0.73</v>
      </c>
      <c r="AO475" s="265" t="n">
        <f aca="false">+AN475+AO474</f>
        <v>0.73</v>
      </c>
      <c r="AP475" s="265" t="n">
        <f aca="false">+AO475+AP474</f>
        <v>0.73</v>
      </c>
      <c r="AQ475" s="265" t="n">
        <f aca="false">+AP475+AQ474</f>
        <v>0.73</v>
      </c>
      <c r="AR475" s="265" t="n">
        <f aca="false">+AQ475+AR474</f>
        <v>0.95</v>
      </c>
      <c r="AS475" s="265" t="n">
        <f aca="false">+AR475+AS474</f>
        <v>1</v>
      </c>
      <c r="AT475" s="265" t="n">
        <f aca="false">+AS475+AT474</f>
        <v>1</v>
      </c>
      <c r="AU475" s="265" t="n">
        <f aca="false">+AT475+AU474</f>
        <v>1</v>
      </c>
      <c r="AV475" s="265" t="n">
        <f aca="false">+AU475+AV474</f>
        <v>1</v>
      </c>
      <c r="AW475" s="265" t="n">
        <f aca="false">+AV475+AW474</f>
        <v>1</v>
      </c>
      <c r="AX475" s="265" t="n">
        <f aca="false">+AW475+AX474</f>
        <v>1</v>
      </c>
      <c r="AY475" s="265" t="n">
        <f aca="false">+AX475+AY474</f>
        <v>1</v>
      </c>
      <c r="AZ475" s="265" t="n">
        <f aca="false">+AY475+AZ474</f>
        <v>1</v>
      </c>
      <c r="BA475" s="265" t="n">
        <f aca="false">+AZ475+BA474</f>
        <v>1</v>
      </c>
      <c r="BB475" s="265" t="n">
        <f aca="false">+BA475+BB474</f>
        <v>1</v>
      </c>
      <c r="BC475" s="266"/>
      <c r="BD475" s="264"/>
    </row>
    <row r="476" customFormat="false" ht="12.75" hidden="false" customHeight="false" outlineLevel="0" collapsed="false">
      <c r="A476" s="153"/>
      <c r="B476" s="264" t="s">
        <v>121</v>
      </c>
      <c r="C476" s="260"/>
      <c r="D476" s="265" t="n">
        <v>0</v>
      </c>
      <c r="E476" s="265" t="n">
        <v>0</v>
      </c>
      <c r="F476" s="265" t="n">
        <v>0</v>
      </c>
      <c r="G476" s="265" t="n">
        <v>0</v>
      </c>
      <c r="H476" s="265" t="n">
        <v>0</v>
      </c>
      <c r="I476" s="265" t="n">
        <v>0</v>
      </c>
      <c r="J476" s="265" t="n">
        <v>0</v>
      </c>
      <c r="K476" s="265" t="n">
        <v>0</v>
      </c>
      <c r="L476" s="265" t="n">
        <v>0</v>
      </c>
      <c r="M476" s="265" t="n">
        <v>0</v>
      </c>
      <c r="N476" s="265" t="n">
        <v>0</v>
      </c>
      <c r="O476" s="265" t="n">
        <v>0</v>
      </c>
      <c r="P476" s="265" t="n">
        <v>0</v>
      </c>
      <c r="Q476" s="265" t="n">
        <v>0</v>
      </c>
      <c r="R476" s="265" t="n">
        <v>0</v>
      </c>
      <c r="S476" s="265" t="n">
        <v>0</v>
      </c>
      <c r="T476" s="265" t="n">
        <v>0</v>
      </c>
      <c r="U476" s="265" t="n">
        <v>0</v>
      </c>
      <c r="V476" s="265" t="n">
        <v>0</v>
      </c>
      <c r="W476" s="265" t="n">
        <f aca="false">W477-V477</f>
        <v>0.12</v>
      </c>
      <c r="X476" s="265" t="n">
        <f aca="false">X477-W477</f>
        <v>0.02</v>
      </c>
      <c r="Y476" s="265" t="n">
        <f aca="false">Y477-X477</f>
        <v>0.02</v>
      </c>
      <c r="Z476" s="265" t="n">
        <f aca="false">Z477-Y477</f>
        <v>0.02</v>
      </c>
      <c r="AA476" s="265" t="n">
        <f aca="false">AA477-Z477</f>
        <v>0.02</v>
      </c>
      <c r="AB476" s="265" t="n">
        <f aca="false">AB477-AA477</f>
        <v>0.02</v>
      </c>
      <c r="AC476" s="265" t="n">
        <f aca="false">AC477-AB477</f>
        <v>0.02</v>
      </c>
      <c r="AD476" s="265" t="n">
        <f aca="false">AD477-AC477</f>
        <v>0.02</v>
      </c>
      <c r="AE476" s="265" t="n">
        <f aca="false">AE477-AD477</f>
        <v>0.02</v>
      </c>
      <c r="AF476" s="265" t="n">
        <f aca="false">AF477-AE477</f>
        <v>0.02</v>
      </c>
      <c r="AG476" s="265" t="n">
        <f aca="false">AG477-AF477</f>
        <v>0.02</v>
      </c>
      <c r="AH476" s="265" t="n">
        <f aca="false">AH477-AG477</f>
        <v>0.02</v>
      </c>
      <c r="AI476" s="265" t="n">
        <f aca="false">AI477-AH477</f>
        <v>0.02</v>
      </c>
      <c r="AJ476" s="265" t="n">
        <f aca="false">AJ477-AI477</f>
        <v>0.02</v>
      </c>
      <c r="AK476" s="265" t="n">
        <f aca="false">AK477-AJ477</f>
        <v>0.02</v>
      </c>
      <c r="AL476" s="265" t="n">
        <f aca="false">AL477-AK477</f>
        <v>0</v>
      </c>
      <c r="AM476" s="162" t="n">
        <f aca="false">AM477-AL477</f>
        <v>0</v>
      </c>
      <c r="AN476" s="265" t="n">
        <f aca="false">AN477-AM477</f>
        <v>0</v>
      </c>
      <c r="AO476" s="265" t="n">
        <f aca="false">AO477-AN477</f>
        <v>0</v>
      </c>
      <c r="AP476" s="265" t="n">
        <f aca="false">AP477-AO477</f>
        <v>0</v>
      </c>
      <c r="AQ476" s="265" t="n">
        <f aca="false">AQ477-AP477</f>
        <v>0</v>
      </c>
      <c r="AR476" s="265" t="n">
        <f aca="false">AR477-AQ477</f>
        <v>0</v>
      </c>
      <c r="AS476" s="265" t="n">
        <f aca="false">AS477-AR477</f>
        <v>0.6</v>
      </c>
      <c r="AT476" s="265" t="n">
        <f aca="false">AT477-AS477</f>
        <v>0</v>
      </c>
      <c r="AU476" s="265" t="n">
        <f aca="false">AU477-AT477</f>
        <v>0</v>
      </c>
      <c r="AV476" s="265" t="n">
        <f aca="false">AV477-AU477</f>
        <v>0</v>
      </c>
      <c r="AW476" s="265" t="n">
        <f aca="false">AW477-AV477</f>
        <v>0</v>
      </c>
      <c r="AX476" s="265" t="n">
        <f aca="false">AX477-AW477</f>
        <v>0</v>
      </c>
      <c r="AY476" s="265" t="n">
        <f aca="false">AY477-AX477</f>
        <v>0</v>
      </c>
      <c r="AZ476" s="265" t="n">
        <f aca="false">AZ477-AY477</f>
        <v>0</v>
      </c>
      <c r="BA476" s="265" t="n">
        <f aca="false">BA477-AZ477</f>
        <v>0</v>
      </c>
      <c r="BB476" s="265" t="n">
        <f aca="false">BB477-BA477</f>
        <v>0</v>
      </c>
      <c r="BC476" s="266" t="n">
        <f aca="false">SUM(D476:BB476)</f>
        <v>1</v>
      </c>
      <c r="BD476" s="264"/>
    </row>
    <row r="477" customFormat="false" ht="12.75" hidden="false" customHeight="false" outlineLevel="0" collapsed="false">
      <c r="A477" s="153"/>
      <c r="B477" s="264" t="s">
        <v>122</v>
      </c>
      <c r="C477" s="260"/>
      <c r="D477" s="265" t="n">
        <f aca="false">D476</f>
        <v>0</v>
      </c>
      <c r="E477" s="265" t="n">
        <f aca="false">+D477+E476</f>
        <v>0</v>
      </c>
      <c r="F477" s="265" t="n">
        <f aca="false">+E477+F476</f>
        <v>0</v>
      </c>
      <c r="G477" s="265" t="n">
        <f aca="false">+F477+G476</f>
        <v>0</v>
      </c>
      <c r="H477" s="265" t="n">
        <f aca="false">+G477+H476</f>
        <v>0</v>
      </c>
      <c r="I477" s="265" t="n">
        <f aca="false">+H477+I476</f>
        <v>0</v>
      </c>
      <c r="J477" s="265" t="n">
        <f aca="false">+I477+J476</f>
        <v>0</v>
      </c>
      <c r="K477" s="265" t="n">
        <f aca="false">+J477+K476</f>
        <v>0</v>
      </c>
      <c r="L477" s="265" t="n">
        <f aca="false">+K477+L476</f>
        <v>0</v>
      </c>
      <c r="M477" s="265" t="n">
        <f aca="false">+L477+M476</f>
        <v>0</v>
      </c>
      <c r="N477" s="265" t="n">
        <f aca="false">+M477+N476</f>
        <v>0</v>
      </c>
      <c r="O477" s="265" t="n">
        <f aca="false">+N477+O476</f>
        <v>0</v>
      </c>
      <c r="P477" s="265" t="n">
        <f aca="false">+O477+P476</f>
        <v>0</v>
      </c>
      <c r="Q477" s="265" t="n">
        <f aca="false">+P477+Q476</f>
        <v>0</v>
      </c>
      <c r="R477" s="265" t="n">
        <f aca="false">+Q477+R476</f>
        <v>0</v>
      </c>
      <c r="S477" s="265" t="n">
        <f aca="false">+R477+S476</f>
        <v>0</v>
      </c>
      <c r="T477" s="265" t="n">
        <f aca="false">+S477+T476</f>
        <v>0</v>
      </c>
      <c r="U477" s="265" t="n">
        <f aca="false">+T477+U476</f>
        <v>0</v>
      </c>
      <c r="V477" s="265" t="n">
        <f aca="false">+U477+V476</f>
        <v>0</v>
      </c>
      <c r="W477" s="265" t="n">
        <v>0.12</v>
      </c>
      <c r="X477" s="265" t="n">
        <v>0.14</v>
      </c>
      <c r="Y477" s="265" t="n">
        <v>0.16</v>
      </c>
      <c r="Z477" s="265" t="n">
        <v>0.18</v>
      </c>
      <c r="AA477" s="265" t="n">
        <v>0.2</v>
      </c>
      <c r="AB477" s="265" t="n">
        <v>0.22</v>
      </c>
      <c r="AC477" s="265" t="n">
        <v>0.24</v>
      </c>
      <c r="AD477" s="265" t="n">
        <v>0.26</v>
      </c>
      <c r="AE477" s="265" t="n">
        <v>0.28</v>
      </c>
      <c r="AF477" s="265" t="n">
        <v>0.3</v>
      </c>
      <c r="AG477" s="265" t="n">
        <v>0.32</v>
      </c>
      <c r="AH477" s="265" t="n">
        <v>0.34</v>
      </c>
      <c r="AI477" s="265" t="n">
        <v>0.36</v>
      </c>
      <c r="AJ477" s="265" t="n">
        <v>0.38</v>
      </c>
      <c r="AK477" s="265" t="n">
        <v>0.4</v>
      </c>
      <c r="AL477" s="265" t="n">
        <v>0.4</v>
      </c>
      <c r="AM477" s="162" t="n">
        <v>0.4</v>
      </c>
      <c r="AN477" s="265" t="n">
        <v>0.4</v>
      </c>
      <c r="AO477" s="265" t="n">
        <v>0.4</v>
      </c>
      <c r="AP477" s="265" t="n">
        <v>0.4</v>
      </c>
      <c r="AQ477" s="265" t="n">
        <v>0.4</v>
      </c>
      <c r="AR477" s="265" t="n">
        <v>0.4</v>
      </c>
      <c r="AS477" s="265" t="n">
        <v>1</v>
      </c>
      <c r="AT477" s="265" t="n">
        <v>1</v>
      </c>
      <c r="AU477" s="265" t="n">
        <v>1</v>
      </c>
      <c r="AV477" s="265" t="n">
        <v>1</v>
      </c>
      <c r="AW477" s="265" t="n">
        <v>1</v>
      </c>
      <c r="AX477" s="265" t="n">
        <v>1</v>
      </c>
      <c r="AY477" s="265" t="n">
        <v>1</v>
      </c>
      <c r="AZ477" s="265" t="n">
        <v>1</v>
      </c>
      <c r="BA477" s="265" t="n">
        <v>1</v>
      </c>
      <c r="BB477" s="265" t="n">
        <v>1</v>
      </c>
      <c r="BC477" s="266"/>
      <c r="BD477" s="264"/>
    </row>
    <row r="478" customFormat="false" ht="12.75" hidden="false" customHeight="false" outlineLevel="0" collapsed="false">
      <c r="A478" s="153"/>
      <c r="B478" s="268"/>
      <c r="C478" s="260"/>
      <c r="D478" s="269"/>
      <c r="E478" s="269"/>
      <c r="F478" s="269"/>
      <c r="G478" s="269"/>
      <c r="H478" s="269"/>
      <c r="I478" s="269"/>
      <c r="J478" s="269"/>
      <c r="K478" s="269"/>
      <c r="L478" s="269"/>
      <c r="M478" s="269"/>
      <c r="N478" s="269"/>
      <c r="O478" s="269"/>
      <c r="P478" s="269"/>
      <c r="Q478" s="269"/>
      <c r="R478" s="269"/>
      <c r="S478" s="269"/>
      <c r="T478" s="269"/>
      <c r="U478" s="269"/>
      <c r="V478" s="269"/>
      <c r="W478" s="269"/>
      <c r="X478" s="269"/>
      <c r="Y478" s="269"/>
      <c r="Z478" s="269"/>
      <c r="AA478" s="269"/>
      <c r="AB478" s="269"/>
      <c r="AC478" s="269"/>
      <c r="AD478" s="269"/>
      <c r="AE478" s="269"/>
      <c r="AF478" s="269"/>
      <c r="AG478" s="269"/>
      <c r="AH478" s="269"/>
      <c r="AI478" s="269"/>
      <c r="AJ478" s="269"/>
      <c r="AK478" s="269"/>
      <c r="AL478" s="269"/>
      <c r="AM478" s="185"/>
      <c r="AN478" s="269"/>
      <c r="AO478" s="269"/>
      <c r="AP478" s="269"/>
      <c r="AQ478" s="269"/>
      <c r="AR478" s="269"/>
      <c r="AS478" s="269"/>
      <c r="AT478" s="269"/>
      <c r="AU478" s="269"/>
      <c r="AV478" s="269"/>
      <c r="AW478" s="269"/>
      <c r="AX478" s="269"/>
      <c r="AY478" s="269"/>
      <c r="AZ478" s="269"/>
      <c r="BA478" s="269"/>
      <c r="BB478" s="269"/>
      <c r="BC478" s="270"/>
      <c r="BD478" s="268"/>
    </row>
    <row r="479" customFormat="false" ht="12.75" hidden="false" customHeight="false" outlineLevel="0" collapsed="false">
      <c r="A479" s="153"/>
      <c r="B479" s="211" t="s">
        <v>123</v>
      </c>
      <c r="C479" s="212" t="n">
        <v>19.1325</v>
      </c>
      <c r="D479" s="215" t="n">
        <f aca="false">+D475*$C479</f>
        <v>0</v>
      </c>
      <c r="E479" s="215" t="n">
        <f aca="false">+E475*$C479</f>
        <v>0</v>
      </c>
      <c r="F479" s="215" t="n">
        <f aca="false">+F475*$C479</f>
        <v>0</v>
      </c>
      <c r="G479" s="215" t="n">
        <f aca="false">+G475*$C479</f>
        <v>0</v>
      </c>
      <c r="H479" s="215" t="n">
        <f aca="false">+H475*$C479</f>
        <v>0</v>
      </c>
      <c r="I479" s="215" t="n">
        <f aca="false">+I475*$C479</f>
        <v>0</v>
      </c>
      <c r="J479" s="215" t="n">
        <f aca="false">+J475*$C479</f>
        <v>0</v>
      </c>
      <c r="K479" s="215" t="n">
        <f aca="false">+K475*$C479</f>
        <v>0</v>
      </c>
      <c r="L479" s="215" t="n">
        <f aca="false">+L475*$C479</f>
        <v>0</v>
      </c>
      <c r="M479" s="215" t="n">
        <f aca="false">+M475*$C479</f>
        <v>0</v>
      </c>
      <c r="N479" s="215" t="n">
        <f aca="false">+N475*$C479</f>
        <v>0</v>
      </c>
      <c r="O479" s="215" t="n">
        <f aca="false">+O475*$C479</f>
        <v>0</v>
      </c>
      <c r="P479" s="215" t="n">
        <f aca="false">+P475*$C479</f>
        <v>0</v>
      </c>
      <c r="Q479" s="215" t="n">
        <f aca="false">+Q475*$C479</f>
        <v>0</v>
      </c>
      <c r="R479" s="215" t="n">
        <f aca="false">+R475*$C479</f>
        <v>0</v>
      </c>
      <c r="S479" s="215" t="n">
        <f aca="false">+S475*$C479</f>
        <v>0</v>
      </c>
      <c r="T479" s="215" t="n">
        <f aca="false">+T475*$C479</f>
        <v>0</v>
      </c>
      <c r="U479" s="215" t="n">
        <f aca="false">+U475*$C479</f>
        <v>0</v>
      </c>
      <c r="V479" s="215" t="n">
        <f aca="false">+V475*$C479</f>
        <v>0</v>
      </c>
      <c r="W479" s="215" t="n">
        <f aca="false">+W475*$C479</f>
        <v>0.086670225</v>
      </c>
      <c r="X479" s="215" t="n">
        <f aca="false">+X475*$C479</f>
        <v>1.91325</v>
      </c>
      <c r="Y479" s="215" t="n">
        <f aca="false">+Y475*$C479</f>
        <v>1.91325</v>
      </c>
      <c r="Z479" s="215" t="n">
        <f aca="false">+Z475*$C479</f>
        <v>1.91325</v>
      </c>
      <c r="AA479" s="215" t="n">
        <f aca="false">+AA475*$C479</f>
        <v>1.91325</v>
      </c>
      <c r="AB479" s="215" t="n">
        <f aca="false">+AB475*$C479</f>
        <v>1.91325</v>
      </c>
      <c r="AC479" s="215" t="n">
        <f aca="false">+AC475*$C479</f>
        <v>1.91325</v>
      </c>
      <c r="AD479" s="215" t="n">
        <f aca="false">+AD475*$C479</f>
        <v>3.0612</v>
      </c>
      <c r="AE479" s="215" t="n">
        <f aca="false">+AE475*$C479</f>
        <v>4.783125</v>
      </c>
      <c r="AF479" s="215" t="n">
        <f aca="false">+AF475*$C479</f>
        <v>6.1224</v>
      </c>
      <c r="AG479" s="215" t="n">
        <f aca="false">+AG475*$C479</f>
        <v>7.27035</v>
      </c>
      <c r="AH479" s="215" t="n">
        <f aca="false">+AH475*$C479</f>
        <v>8.992275</v>
      </c>
      <c r="AI479" s="215" t="n">
        <f aca="false">+AI475*$C479</f>
        <v>10.33155</v>
      </c>
      <c r="AJ479" s="215" t="n">
        <f aca="false">+AJ475*$C479</f>
        <v>11.4795</v>
      </c>
      <c r="AK479" s="215" t="n">
        <f aca="false">+AK475*$C479</f>
        <v>12.2448</v>
      </c>
      <c r="AL479" s="215" t="n">
        <f aca="false">+AL475*$C479</f>
        <v>13.0101</v>
      </c>
      <c r="AM479" s="169" t="n">
        <f aca="false">+AM475*$C479</f>
        <v>13.584075</v>
      </c>
      <c r="AN479" s="215" t="n">
        <f aca="false">+AN475*$C479</f>
        <v>13.966725</v>
      </c>
      <c r="AO479" s="215" t="n">
        <f aca="false">+AO475*$C479</f>
        <v>13.966725</v>
      </c>
      <c r="AP479" s="215" t="n">
        <f aca="false">+AP475*$C479</f>
        <v>13.966725</v>
      </c>
      <c r="AQ479" s="215" t="n">
        <f aca="false">+AQ475*$C479</f>
        <v>13.966725</v>
      </c>
      <c r="AR479" s="215" t="n">
        <f aca="false">+AR475*$C479</f>
        <v>18.175875</v>
      </c>
      <c r="AS479" s="215" t="n">
        <f aca="false">+AS475*$C479</f>
        <v>19.1325</v>
      </c>
      <c r="AT479" s="215" t="n">
        <f aca="false">+AT475*$C479</f>
        <v>19.1325</v>
      </c>
      <c r="AU479" s="215" t="n">
        <f aca="false">+AU475*$C479</f>
        <v>19.1325</v>
      </c>
      <c r="AV479" s="215" t="n">
        <f aca="false">+AV475*$C479</f>
        <v>19.1325</v>
      </c>
      <c r="AW479" s="215" t="n">
        <f aca="false">+AW475*$C479</f>
        <v>19.1325</v>
      </c>
      <c r="AX479" s="215" t="n">
        <f aca="false">+AX475*$C479</f>
        <v>19.1325</v>
      </c>
      <c r="AY479" s="215" t="n">
        <f aca="false">+AY475*$C479</f>
        <v>19.1325</v>
      </c>
      <c r="AZ479" s="215" t="n">
        <f aca="false">+AZ475*$C479</f>
        <v>19.1325</v>
      </c>
      <c r="BA479" s="215" t="n">
        <f aca="false">+BA475*$C479</f>
        <v>19.1325</v>
      </c>
      <c r="BB479" s="215" t="n">
        <f aca="false">+BB475*$C479</f>
        <v>19.1325</v>
      </c>
      <c r="BC479" s="216"/>
      <c r="BD479" s="217"/>
      <c r="BE479" s="217"/>
      <c r="BF479" s="217"/>
      <c r="BG479" s="217"/>
      <c r="BH479" s="217"/>
      <c r="BI479" s="217"/>
      <c r="BJ479" s="217"/>
      <c r="BK479" s="217"/>
      <c r="BL479" s="217"/>
      <c r="BM479" s="217"/>
      <c r="BN479" s="217"/>
      <c r="BO479" s="217"/>
      <c r="BP479" s="217"/>
      <c r="BQ479" s="217"/>
      <c r="BR479" s="217"/>
      <c r="BS479" s="217"/>
      <c r="BT479" s="217"/>
      <c r="BU479" s="217"/>
      <c r="BV479" s="217"/>
      <c r="BW479" s="217"/>
      <c r="BX479" s="217"/>
      <c r="BY479" s="217"/>
      <c r="BZ479" s="217"/>
      <c r="CA479" s="217"/>
      <c r="CB479" s="217"/>
      <c r="CC479" s="217"/>
      <c r="CD479" s="217"/>
      <c r="CE479" s="217"/>
      <c r="CF479" s="217"/>
      <c r="CG479" s="217"/>
      <c r="CH479" s="217"/>
      <c r="CI479" s="217"/>
      <c r="CJ479" s="217"/>
      <c r="CK479" s="217"/>
    </row>
    <row r="480" customFormat="false" ht="13.5" hidden="false" customHeight="false" outlineLevel="0" collapsed="false">
      <c r="A480" s="153"/>
      <c r="B480" s="271" t="s">
        <v>124</v>
      </c>
      <c r="C480" s="272" t="str">
        <f aca="false">+'NTP or Sold'!B50</f>
        <v>Committed</v>
      </c>
      <c r="D480" s="273" t="n">
        <f aca="false">+D477*$C479</f>
        <v>0</v>
      </c>
      <c r="E480" s="273" t="n">
        <f aca="false">+E477*$C479</f>
        <v>0</v>
      </c>
      <c r="F480" s="273" t="n">
        <f aca="false">+F477*$C479</f>
        <v>0</v>
      </c>
      <c r="G480" s="273" t="n">
        <f aca="false">+G477*$C479</f>
        <v>0</v>
      </c>
      <c r="H480" s="273" t="n">
        <f aca="false">+H477*$C479</f>
        <v>0</v>
      </c>
      <c r="I480" s="273" t="n">
        <f aca="false">+I477*$C479</f>
        <v>0</v>
      </c>
      <c r="J480" s="273" t="n">
        <f aca="false">+J477*$C479</f>
        <v>0</v>
      </c>
      <c r="K480" s="273" t="n">
        <f aca="false">+K477*$C479</f>
        <v>0</v>
      </c>
      <c r="L480" s="273" t="n">
        <f aca="false">+L477*$C479</f>
        <v>0</v>
      </c>
      <c r="M480" s="273" t="n">
        <f aca="false">+M477*$C479</f>
        <v>0</v>
      </c>
      <c r="N480" s="273" t="n">
        <f aca="false">+N477*$C479</f>
        <v>0</v>
      </c>
      <c r="O480" s="273" t="n">
        <f aca="false">+O477*$C479</f>
        <v>0</v>
      </c>
      <c r="P480" s="273" t="n">
        <f aca="false">+P477*$C479</f>
        <v>0</v>
      </c>
      <c r="Q480" s="273" t="n">
        <f aca="false">+Q477*$C479</f>
        <v>0</v>
      </c>
      <c r="R480" s="273" t="n">
        <f aca="false">+R477*$C479</f>
        <v>0</v>
      </c>
      <c r="S480" s="273" t="n">
        <f aca="false">+S477*$C479</f>
        <v>0</v>
      </c>
      <c r="T480" s="273" t="n">
        <f aca="false">+T477*$C479</f>
        <v>0</v>
      </c>
      <c r="U480" s="273" t="n">
        <f aca="false">+U477*$C479</f>
        <v>0</v>
      </c>
      <c r="V480" s="273" t="n">
        <f aca="false">+V477*$C479</f>
        <v>0</v>
      </c>
      <c r="W480" s="273" t="n">
        <f aca="false">+W477*$C479</f>
        <v>2.2959</v>
      </c>
      <c r="X480" s="273" t="n">
        <f aca="false">+X477*$C479</f>
        <v>2.67855</v>
      </c>
      <c r="Y480" s="273" t="n">
        <f aca="false">+Y477*$C479</f>
        <v>3.0612</v>
      </c>
      <c r="Z480" s="273" t="n">
        <f aca="false">+Z477*$C479</f>
        <v>3.44385</v>
      </c>
      <c r="AA480" s="273" t="n">
        <f aca="false">+AA477*$C479</f>
        <v>3.8265</v>
      </c>
      <c r="AB480" s="273" t="n">
        <f aca="false">+AB477*$C479</f>
        <v>4.20915</v>
      </c>
      <c r="AC480" s="273" t="n">
        <f aca="false">+AC477*$C479</f>
        <v>4.5918</v>
      </c>
      <c r="AD480" s="273" t="n">
        <f aca="false">+AD477*$C479</f>
        <v>4.97445</v>
      </c>
      <c r="AE480" s="273" t="n">
        <f aca="false">+AE477*$C479</f>
        <v>5.3571</v>
      </c>
      <c r="AF480" s="273" t="n">
        <f aca="false">+AF477*$C479</f>
        <v>5.73975</v>
      </c>
      <c r="AG480" s="273" t="n">
        <f aca="false">+AG477*$C479</f>
        <v>6.1224</v>
      </c>
      <c r="AH480" s="273" t="n">
        <f aca="false">+AH477*$C479</f>
        <v>6.50505</v>
      </c>
      <c r="AI480" s="273" t="n">
        <f aca="false">+AI477*$C479</f>
        <v>6.8877</v>
      </c>
      <c r="AJ480" s="273" t="n">
        <f aca="false">+AJ477*$C479</f>
        <v>7.27035</v>
      </c>
      <c r="AK480" s="273" t="n">
        <f aca="false">+AK477*$C479</f>
        <v>7.653</v>
      </c>
      <c r="AL480" s="273" t="n">
        <f aca="false">+AL477*$C479</f>
        <v>7.653</v>
      </c>
      <c r="AM480" s="175" t="n">
        <f aca="false">+AM477*$C479</f>
        <v>7.653</v>
      </c>
      <c r="AN480" s="273" t="n">
        <f aca="false">+AN477*$C479</f>
        <v>7.653</v>
      </c>
      <c r="AO480" s="273" t="n">
        <f aca="false">+AO477*$C479</f>
        <v>7.653</v>
      </c>
      <c r="AP480" s="273" t="n">
        <f aca="false">+AP477*$C479</f>
        <v>7.653</v>
      </c>
      <c r="AQ480" s="273" t="n">
        <f aca="false">+AQ477*$C479</f>
        <v>7.653</v>
      </c>
      <c r="AR480" s="273" t="n">
        <f aca="false">+AR477*$C479</f>
        <v>7.653</v>
      </c>
      <c r="AS480" s="273" t="n">
        <f aca="false">+AS477*$C479</f>
        <v>19.1325</v>
      </c>
      <c r="AT480" s="273" t="n">
        <f aca="false">+AT477*$C479</f>
        <v>19.1325</v>
      </c>
      <c r="AU480" s="273" t="n">
        <f aca="false">+AU477*$C479</f>
        <v>19.1325</v>
      </c>
      <c r="AV480" s="273" t="n">
        <f aca="false">+AV477*$C479</f>
        <v>19.1325</v>
      </c>
      <c r="AW480" s="273" t="n">
        <f aca="false">+AW477*$C479</f>
        <v>19.1325</v>
      </c>
      <c r="AX480" s="273" t="n">
        <f aca="false">+AX477*$C479</f>
        <v>19.1325</v>
      </c>
      <c r="AY480" s="273" t="n">
        <f aca="false">+AY477*$C479</f>
        <v>19.1325</v>
      </c>
      <c r="AZ480" s="273" t="n">
        <f aca="false">+AZ477*$C479</f>
        <v>19.1325</v>
      </c>
      <c r="BA480" s="273" t="n">
        <f aca="false">+BA477*$C479</f>
        <v>19.1325</v>
      </c>
      <c r="BB480" s="273" t="n">
        <f aca="false">+BB477*$C479</f>
        <v>19.1325</v>
      </c>
      <c r="BC480" s="274"/>
      <c r="BD480" s="275"/>
      <c r="BE480" s="275"/>
      <c r="BF480" s="275"/>
      <c r="BG480" s="275"/>
      <c r="BH480" s="275"/>
      <c r="BI480" s="275"/>
      <c r="BJ480" s="275"/>
      <c r="BK480" s="275"/>
      <c r="BL480" s="275"/>
      <c r="BM480" s="275"/>
      <c r="BN480" s="275"/>
      <c r="BO480" s="275"/>
      <c r="BP480" s="275"/>
      <c r="BQ480" s="275"/>
      <c r="BR480" s="275"/>
      <c r="BS480" s="275"/>
      <c r="BT480" s="275"/>
      <c r="BU480" s="275"/>
      <c r="BV480" s="275"/>
      <c r="BW480" s="275"/>
      <c r="BX480" s="275"/>
      <c r="BY480" s="275"/>
      <c r="BZ480" s="275"/>
      <c r="CA480" s="275"/>
      <c r="CB480" s="275"/>
      <c r="CC480" s="275"/>
      <c r="CD480" s="275"/>
      <c r="CE480" s="275"/>
      <c r="CF480" s="275"/>
      <c r="CG480" s="275"/>
      <c r="CH480" s="275"/>
      <c r="CI480" s="275"/>
      <c r="CJ480" s="275"/>
      <c r="CK480" s="275"/>
    </row>
    <row r="481" customFormat="false" ht="15" hidden="false" customHeight="true" outlineLevel="0" collapsed="false">
      <c r="A481" s="153" t="n">
        <f aca="false">+A473+1</f>
        <v>2</v>
      </c>
      <c r="B481" s="276" t="str">
        <f aca="false">+'NTP or Sold'!G51</f>
        <v>7EA</v>
      </c>
      <c r="C481" s="260" t="str">
        <f aca="false">+'NTP or Sold'!S51</f>
        <v>Northwestern Corp.</v>
      </c>
      <c r="D481" s="277"/>
      <c r="E481" s="277"/>
      <c r="F481" s="277"/>
      <c r="G481" s="277"/>
      <c r="H481" s="277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  <c r="AA481" s="277"/>
      <c r="AB481" s="277"/>
      <c r="AC481" s="277"/>
      <c r="AD481" s="277"/>
      <c r="AE481" s="277"/>
      <c r="AF481" s="277"/>
      <c r="AG481" s="277"/>
      <c r="AH481" s="277"/>
      <c r="AI481" s="277"/>
      <c r="AJ481" s="277"/>
      <c r="AK481" s="277"/>
      <c r="AL481" s="277"/>
      <c r="AM481" s="157"/>
      <c r="AN481" s="277"/>
      <c r="AO481" s="277"/>
      <c r="AP481" s="277"/>
      <c r="AQ481" s="277"/>
      <c r="AR481" s="277"/>
      <c r="AS481" s="277"/>
      <c r="AT481" s="277"/>
      <c r="AU481" s="277"/>
      <c r="AV481" s="277"/>
      <c r="AW481" s="277"/>
      <c r="AX481" s="277"/>
      <c r="AY481" s="277"/>
      <c r="AZ481" s="277"/>
      <c r="BA481" s="277"/>
      <c r="BB481" s="277"/>
      <c r="BC481" s="262"/>
    </row>
    <row r="482" customFormat="false" ht="12.75" hidden="false" customHeight="false" outlineLevel="0" collapsed="false">
      <c r="A482" s="153"/>
      <c r="B482" s="264" t="s">
        <v>119</v>
      </c>
      <c r="C482" s="260"/>
      <c r="D482" s="265" t="n">
        <v>0</v>
      </c>
      <c r="E482" s="265" t="n">
        <v>0</v>
      </c>
      <c r="F482" s="265" t="n">
        <v>0</v>
      </c>
      <c r="G482" s="265" t="n">
        <v>0</v>
      </c>
      <c r="H482" s="265" t="n">
        <v>0</v>
      </c>
      <c r="I482" s="265" t="n">
        <v>0</v>
      </c>
      <c r="J482" s="265" t="n">
        <v>0</v>
      </c>
      <c r="K482" s="265" t="n">
        <v>0</v>
      </c>
      <c r="L482" s="265" t="n">
        <v>0</v>
      </c>
      <c r="M482" s="265" t="n">
        <v>0</v>
      </c>
      <c r="N482" s="265" t="n">
        <v>0</v>
      </c>
      <c r="O482" s="265" t="n">
        <v>0</v>
      </c>
      <c r="P482" s="265" t="n">
        <v>0</v>
      </c>
      <c r="Q482" s="265" t="n">
        <v>0</v>
      </c>
      <c r="R482" s="265" t="n">
        <v>0</v>
      </c>
      <c r="S482" s="265" t="n">
        <v>0</v>
      </c>
      <c r="T482" s="265" t="n">
        <v>0</v>
      </c>
      <c r="U482" s="265" t="n">
        <v>0</v>
      </c>
      <c r="V482" s="265" t="n">
        <v>0</v>
      </c>
      <c r="W482" s="265" t="n">
        <v>0.1</v>
      </c>
      <c r="X482" s="265" t="n">
        <v>0</v>
      </c>
      <c r="Y482" s="265" t="n">
        <v>0.075</v>
      </c>
      <c r="Z482" s="265" t="n">
        <v>0.075</v>
      </c>
      <c r="AA482" s="265" t="n">
        <v>0.08</v>
      </c>
      <c r="AB482" s="265" t="n">
        <v>0.08</v>
      </c>
      <c r="AC482" s="265" t="n">
        <v>0.08</v>
      </c>
      <c r="AD482" s="265" t="n">
        <v>0.08</v>
      </c>
      <c r="AE482" s="265" t="n">
        <v>0.08</v>
      </c>
      <c r="AF482" s="265" t="n">
        <v>0.08</v>
      </c>
      <c r="AG482" s="265" t="n">
        <v>0.22</v>
      </c>
      <c r="AH482" s="265" t="n">
        <v>0.05</v>
      </c>
      <c r="AI482" s="265" t="n">
        <v>0</v>
      </c>
      <c r="AJ482" s="265" t="n">
        <v>0</v>
      </c>
      <c r="AK482" s="265" t="n">
        <v>0</v>
      </c>
      <c r="AL482" s="265" t="n">
        <v>0</v>
      </c>
      <c r="AM482" s="162" t="n">
        <v>0</v>
      </c>
      <c r="AN482" s="265" t="n">
        <v>0</v>
      </c>
      <c r="AO482" s="265" t="n">
        <v>0</v>
      </c>
      <c r="AP482" s="265" t="n">
        <v>0</v>
      </c>
      <c r="AQ482" s="265" t="n">
        <v>0</v>
      </c>
      <c r="AR482" s="265" t="n">
        <v>0</v>
      </c>
      <c r="AS482" s="265" t="n">
        <v>0</v>
      </c>
      <c r="AT482" s="265" t="n">
        <v>0</v>
      </c>
      <c r="AU482" s="265" t="n">
        <v>0</v>
      </c>
      <c r="AV482" s="265" t="n">
        <v>0</v>
      </c>
      <c r="AW482" s="265" t="n">
        <v>0</v>
      </c>
      <c r="AX482" s="265" t="n">
        <v>0</v>
      </c>
      <c r="AY482" s="265" t="n">
        <v>0</v>
      </c>
      <c r="AZ482" s="265" t="n">
        <v>0</v>
      </c>
      <c r="BA482" s="265" t="n">
        <v>0</v>
      </c>
      <c r="BB482" s="265" t="n">
        <v>0</v>
      </c>
      <c r="BC482" s="266" t="n">
        <f aca="false">SUM(D482:BB482)</f>
        <v>1</v>
      </c>
      <c r="BD482" s="264"/>
    </row>
    <row r="483" customFormat="false" ht="12.75" hidden="false" customHeight="false" outlineLevel="0" collapsed="false">
      <c r="A483" s="153"/>
      <c r="B483" s="264" t="s">
        <v>120</v>
      </c>
      <c r="C483" s="260"/>
      <c r="D483" s="265" t="n">
        <f aca="false">D482</f>
        <v>0</v>
      </c>
      <c r="E483" s="265" t="n">
        <f aca="false">+D483+E482</f>
        <v>0</v>
      </c>
      <c r="F483" s="265" t="n">
        <f aca="false">+E483+F482</f>
        <v>0</v>
      </c>
      <c r="G483" s="265" t="n">
        <f aca="false">+F483+G482</f>
        <v>0</v>
      </c>
      <c r="H483" s="265" t="n">
        <f aca="false">+G483+H482</f>
        <v>0</v>
      </c>
      <c r="I483" s="265" t="n">
        <f aca="false">+H483+I482</f>
        <v>0</v>
      </c>
      <c r="J483" s="265" t="n">
        <f aca="false">+I483+J482</f>
        <v>0</v>
      </c>
      <c r="K483" s="265" t="n">
        <f aca="false">+J483+K482</f>
        <v>0</v>
      </c>
      <c r="L483" s="265" t="n">
        <f aca="false">+K483+L482</f>
        <v>0</v>
      </c>
      <c r="M483" s="265" t="n">
        <f aca="false">+L483+M482</f>
        <v>0</v>
      </c>
      <c r="N483" s="265" t="n">
        <f aca="false">+M483+N482</f>
        <v>0</v>
      </c>
      <c r="O483" s="265" t="n">
        <f aca="false">+N483+O482</f>
        <v>0</v>
      </c>
      <c r="P483" s="265" t="n">
        <f aca="false">+O483+P482</f>
        <v>0</v>
      </c>
      <c r="Q483" s="265" t="n">
        <f aca="false">+P483+Q482</f>
        <v>0</v>
      </c>
      <c r="R483" s="265" t="n">
        <f aca="false">+Q483+R482</f>
        <v>0</v>
      </c>
      <c r="S483" s="265" t="n">
        <f aca="false">+R483+S482</f>
        <v>0</v>
      </c>
      <c r="T483" s="265" t="n">
        <f aca="false">+S483+T482</f>
        <v>0</v>
      </c>
      <c r="U483" s="265" t="n">
        <f aca="false">+T483+U482</f>
        <v>0</v>
      </c>
      <c r="V483" s="265" t="n">
        <f aca="false">+U483+V482</f>
        <v>0</v>
      </c>
      <c r="W483" s="265" t="n">
        <f aca="false">+V483+W482</f>
        <v>0.1</v>
      </c>
      <c r="X483" s="265" t="n">
        <f aca="false">+W483+X482</f>
        <v>0.1</v>
      </c>
      <c r="Y483" s="265" t="n">
        <f aca="false">+X483+Y482</f>
        <v>0.175</v>
      </c>
      <c r="Z483" s="265" t="n">
        <f aca="false">+Y483+Z482</f>
        <v>0.25</v>
      </c>
      <c r="AA483" s="265" t="n">
        <f aca="false">+Z483+AA482</f>
        <v>0.33</v>
      </c>
      <c r="AB483" s="265" t="n">
        <f aca="false">+AA483+AB482</f>
        <v>0.41</v>
      </c>
      <c r="AC483" s="265" t="n">
        <f aca="false">+AB483+AC482</f>
        <v>0.49</v>
      </c>
      <c r="AD483" s="265" t="n">
        <f aca="false">+AC483+AD482</f>
        <v>0.57</v>
      </c>
      <c r="AE483" s="265" t="n">
        <f aca="false">+AD483+AE482</f>
        <v>0.65</v>
      </c>
      <c r="AF483" s="265" t="n">
        <f aca="false">+AE483+AF482</f>
        <v>0.73</v>
      </c>
      <c r="AG483" s="265" t="n">
        <f aca="false">+AF483+AG482</f>
        <v>0.95</v>
      </c>
      <c r="AH483" s="265" t="n">
        <f aca="false">+AG483+AH482</f>
        <v>1</v>
      </c>
      <c r="AI483" s="265" t="n">
        <f aca="false">+AH483+AI482</f>
        <v>1</v>
      </c>
      <c r="AJ483" s="265" t="n">
        <f aca="false">+AI483+AJ482</f>
        <v>1</v>
      </c>
      <c r="AK483" s="265" t="n">
        <f aca="false">+AJ483+AK482</f>
        <v>1</v>
      </c>
      <c r="AL483" s="265" t="n">
        <f aca="false">+AK483+AL482</f>
        <v>1</v>
      </c>
      <c r="AM483" s="162" t="n">
        <f aca="false">+AL483+AM482</f>
        <v>1</v>
      </c>
      <c r="AN483" s="265" t="n">
        <f aca="false">+AM483+AN482</f>
        <v>1</v>
      </c>
      <c r="AO483" s="265" t="n">
        <f aca="false">+AN483+AO482</f>
        <v>1</v>
      </c>
      <c r="AP483" s="265" t="n">
        <f aca="false">+AO483+AP482</f>
        <v>1</v>
      </c>
      <c r="AQ483" s="265" t="n">
        <f aca="false">+AP483+AQ482</f>
        <v>1</v>
      </c>
      <c r="AR483" s="265" t="n">
        <f aca="false">+AQ483+AR482</f>
        <v>1</v>
      </c>
      <c r="AS483" s="265" t="n">
        <f aca="false">+AR483+AS482</f>
        <v>1</v>
      </c>
      <c r="AT483" s="265" t="n">
        <f aca="false">+AS483+AT482</f>
        <v>1</v>
      </c>
      <c r="AU483" s="265" t="n">
        <f aca="false">+AT483+AU482</f>
        <v>1</v>
      </c>
      <c r="AV483" s="265" t="n">
        <f aca="false">+AU483+AV482</f>
        <v>1</v>
      </c>
      <c r="AW483" s="265" t="n">
        <f aca="false">+AV483+AW482</f>
        <v>1</v>
      </c>
      <c r="AX483" s="265" t="n">
        <f aca="false">+AW483+AX482</f>
        <v>1</v>
      </c>
      <c r="AY483" s="265" t="n">
        <f aca="false">+AX483+AY482</f>
        <v>1</v>
      </c>
      <c r="AZ483" s="265" t="n">
        <f aca="false">+AY483+AZ482</f>
        <v>1</v>
      </c>
      <c r="BA483" s="265" t="n">
        <f aca="false">+AZ483+BA482</f>
        <v>1</v>
      </c>
      <c r="BB483" s="265" t="n">
        <f aca="false">+BA483+BB482</f>
        <v>1</v>
      </c>
      <c r="BC483" s="266"/>
      <c r="BD483" s="264"/>
    </row>
    <row r="484" customFormat="false" ht="12.75" hidden="false" customHeight="false" outlineLevel="0" collapsed="false">
      <c r="A484" s="153"/>
      <c r="B484" s="264" t="s">
        <v>121</v>
      </c>
      <c r="C484" s="260"/>
      <c r="D484" s="265" t="n">
        <v>0</v>
      </c>
      <c r="E484" s="265" t="n">
        <v>0</v>
      </c>
      <c r="F484" s="265" t="n">
        <v>0</v>
      </c>
      <c r="G484" s="265" t="n">
        <v>0</v>
      </c>
      <c r="H484" s="265" t="n">
        <v>0</v>
      </c>
      <c r="I484" s="265" t="n">
        <v>0</v>
      </c>
      <c r="J484" s="265" t="n">
        <v>0</v>
      </c>
      <c r="K484" s="265" t="n">
        <v>0</v>
      </c>
      <c r="L484" s="265" t="n">
        <v>0</v>
      </c>
      <c r="M484" s="265" t="n">
        <v>0</v>
      </c>
      <c r="N484" s="265" t="n">
        <v>0</v>
      </c>
      <c r="O484" s="265" t="n">
        <v>0</v>
      </c>
      <c r="P484" s="265" t="n">
        <v>0</v>
      </c>
      <c r="Q484" s="265" t="n">
        <v>0</v>
      </c>
      <c r="R484" s="265" t="n">
        <v>0</v>
      </c>
      <c r="S484" s="265" t="n">
        <v>0</v>
      </c>
      <c r="T484" s="265" t="n">
        <v>0</v>
      </c>
      <c r="U484" s="265" t="n">
        <v>0</v>
      </c>
      <c r="V484" s="265" t="n">
        <v>0</v>
      </c>
      <c r="W484" s="265" t="n">
        <f aca="false">W485-V485</f>
        <v>0.13</v>
      </c>
      <c r="X484" s="265" t="n">
        <f aca="false">X485-W485</f>
        <v>0.02</v>
      </c>
      <c r="Y484" s="265" t="n">
        <f aca="false">Y485-X485</f>
        <v>0.02</v>
      </c>
      <c r="Z484" s="265" t="n">
        <f aca="false">Z485-Y485</f>
        <v>0.03</v>
      </c>
      <c r="AA484" s="265" t="n">
        <f aca="false">AA485-Z485</f>
        <v>0.03</v>
      </c>
      <c r="AB484" s="265" t="n">
        <f aca="false">AB485-AA485</f>
        <v>0.03</v>
      </c>
      <c r="AC484" s="265" t="n">
        <f aca="false">AC485-AB485</f>
        <v>0.03</v>
      </c>
      <c r="AD484" s="265" t="n">
        <f aca="false">AD485-AC485</f>
        <v>0.03</v>
      </c>
      <c r="AE484" s="265" t="n">
        <f aca="false">AE485-AD485</f>
        <v>0.03</v>
      </c>
      <c r="AF484" s="265" t="n">
        <f aca="false">AF485-AE485</f>
        <v>0.02</v>
      </c>
      <c r="AG484" s="265" t="n">
        <f aca="false">AG485-AF485</f>
        <v>0.03</v>
      </c>
      <c r="AH484" s="265" t="n">
        <f aca="false">AH485-AG485</f>
        <v>0.6</v>
      </c>
      <c r="AI484" s="265" t="n">
        <f aca="false">AI485-AH485</f>
        <v>0</v>
      </c>
      <c r="AJ484" s="265" t="n">
        <f aca="false">AJ485-AI485</f>
        <v>0</v>
      </c>
      <c r="AK484" s="265" t="n">
        <f aca="false">AK485-AJ485</f>
        <v>0</v>
      </c>
      <c r="AL484" s="265" t="n">
        <f aca="false">AL485-AK485</f>
        <v>0</v>
      </c>
      <c r="AM484" s="162" t="n">
        <f aca="false">AM485-AL485</f>
        <v>0</v>
      </c>
      <c r="AN484" s="265" t="n">
        <f aca="false">AN485-AM485</f>
        <v>0</v>
      </c>
      <c r="AO484" s="265" t="n">
        <f aca="false">AO485-AN485</f>
        <v>0</v>
      </c>
      <c r="AP484" s="265" t="n">
        <f aca="false">AP485-AO485</f>
        <v>0</v>
      </c>
      <c r="AQ484" s="265" t="n">
        <f aca="false">AQ485-AP485</f>
        <v>0</v>
      </c>
      <c r="AR484" s="265" t="n">
        <f aca="false">AR485-AQ485</f>
        <v>0</v>
      </c>
      <c r="AS484" s="265" t="n">
        <f aca="false">AS485-AR485</f>
        <v>0</v>
      </c>
      <c r="AT484" s="265" t="n">
        <f aca="false">AT485-AS485</f>
        <v>0</v>
      </c>
      <c r="AU484" s="265" t="n">
        <f aca="false">AU485-AT485</f>
        <v>0</v>
      </c>
      <c r="AV484" s="265" t="n">
        <f aca="false">AV485-AU485</f>
        <v>0</v>
      </c>
      <c r="AW484" s="265" t="n">
        <f aca="false">AW485-AV485</f>
        <v>0</v>
      </c>
      <c r="AX484" s="265" t="n">
        <f aca="false">AX485-AW485</f>
        <v>0</v>
      </c>
      <c r="AY484" s="265" t="n">
        <f aca="false">AY485-AX485</f>
        <v>0</v>
      </c>
      <c r="AZ484" s="265" t="n">
        <f aca="false">AZ485-AY485</f>
        <v>0</v>
      </c>
      <c r="BA484" s="265" t="n">
        <f aca="false">BA485-AZ485</f>
        <v>0</v>
      </c>
      <c r="BB484" s="265" t="n">
        <f aca="false">BB485-BA485</f>
        <v>0</v>
      </c>
      <c r="BC484" s="266" t="n">
        <f aca="false">SUM(D484:BB484)</f>
        <v>1</v>
      </c>
      <c r="BD484" s="264"/>
    </row>
    <row r="485" customFormat="false" ht="12.75" hidden="false" customHeight="false" outlineLevel="0" collapsed="false">
      <c r="A485" s="153"/>
      <c r="B485" s="264" t="s">
        <v>122</v>
      </c>
      <c r="C485" s="260"/>
      <c r="D485" s="265" t="n">
        <f aca="false">D484</f>
        <v>0</v>
      </c>
      <c r="E485" s="265" t="n">
        <f aca="false">+D485+E484</f>
        <v>0</v>
      </c>
      <c r="F485" s="265" t="n">
        <f aca="false">+E485+F484</f>
        <v>0</v>
      </c>
      <c r="G485" s="265" t="n">
        <f aca="false">+F485+G484</f>
        <v>0</v>
      </c>
      <c r="H485" s="265" t="n">
        <f aca="false">+G485+H484</f>
        <v>0</v>
      </c>
      <c r="I485" s="265" t="n">
        <f aca="false">+H485+I484</f>
        <v>0</v>
      </c>
      <c r="J485" s="265" t="n">
        <f aca="false">+I485+J484</f>
        <v>0</v>
      </c>
      <c r="K485" s="265" t="n">
        <f aca="false">+J485+K484</f>
        <v>0</v>
      </c>
      <c r="L485" s="265" t="n">
        <f aca="false">+K485+L484</f>
        <v>0</v>
      </c>
      <c r="M485" s="265" t="n">
        <f aca="false">+L485+M484</f>
        <v>0</v>
      </c>
      <c r="N485" s="265" t="n">
        <f aca="false">+M485+N484</f>
        <v>0</v>
      </c>
      <c r="O485" s="265" t="n">
        <f aca="false">+N485+O484</f>
        <v>0</v>
      </c>
      <c r="P485" s="265" t="n">
        <f aca="false">+O485+P484</f>
        <v>0</v>
      </c>
      <c r="Q485" s="265" t="n">
        <f aca="false">+P485+Q484</f>
        <v>0</v>
      </c>
      <c r="R485" s="265" t="n">
        <f aca="false">+Q485+R484</f>
        <v>0</v>
      </c>
      <c r="S485" s="265" t="n">
        <f aca="false">+R485+S484</f>
        <v>0</v>
      </c>
      <c r="T485" s="265" t="n">
        <f aca="false">+S485+T484</f>
        <v>0</v>
      </c>
      <c r="U485" s="265" t="n">
        <f aca="false">+T485+U484</f>
        <v>0</v>
      </c>
      <c r="V485" s="265" t="n">
        <f aca="false">+U485+V484</f>
        <v>0</v>
      </c>
      <c r="W485" s="265" t="n">
        <v>0.13</v>
      </c>
      <c r="X485" s="265" t="n">
        <v>0.15</v>
      </c>
      <c r="Y485" s="265" t="n">
        <v>0.17</v>
      </c>
      <c r="Z485" s="265" t="n">
        <v>0.2</v>
      </c>
      <c r="AA485" s="265" t="n">
        <v>0.23</v>
      </c>
      <c r="AB485" s="265" t="n">
        <v>0.26</v>
      </c>
      <c r="AC485" s="265" t="n">
        <v>0.29</v>
      </c>
      <c r="AD485" s="265" t="n">
        <v>0.32</v>
      </c>
      <c r="AE485" s="265" t="n">
        <v>0.35</v>
      </c>
      <c r="AF485" s="265" t="n">
        <v>0.37</v>
      </c>
      <c r="AG485" s="265" t="n">
        <v>0.4</v>
      </c>
      <c r="AH485" s="265" t="n">
        <v>1</v>
      </c>
      <c r="AI485" s="265" t="n">
        <v>1</v>
      </c>
      <c r="AJ485" s="265" t="n">
        <v>1</v>
      </c>
      <c r="AK485" s="265" t="n">
        <v>1</v>
      </c>
      <c r="AL485" s="265" t="n">
        <v>1</v>
      </c>
      <c r="AM485" s="162" t="n">
        <v>1</v>
      </c>
      <c r="AN485" s="265" t="n">
        <v>1</v>
      </c>
      <c r="AO485" s="265" t="n">
        <v>1</v>
      </c>
      <c r="AP485" s="265" t="n">
        <v>1</v>
      </c>
      <c r="AQ485" s="265" t="n">
        <v>1</v>
      </c>
      <c r="AR485" s="265" t="n">
        <v>1</v>
      </c>
      <c r="AS485" s="265" t="n">
        <v>1</v>
      </c>
      <c r="AT485" s="265" t="n">
        <v>1</v>
      </c>
      <c r="AU485" s="265" t="n">
        <v>1</v>
      </c>
      <c r="AV485" s="265" t="n">
        <v>1</v>
      </c>
      <c r="AW485" s="265" t="n">
        <v>1</v>
      </c>
      <c r="AX485" s="265" t="n">
        <v>1</v>
      </c>
      <c r="AY485" s="265" t="n">
        <v>1</v>
      </c>
      <c r="AZ485" s="265" t="n">
        <v>1</v>
      </c>
      <c r="BA485" s="265" t="n">
        <v>1</v>
      </c>
      <c r="BB485" s="265" t="n">
        <v>1</v>
      </c>
      <c r="BC485" s="266"/>
      <c r="BD485" s="264"/>
    </row>
    <row r="486" customFormat="false" ht="12.75" hidden="false" customHeight="false" outlineLevel="0" collapsed="false">
      <c r="A486" s="153"/>
      <c r="B486" s="268"/>
      <c r="C486" s="260"/>
      <c r="D486" s="269"/>
      <c r="E486" s="269"/>
      <c r="F486" s="269"/>
      <c r="G486" s="269"/>
      <c r="H486" s="269"/>
      <c r="I486" s="269"/>
      <c r="J486" s="269"/>
      <c r="K486" s="269"/>
      <c r="L486" s="269"/>
      <c r="M486" s="269"/>
      <c r="N486" s="269"/>
      <c r="O486" s="269"/>
      <c r="P486" s="269"/>
      <c r="Q486" s="269"/>
      <c r="R486" s="269"/>
      <c r="S486" s="269"/>
      <c r="T486" s="269"/>
      <c r="U486" s="269"/>
      <c r="V486" s="269"/>
      <c r="W486" s="269"/>
      <c r="X486" s="269"/>
      <c r="Y486" s="269"/>
      <c r="Z486" s="269"/>
      <c r="AA486" s="269"/>
      <c r="AB486" s="269"/>
      <c r="AC486" s="269"/>
      <c r="AD486" s="269"/>
      <c r="AE486" s="269"/>
      <c r="AF486" s="269"/>
      <c r="AG486" s="269"/>
      <c r="AH486" s="269"/>
      <c r="AI486" s="269"/>
      <c r="AJ486" s="269"/>
      <c r="AK486" s="269"/>
      <c r="AL486" s="269"/>
      <c r="AM486" s="185"/>
      <c r="AN486" s="269"/>
      <c r="AO486" s="269"/>
      <c r="AP486" s="269"/>
      <c r="AQ486" s="269"/>
      <c r="AR486" s="269"/>
      <c r="AS486" s="269"/>
      <c r="AT486" s="269"/>
      <c r="AU486" s="269"/>
      <c r="AV486" s="269"/>
      <c r="AW486" s="269"/>
      <c r="AX486" s="269"/>
      <c r="AY486" s="269"/>
      <c r="AZ486" s="269"/>
      <c r="BA486" s="269"/>
      <c r="BB486" s="269"/>
      <c r="BC486" s="270"/>
      <c r="BD486" s="268"/>
    </row>
    <row r="487" customFormat="false" ht="12.75" hidden="false" customHeight="false" outlineLevel="0" collapsed="false">
      <c r="A487" s="153"/>
      <c r="B487" s="211" t="s">
        <v>123</v>
      </c>
      <c r="C487" s="212" t="n">
        <v>19.1325</v>
      </c>
      <c r="D487" s="215" t="n">
        <f aca="false">+D483*$C487</f>
        <v>0</v>
      </c>
      <c r="E487" s="215" t="n">
        <f aca="false">+E483*$C487</f>
        <v>0</v>
      </c>
      <c r="F487" s="215" t="n">
        <f aca="false">+F483*$C487</f>
        <v>0</v>
      </c>
      <c r="G487" s="215" t="n">
        <f aca="false">+G483*$C487</f>
        <v>0</v>
      </c>
      <c r="H487" s="215" t="n">
        <f aca="false">+H483*$C487</f>
        <v>0</v>
      </c>
      <c r="I487" s="215" t="n">
        <f aca="false">+I483*$C487</f>
        <v>0</v>
      </c>
      <c r="J487" s="215" t="n">
        <f aca="false">+J483*$C487</f>
        <v>0</v>
      </c>
      <c r="K487" s="215" t="n">
        <f aca="false">+K483*$C487</f>
        <v>0</v>
      </c>
      <c r="L487" s="215" t="n">
        <f aca="false">+L483*$C487</f>
        <v>0</v>
      </c>
      <c r="M487" s="215" t="n">
        <f aca="false">+M483*$C487</f>
        <v>0</v>
      </c>
      <c r="N487" s="215" t="n">
        <f aca="false">+N483*$C487</f>
        <v>0</v>
      </c>
      <c r="O487" s="215" t="n">
        <f aca="false">+O483*$C487</f>
        <v>0</v>
      </c>
      <c r="P487" s="215" t="n">
        <f aca="false">+P483*$C487</f>
        <v>0</v>
      </c>
      <c r="Q487" s="215" t="n">
        <f aca="false">+Q483*$C487</f>
        <v>0</v>
      </c>
      <c r="R487" s="215" t="n">
        <f aca="false">+R483*$C487</f>
        <v>0</v>
      </c>
      <c r="S487" s="215" t="n">
        <f aca="false">+S483*$C487</f>
        <v>0</v>
      </c>
      <c r="T487" s="215" t="n">
        <f aca="false">+T483*$C487</f>
        <v>0</v>
      </c>
      <c r="U487" s="215" t="n">
        <f aca="false">+U483*$C487</f>
        <v>0</v>
      </c>
      <c r="V487" s="215" t="n">
        <f aca="false">+V483*$C487</f>
        <v>0</v>
      </c>
      <c r="W487" s="215" t="n">
        <f aca="false">+W483*$C487</f>
        <v>1.91325</v>
      </c>
      <c r="X487" s="215" t="n">
        <f aca="false">+X483*$C487</f>
        <v>1.91325</v>
      </c>
      <c r="Y487" s="215" t="n">
        <f aca="false">+Y483*$C487</f>
        <v>3.3481875</v>
      </c>
      <c r="Z487" s="215" t="n">
        <f aca="false">+Z483*$C487</f>
        <v>4.783125</v>
      </c>
      <c r="AA487" s="215" t="n">
        <f aca="false">+AA483*$C487</f>
        <v>6.313725</v>
      </c>
      <c r="AB487" s="215" t="n">
        <f aca="false">+AB483*$C487</f>
        <v>7.844325</v>
      </c>
      <c r="AC487" s="215" t="n">
        <f aca="false">+AC483*$C487</f>
        <v>9.374925</v>
      </c>
      <c r="AD487" s="215" t="n">
        <f aca="false">+AD483*$C487</f>
        <v>10.905525</v>
      </c>
      <c r="AE487" s="215" t="n">
        <f aca="false">+AE483*$C487</f>
        <v>12.436125</v>
      </c>
      <c r="AF487" s="215" t="n">
        <f aca="false">+AF483*$C487</f>
        <v>13.966725</v>
      </c>
      <c r="AG487" s="215" t="n">
        <f aca="false">+AG483*$C487</f>
        <v>18.175875</v>
      </c>
      <c r="AH487" s="215" t="n">
        <f aca="false">+AH483*$C487</f>
        <v>19.1325</v>
      </c>
      <c r="AI487" s="215" t="n">
        <f aca="false">+AI483*$C487</f>
        <v>19.1325</v>
      </c>
      <c r="AJ487" s="215" t="n">
        <f aca="false">+AJ483*$C487</f>
        <v>19.1325</v>
      </c>
      <c r="AK487" s="215" t="n">
        <f aca="false">+AK483*$C487</f>
        <v>19.1325</v>
      </c>
      <c r="AL487" s="215" t="n">
        <f aca="false">+AL483*$C487</f>
        <v>19.1325</v>
      </c>
      <c r="AM487" s="169" t="n">
        <f aca="false">+AM483*$C487</f>
        <v>19.1325</v>
      </c>
      <c r="AN487" s="215" t="n">
        <f aca="false">+AN483*$C487</f>
        <v>19.1325</v>
      </c>
      <c r="AO487" s="215" t="n">
        <f aca="false">+AO483*$C487</f>
        <v>19.1325</v>
      </c>
      <c r="AP487" s="215" t="n">
        <f aca="false">+AP483*$C487</f>
        <v>19.1325</v>
      </c>
      <c r="AQ487" s="215" t="n">
        <f aca="false">+AQ483*$C487</f>
        <v>19.1325</v>
      </c>
      <c r="AR487" s="215" t="n">
        <f aca="false">+AR483*$C487</f>
        <v>19.1325</v>
      </c>
      <c r="AS487" s="215" t="n">
        <f aca="false">+AS483*$C487</f>
        <v>19.1325</v>
      </c>
      <c r="AT487" s="215" t="n">
        <f aca="false">+AT483*$C487</f>
        <v>19.1325</v>
      </c>
      <c r="AU487" s="215" t="n">
        <f aca="false">+AU483*$C487</f>
        <v>19.1325</v>
      </c>
      <c r="AV487" s="215" t="n">
        <f aca="false">+AV483*$C487</f>
        <v>19.1325</v>
      </c>
      <c r="AW487" s="215" t="n">
        <f aca="false">+AW483*$C487</f>
        <v>19.1325</v>
      </c>
      <c r="AX487" s="215" t="n">
        <f aca="false">+AX483*$C487</f>
        <v>19.1325</v>
      </c>
      <c r="AY487" s="215" t="n">
        <f aca="false">+AY483*$C487</f>
        <v>19.1325</v>
      </c>
      <c r="AZ487" s="215" t="n">
        <f aca="false">+AZ483*$C487</f>
        <v>19.1325</v>
      </c>
      <c r="BA487" s="215" t="n">
        <f aca="false">+BA483*$C487</f>
        <v>19.1325</v>
      </c>
      <c r="BB487" s="215" t="n">
        <f aca="false">+BB483*$C487</f>
        <v>19.1325</v>
      </c>
      <c r="BC487" s="216"/>
      <c r="BD487" s="217"/>
      <c r="BE487" s="217"/>
      <c r="BF487" s="217"/>
      <c r="BG487" s="217"/>
      <c r="BH487" s="217"/>
      <c r="BI487" s="217"/>
      <c r="BJ487" s="217"/>
      <c r="BK487" s="217"/>
      <c r="BL487" s="217"/>
      <c r="BM487" s="217"/>
      <c r="BN487" s="217"/>
      <c r="BO487" s="217"/>
      <c r="BP487" s="217"/>
      <c r="BQ487" s="217"/>
      <c r="BR487" s="217"/>
      <c r="BS487" s="217"/>
      <c r="BT487" s="217"/>
      <c r="BU487" s="217"/>
      <c r="BV487" s="217"/>
      <c r="BW487" s="217"/>
      <c r="BX487" s="217"/>
      <c r="BY487" s="217"/>
      <c r="BZ487" s="217"/>
      <c r="CA487" s="217"/>
      <c r="CB487" s="217"/>
      <c r="CC487" s="217"/>
      <c r="CD487" s="217"/>
      <c r="CE487" s="217"/>
      <c r="CF487" s="217"/>
      <c r="CG487" s="217"/>
      <c r="CH487" s="217"/>
      <c r="CI487" s="217"/>
      <c r="CJ487" s="217"/>
      <c r="CK487" s="217"/>
    </row>
    <row r="488" customFormat="false" ht="13.5" hidden="false" customHeight="false" outlineLevel="0" collapsed="false">
      <c r="A488" s="153"/>
      <c r="B488" s="271" t="s">
        <v>124</v>
      </c>
      <c r="C488" s="272" t="str">
        <f aca="false">+'NTP or Sold'!B51</f>
        <v>Committed</v>
      </c>
      <c r="D488" s="273" t="n">
        <f aca="false">+D485*$C487</f>
        <v>0</v>
      </c>
      <c r="E488" s="273" t="n">
        <f aca="false">+E485*$C487</f>
        <v>0</v>
      </c>
      <c r="F488" s="273" t="n">
        <f aca="false">+F485*$C487</f>
        <v>0</v>
      </c>
      <c r="G488" s="273" t="n">
        <f aca="false">+G485*$C487</f>
        <v>0</v>
      </c>
      <c r="H488" s="273" t="n">
        <f aca="false">+H485*$C487</f>
        <v>0</v>
      </c>
      <c r="I488" s="273" t="n">
        <f aca="false">+I485*$C487</f>
        <v>0</v>
      </c>
      <c r="J488" s="273" t="n">
        <f aca="false">+J485*$C487</f>
        <v>0</v>
      </c>
      <c r="K488" s="273" t="n">
        <f aca="false">+K485*$C487</f>
        <v>0</v>
      </c>
      <c r="L488" s="273" t="n">
        <f aca="false">+L485*$C487</f>
        <v>0</v>
      </c>
      <c r="M488" s="273" t="n">
        <f aca="false">+M485*$C487</f>
        <v>0</v>
      </c>
      <c r="N488" s="273" t="n">
        <f aca="false">+N485*$C487</f>
        <v>0</v>
      </c>
      <c r="O488" s="273" t="n">
        <f aca="false">+O485*$C487</f>
        <v>0</v>
      </c>
      <c r="P488" s="273" t="n">
        <f aca="false">+P485*$C487</f>
        <v>0</v>
      </c>
      <c r="Q488" s="273" t="n">
        <f aca="false">+Q485*$C487</f>
        <v>0</v>
      </c>
      <c r="R488" s="273" t="n">
        <f aca="false">+R485*$C487</f>
        <v>0</v>
      </c>
      <c r="S488" s="273" t="n">
        <f aca="false">+S485*$C487</f>
        <v>0</v>
      </c>
      <c r="T488" s="273" t="n">
        <f aca="false">+T485*$C487</f>
        <v>0</v>
      </c>
      <c r="U488" s="273" t="n">
        <f aca="false">+U485*$C487</f>
        <v>0</v>
      </c>
      <c r="V488" s="273" t="n">
        <f aca="false">+V485*$C487</f>
        <v>0</v>
      </c>
      <c r="W488" s="273" t="n">
        <f aca="false">+W485*$C487</f>
        <v>2.487225</v>
      </c>
      <c r="X488" s="273" t="n">
        <f aca="false">+X485*$C487</f>
        <v>2.869875</v>
      </c>
      <c r="Y488" s="273" t="n">
        <f aca="false">+Y485*$C487</f>
        <v>3.252525</v>
      </c>
      <c r="Z488" s="273" t="n">
        <f aca="false">+Z485*$C487</f>
        <v>3.8265</v>
      </c>
      <c r="AA488" s="273" t="n">
        <f aca="false">+AA485*$C487</f>
        <v>4.400475</v>
      </c>
      <c r="AB488" s="273" t="n">
        <f aca="false">+AB485*$C487</f>
        <v>4.97445</v>
      </c>
      <c r="AC488" s="273" t="n">
        <f aca="false">+AC485*$C487</f>
        <v>5.548425</v>
      </c>
      <c r="AD488" s="273" t="n">
        <f aca="false">+AD485*$C487</f>
        <v>6.1224</v>
      </c>
      <c r="AE488" s="273" t="n">
        <f aca="false">+AE485*$C487</f>
        <v>6.696375</v>
      </c>
      <c r="AF488" s="273" t="n">
        <f aca="false">+AF485*$C487</f>
        <v>7.079025</v>
      </c>
      <c r="AG488" s="273" t="n">
        <f aca="false">+AG485*$C487</f>
        <v>7.653</v>
      </c>
      <c r="AH488" s="273" t="n">
        <f aca="false">+AH485*$C487</f>
        <v>19.1325</v>
      </c>
      <c r="AI488" s="273" t="n">
        <f aca="false">+AI485*$C487</f>
        <v>19.1325</v>
      </c>
      <c r="AJ488" s="273" t="n">
        <f aca="false">+AJ485*$C487</f>
        <v>19.1325</v>
      </c>
      <c r="AK488" s="273" t="n">
        <f aca="false">+AK485*$C487</f>
        <v>19.1325</v>
      </c>
      <c r="AL488" s="273" t="n">
        <f aca="false">+AL485*$C487</f>
        <v>19.1325</v>
      </c>
      <c r="AM488" s="175" t="n">
        <f aca="false">+AM485*$C487</f>
        <v>19.1325</v>
      </c>
      <c r="AN488" s="273" t="n">
        <f aca="false">+AN485*$C487</f>
        <v>19.1325</v>
      </c>
      <c r="AO488" s="273" t="n">
        <f aca="false">+AO485*$C487</f>
        <v>19.1325</v>
      </c>
      <c r="AP488" s="273" t="n">
        <f aca="false">+AP485*$C487</f>
        <v>19.1325</v>
      </c>
      <c r="AQ488" s="273" t="n">
        <f aca="false">+AQ485*$C487</f>
        <v>19.1325</v>
      </c>
      <c r="AR488" s="273" t="n">
        <f aca="false">+AR485*$C487</f>
        <v>19.1325</v>
      </c>
      <c r="AS488" s="273" t="n">
        <f aca="false">+AS485*$C487</f>
        <v>19.1325</v>
      </c>
      <c r="AT488" s="273" t="n">
        <f aca="false">+AT485*$C487</f>
        <v>19.1325</v>
      </c>
      <c r="AU488" s="273" t="n">
        <f aca="false">+AU485*$C487</f>
        <v>19.1325</v>
      </c>
      <c r="AV488" s="273" t="n">
        <f aca="false">+AV485*$C487</f>
        <v>19.1325</v>
      </c>
      <c r="AW488" s="273" t="n">
        <f aca="false">+AW485*$C487</f>
        <v>19.1325</v>
      </c>
      <c r="AX488" s="273" t="n">
        <f aca="false">+AX485*$C487</f>
        <v>19.1325</v>
      </c>
      <c r="AY488" s="273" t="n">
        <f aca="false">+AY485*$C487</f>
        <v>19.1325</v>
      </c>
      <c r="AZ488" s="273" t="n">
        <f aca="false">+AZ485*$C487</f>
        <v>19.1325</v>
      </c>
      <c r="BA488" s="273" t="n">
        <f aca="false">+BA485*$C487</f>
        <v>19.1325</v>
      </c>
      <c r="BB488" s="273" t="n">
        <f aca="false">+BB485*$C487</f>
        <v>19.1325</v>
      </c>
      <c r="BC488" s="274"/>
      <c r="BD488" s="275"/>
      <c r="BE488" s="275"/>
      <c r="BF488" s="275"/>
      <c r="BG488" s="275"/>
      <c r="BH488" s="275"/>
      <c r="BI488" s="275"/>
      <c r="BJ488" s="275"/>
      <c r="BK488" s="275"/>
      <c r="BL488" s="275"/>
      <c r="BM488" s="275"/>
      <c r="BN488" s="275"/>
      <c r="BO488" s="275"/>
      <c r="BP488" s="275"/>
      <c r="BQ488" s="275"/>
      <c r="BR488" s="275"/>
      <c r="BS488" s="275"/>
      <c r="BT488" s="275"/>
      <c r="BU488" s="275"/>
      <c r="BV488" s="275"/>
      <c r="BW488" s="275"/>
      <c r="BX488" s="275"/>
      <c r="BY488" s="275"/>
      <c r="BZ488" s="275"/>
      <c r="CA488" s="275"/>
      <c r="CB488" s="275"/>
      <c r="CC488" s="275"/>
      <c r="CD488" s="275"/>
      <c r="CE488" s="275"/>
      <c r="CF488" s="275"/>
      <c r="CG488" s="275"/>
      <c r="CH488" s="275"/>
      <c r="CI488" s="275"/>
      <c r="CJ488" s="275"/>
      <c r="CK488" s="275"/>
    </row>
  </sheetData>
  <mergeCells count="83"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2"/>
    <mergeCell ref="C185:C189"/>
    <mergeCell ref="C193:C197"/>
    <mergeCell ref="C201:C205"/>
    <mergeCell ref="C209:C213"/>
    <mergeCell ref="C217:C222"/>
    <mergeCell ref="C225:C230"/>
    <mergeCell ref="A233:A240"/>
    <mergeCell ref="C233:C238"/>
    <mergeCell ref="A241:A248"/>
    <mergeCell ref="C241:C246"/>
    <mergeCell ref="A249:A256"/>
    <mergeCell ref="C249:C254"/>
    <mergeCell ref="C257:C26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8"/>
    <mergeCell ref="A321:A328"/>
    <mergeCell ref="C321:C325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  <mergeCell ref="A385:A392"/>
    <mergeCell ref="C385:C390"/>
    <mergeCell ref="A393:A400"/>
    <mergeCell ref="C393:C397"/>
    <mergeCell ref="A401:A408"/>
    <mergeCell ref="C401:C406"/>
    <mergeCell ref="A409:A416"/>
    <mergeCell ref="C409:C414"/>
    <mergeCell ref="A417:A424"/>
    <mergeCell ref="C417:C422"/>
    <mergeCell ref="A425:A432"/>
    <mergeCell ref="C425:C430"/>
    <mergeCell ref="A433:A440"/>
    <mergeCell ref="C433:C438"/>
    <mergeCell ref="A441:A448"/>
    <mergeCell ref="C441:C446"/>
    <mergeCell ref="A449:A456"/>
    <mergeCell ref="C449:C454"/>
    <mergeCell ref="A457:A464"/>
    <mergeCell ref="C457:C462"/>
    <mergeCell ref="A465:A472"/>
    <mergeCell ref="C465:C470"/>
    <mergeCell ref="A473:A480"/>
    <mergeCell ref="C473:C478"/>
    <mergeCell ref="A481:A488"/>
    <mergeCell ref="C481:C48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bcaudle</cp:lastModifiedBy>
  <cp:lastPrinted>2001-10-09T13:48:52Z</cp:lastPrinted>
  <dcterms:modified xsi:type="dcterms:W3CDTF">2001-10-09T13:57:16Z</dcterms:modified>
  <cp:revision>0</cp:revision>
  <dc:subject/>
  <dc:title/>
</cp:coreProperties>
</file>