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eneral info" sheetId="1" state="visible" r:id="rId3"/>
    <sheet name="HCC Looper" sheetId="2" state="visible" r:id="rId4"/>
    <sheet name="Mid Texas" sheetId="3" state="visible" r:id="rId5"/>
    <sheet name="EEX" sheetId="4" state="visible" r:id="rId6"/>
    <sheet name="American Coal" sheetId="5" state="visible" r:id="rId7"/>
    <sheet name="Hawaii 125" sheetId="6" state="visible" r:id="rId8"/>
    <sheet name="Motown" sheetId="7" state="visible" r:id="rId9"/>
    <sheet name="Cornhusker" sheetId="8" state="visible" r:id="rId10"/>
    <sheet name="Riverside 3" sheetId="9" state="visible" r:id="rId11"/>
    <sheet name="Riverside5" sheetId="10" state="visible" r:id="rId12"/>
    <sheet name="Margaux" sheetId="11" state="visible" r:id="rId13"/>
  </sheets>
  <calcPr iterateCount="100" refMode="A1" iterate="tru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7" authorId="0">
      <text>
        <r>
          <rPr>
            <b val="true"/>
            <sz val="8"/>
            <color rgb="FF000000"/>
            <rFont val="Tahoma"/>
            <family val="0"/>
          </rPr>
          <t xml:space="preserve">Li Sun:
Based on information dated Jan. 2000, the structure and notional amount may have changed.</t>
        </r>
      </text>
      <mc:AlternateContent>
        <mc:Choice Requires="v2">
          <commentPr autoFill="true" autoScale="false" colHidden="false" locked="false" rowHidden="false" textHAlign="justify" textVAlign="top">
            <anchor moveWithCells="false" sizeWithCells="false">
              <xdr:from>
                <xdr:col>3</xdr:col>
                <xdr:colOff>16</xdr:colOff>
                <xdr:row>5</xdr:row>
                <xdr:rowOff>185</xdr:rowOff>
              </xdr:from>
              <xdr:to>
                <xdr:col>4</xdr:col>
                <xdr:colOff>38</xdr:colOff>
                <xdr:row>6</xdr:row>
                <xdr:rowOff>64</xdr:rowOff>
              </xdr:to>
            </anchor>
          </commentPr>
        </mc:Choice>
        <mc:Fallback/>
      </mc:AlternateContent>
    </comment>
    <comment ref="D4" authorId="0">
      <text>
        <r>
          <rPr>
            <b val="true"/>
            <sz val="8"/>
            <color rgb="FF000000"/>
            <rFont val="Tahoma"/>
            <family val="0"/>
          </rPr>
          <t xml:space="preserve">Li Sun:
</t>
        </r>
        <r>
          <rPr>
            <sz val="8"/>
            <color rgb="FF000000"/>
            <rFont val="Tahoma"/>
            <family val="0"/>
          </rPr>
          <t xml:space="preserve">Total amount is $140m, Enron's portion is $75m.</t>
        </r>
      </text>
      <mc:AlternateContent>
        <mc:Choice Requires="v2">
          <commentPr autoFill="true" autoScale="false" colHidden="false" locked="false" rowHidden="false" textHAlign="justify" textVAlign="top">
            <anchor moveWithCells="false" sizeWithCells="false">
              <xdr:from>
                <xdr:col>4</xdr:col>
                <xdr:colOff>16</xdr:colOff>
                <xdr:row>2</xdr:row>
                <xdr:rowOff>123</xdr:rowOff>
              </xdr:from>
              <xdr:to>
                <xdr:col>5</xdr:col>
                <xdr:colOff>17</xdr:colOff>
                <xdr:row>3</xdr:row>
                <xdr:rowOff>64</xdr:rowOff>
              </xdr:to>
            </anchor>
          </commentPr>
        </mc:Choice>
        <mc:Fallback/>
      </mc:AlternateContent>
    </comment>
    <comment ref="D6" authorId="0">
      <text>
        <r>
          <rPr>
            <b val="true"/>
            <sz val="8"/>
            <color rgb="FF000000"/>
            <rFont val="Tahoma"/>
            <family val="0"/>
          </rPr>
          <t xml:space="preserve">Li Sun:
</t>
        </r>
        <r>
          <rPr>
            <sz val="8"/>
            <color rgb="FF000000"/>
            <rFont val="Tahoma"/>
            <family val="0"/>
          </rPr>
          <t xml:space="preserve">After restructure, the debt is $550m and equity is $15m, according to Tryshar Patel from Global Finance
</t>
        </r>
      </text>
      <mc:AlternateContent>
        <mc:Choice Requires="v2">
          <commentPr autoFill="true" autoScale="false" colHidden="false" locked="false" rowHidden="false" textHAlign="justify" textVAlign="top">
            <anchor moveWithCells="false" sizeWithCells="false">
              <xdr:from>
                <xdr:col>4</xdr:col>
                <xdr:colOff>16</xdr:colOff>
                <xdr:row>4</xdr:row>
                <xdr:rowOff>145</xdr:rowOff>
              </xdr:from>
              <xdr:to>
                <xdr:col>5</xdr:col>
                <xdr:colOff>17</xdr:colOff>
                <xdr:row>5</xdr:row>
                <xdr:rowOff>64</xdr:rowOff>
              </xdr:to>
            </anchor>
          </commentPr>
        </mc:Choice>
        <mc:Fallback/>
      </mc:AlternateContent>
    </comment>
    <comment ref="D11" authorId="0">
      <text>
        <r>
          <rPr>
            <b val="true"/>
            <sz val="8"/>
            <color rgb="FF000000"/>
            <rFont val="Tahoma"/>
            <family val="0"/>
          </rPr>
          <t xml:space="preserve">Li Sun:
</t>
        </r>
        <r>
          <rPr>
            <sz val="8"/>
            <color rgb="FF000000"/>
            <rFont val="Tahoma"/>
            <family val="0"/>
          </rPr>
          <t xml:space="preserve">2m British Pounds, the exchange rate is estimated to be $1.6/BP</t>
        </r>
      </text>
      <mc:AlternateContent>
        <mc:Choice Requires="v2">
          <commentPr autoFill="true" autoScale="false" colHidden="false" locked="false" rowHidden="false" textHAlign="justify" textVAlign="top">
            <anchor moveWithCells="false" sizeWithCells="false">
              <xdr:from>
                <xdr:col>4</xdr:col>
                <xdr:colOff>16</xdr:colOff>
                <xdr:row>9</xdr:row>
                <xdr:rowOff>89</xdr:rowOff>
              </xdr:from>
              <xdr:to>
                <xdr:col>5</xdr:col>
                <xdr:colOff>17</xdr:colOff>
                <xdr:row>10</xdr:row>
                <xdr:rowOff>-49</xdr:rowOff>
              </xdr:to>
            </anchor>
          </commentPr>
        </mc:Choice>
        <mc:Fallback/>
      </mc:AlternateContent>
    </comment>
    <comment ref="D12" authorId="0">
      <text>
        <r>
          <rPr>
            <b val="true"/>
            <sz val="8"/>
            <color rgb="FF000000"/>
            <rFont val="Tahoma"/>
            <family val="0"/>
          </rPr>
          <t xml:space="preserve">Li Sun:
</t>
        </r>
        <r>
          <rPr>
            <sz val="8"/>
            <color rgb="FF000000"/>
            <rFont val="Tahoma"/>
            <family val="0"/>
          </rPr>
          <t xml:space="preserve">There is a difference b/w the contract number I read and the number from Gail, her number is $566,650,000. I just amazingly found out it is just simply added up the total payment in the future without considering time value of money, and the IRR is as high as 30.5%
</t>
        </r>
      </text>
      <mc:AlternateContent>
        <mc:Choice Requires="v2">
          <commentPr autoFill="true" autoScale="false" colHidden="false" locked="false" rowHidden="false" textHAlign="justify" textVAlign="top">
            <anchor moveWithCells="false" sizeWithCells="false">
              <xdr:from>
                <xdr:col>4</xdr:col>
                <xdr:colOff>16</xdr:colOff>
                <xdr:row>9</xdr:row>
                <xdr:rowOff>22</xdr:rowOff>
              </xdr:from>
              <xdr:to>
                <xdr:col>5</xdr:col>
                <xdr:colOff>17</xdr:colOff>
                <xdr:row>11</xdr:row>
                <xdr:rowOff>54</xdr:rowOff>
              </xdr:to>
            </anchor>
          </commentPr>
        </mc:Choice>
        <mc:Fallback/>
      </mc:AlternateContent>
    </comment>
    <comment ref="E2" authorId="0">
      <text>
        <r>
          <rPr>
            <b val="true"/>
            <sz val="8"/>
            <color rgb="FF000000"/>
            <rFont val="Tahoma"/>
            <family val="0"/>
          </rPr>
          <t xml:space="preserve">Li Sun:
</t>
        </r>
        <r>
          <rPr>
            <sz val="8"/>
            <color rgb="FF000000"/>
            <rFont val="Tahoma"/>
            <family val="0"/>
          </rPr>
          <t xml:space="preserve">Need to double check with accounting for the sake of accuracy due to continuous restructuring
</t>
        </r>
      </text>
      <mc:AlternateContent>
        <mc:Choice Requires="v2">
          <commentPr autoFill="true" autoScale="false" colHidden="false" locked="false" rowHidden="false" textHAlign="justify" textVAlign="top">
            <anchor moveWithCells="false" sizeWithCells="false">
              <xdr:from>
                <xdr:col>5</xdr:col>
                <xdr:colOff>16</xdr:colOff>
                <xdr:row>0</xdr:row>
                <xdr:rowOff>5</xdr:rowOff>
              </xdr:from>
              <xdr:to>
                <xdr:col>6</xdr:col>
                <xdr:colOff>56</xdr:colOff>
                <xdr:row>2</xdr:row>
                <xdr:rowOff>34</xdr:rowOff>
              </xdr:to>
            </anchor>
          </commentPr>
        </mc:Choice>
        <mc:Fallback/>
      </mc:AlternateContent>
    </comment>
    <comment ref="E4" authorId="0">
      <text>
        <r>
          <rPr>
            <b val="true"/>
            <sz val="8"/>
            <color rgb="FF000000"/>
            <rFont val="Tahoma"/>
            <family val="0"/>
          </rPr>
          <t xml:space="preserve">gtholen:
</t>
        </r>
        <r>
          <rPr>
            <sz val="8"/>
            <color rgb="FF000000"/>
            <rFont val="Tahoma"/>
            <family val="0"/>
          </rPr>
          <t xml:space="preserve">Per Karen Gruesen and payment schedule</t>
        </r>
      </text>
      <mc:AlternateContent>
        <mc:Choice Requires="v2">
          <commentPr autoFill="true" autoScale="false" colHidden="false" locked="false" rowHidden="false" textHAlign="justify" textVAlign="top">
            <anchor moveWithCells="false" sizeWithCells="false">
              <xdr:from>
                <xdr:col>5</xdr:col>
                <xdr:colOff>16</xdr:colOff>
                <xdr:row>2</xdr:row>
                <xdr:rowOff>123</xdr:rowOff>
              </xdr:from>
              <xdr:to>
                <xdr:col>7</xdr:col>
                <xdr:colOff>85</xdr:colOff>
                <xdr:row>3</xdr:row>
                <xdr:rowOff>64</xdr:rowOff>
              </xdr:to>
            </anchor>
          </commentPr>
        </mc:Choice>
        <mc:Fallback/>
      </mc:AlternateContent>
    </comment>
    <comment ref="E5" authorId="0">
      <text>
        <r>
          <rPr>
            <b val="true"/>
            <sz val="8"/>
            <color rgb="FF000000"/>
            <rFont val="Tahoma"/>
            <family val="0"/>
          </rPr>
          <t xml:space="preserve">Li Sun:
</t>
        </r>
        <r>
          <rPr>
            <sz val="8"/>
            <color rgb="FF000000"/>
            <rFont val="Tahoma"/>
            <family val="0"/>
          </rPr>
          <t xml:space="preserve">As of September 30, 2000</t>
        </r>
      </text>
      <mc:AlternateContent>
        <mc:Choice Requires="v2">
          <commentPr autoFill="true" autoScale="false" colHidden="false" locked="false" rowHidden="false" textHAlign="justify" textVAlign="top">
            <anchor moveWithCells="false" sizeWithCells="false">
              <xdr:from>
                <xdr:col>5</xdr:col>
                <xdr:colOff>16</xdr:colOff>
                <xdr:row>3</xdr:row>
                <xdr:rowOff>119</xdr:rowOff>
              </xdr:from>
              <xdr:to>
                <xdr:col>6</xdr:col>
                <xdr:colOff>56</xdr:colOff>
                <xdr:row>4</xdr:row>
                <xdr:rowOff>64</xdr:rowOff>
              </xdr:to>
            </anchor>
          </commentPr>
        </mc:Choice>
        <mc:Fallback/>
      </mc:AlternateContent>
    </comment>
    <comment ref="E8" authorId="0">
      <text>
        <r>
          <rPr>
            <b val="true"/>
            <sz val="8"/>
            <color rgb="FF000000"/>
            <rFont val="Tahoma"/>
            <family val="0"/>
          </rPr>
          <t xml:space="preserve">Li Sun:
</t>
        </r>
        <r>
          <rPr>
            <sz val="8"/>
            <color rgb="FF000000"/>
            <rFont val="Tahoma"/>
            <family val="0"/>
          </rPr>
          <t xml:space="preserve">As of Sep. 30, 2000, including $1,350,695 drawn on revolver,according to James Armstrong, X37280. And no repayment of principal taking place, only floating interest payment quarterly
</t>
        </r>
      </text>
      <mc:AlternateContent>
        <mc:Choice Requires="v2">
          <commentPr autoFill="true" autoScale="false" colHidden="false" locked="false" rowHidden="false" textHAlign="justify" textVAlign="top">
            <anchor moveWithCells="false" sizeWithCells="false">
              <xdr:from>
                <xdr:col>5</xdr:col>
                <xdr:colOff>16</xdr:colOff>
                <xdr:row>6</xdr:row>
                <xdr:rowOff>94</xdr:rowOff>
              </xdr:from>
              <xdr:to>
                <xdr:col>6</xdr:col>
                <xdr:colOff>56</xdr:colOff>
                <xdr:row>7</xdr:row>
                <xdr:rowOff>64</xdr:rowOff>
              </xdr:to>
            </anchor>
          </commentPr>
        </mc:Choice>
        <mc:Fallback/>
      </mc:AlternateContent>
    </comment>
    <comment ref="E9" authorId="0">
      <text>
        <r>
          <rPr>
            <b val="true"/>
            <sz val="8"/>
            <color rgb="FF000000"/>
            <rFont val="Tahoma"/>
            <family val="0"/>
          </rPr>
          <t xml:space="preserve">Li Sun:
</t>
        </r>
        <r>
          <rPr>
            <sz val="8"/>
            <color rgb="FF000000"/>
            <rFont val="Tahoma"/>
            <family val="0"/>
          </rPr>
          <t xml:space="preserve">As of September 30, including credit revolver, according to James Armstrong. No principal but only floating interest payment quarterly</t>
        </r>
      </text>
      <mc:AlternateContent>
        <mc:Choice Requires="v2">
          <commentPr autoFill="true" autoScale="false" colHidden="false" locked="false" rowHidden="false" textHAlign="justify" textVAlign="top">
            <anchor moveWithCells="false" sizeWithCells="false">
              <xdr:from>
                <xdr:col>5</xdr:col>
                <xdr:colOff>16</xdr:colOff>
                <xdr:row>7</xdr:row>
                <xdr:rowOff>125</xdr:rowOff>
              </xdr:from>
              <xdr:to>
                <xdr:col>6</xdr:col>
                <xdr:colOff>56</xdr:colOff>
                <xdr:row>8</xdr:row>
                <xdr:rowOff>64</xdr:rowOff>
              </xdr:to>
            </anchor>
          </commentPr>
        </mc:Choice>
        <mc:Fallback/>
      </mc:AlternateContent>
    </comment>
    <comment ref="G6" authorId="0">
      <text>
        <r>
          <rPr>
            <b val="true"/>
            <sz val="8"/>
            <color rgb="FF000000"/>
            <rFont val="Tahoma"/>
            <family val="0"/>
          </rPr>
          <t xml:space="preserve">Li Sun:
</t>
        </r>
        <r>
          <rPr>
            <sz val="8"/>
            <color rgb="FF000000"/>
            <rFont val="Tahoma"/>
            <family val="0"/>
          </rPr>
          <t xml:space="preserve">My guess
</t>
        </r>
      </text>
      <mc:AlternateContent>
        <mc:Choice Requires="v2">
          <commentPr autoFill="true" autoScale="false" colHidden="false" locked="false" rowHidden="false" textHAlign="justify" textVAlign="top">
            <anchor moveWithCells="false" sizeWithCells="false">
              <xdr:from>
                <xdr:col>7</xdr:col>
                <xdr:colOff>16</xdr:colOff>
                <xdr:row>4</xdr:row>
                <xdr:rowOff>145</xdr:rowOff>
              </xdr:from>
              <xdr:to>
                <xdr:col>8</xdr:col>
                <xdr:colOff>30</xdr:colOff>
                <xdr:row>5</xdr:row>
                <xdr:rowOff>64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6" authorId="0">
      <text>
        <r>
          <rPr>
            <b val="true"/>
            <sz val="8"/>
            <color rgb="FF000000"/>
            <rFont val="Tahoma"/>
            <family val="0"/>
          </rPr>
          <t xml:space="preserve">Li Sun:
</t>
        </r>
        <r>
          <rPr>
            <sz val="8"/>
            <color rgb="FF000000"/>
            <rFont val="Tahoma"/>
            <family val="0"/>
          </rPr>
          <t xml:space="preserve">It may roll over or get into other vehicle</t>
        </r>
      </text>
      <mc:AlternateContent>
        <mc:Choice Requires="v2">
          <commentPr autoFill="true" autoScale="false" colHidden="false" locked="false" rowHidden="false" textHAlign="justify" textVAlign="top">
            <anchor moveWithCells="false" sizeWithCells="false">
              <xdr:from>
                <xdr:col>4</xdr:col>
                <xdr:colOff>16</xdr:colOff>
                <xdr:row>4</xdr:row>
                <xdr:rowOff>5</xdr:rowOff>
              </xdr:from>
              <xdr:to>
                <xdr:col>6</xdr:col>
                <xdr:colOff>16</xdr:colOff>
                <xdr:row>9</xdr:row>
                <xdr:rowOff>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3" authorId="0">
      <text>
        <r>
          <rPr>
            <b val="true"/>
            <sz val="8"/>
            <color rgb="FF000000"/>
            <rFont val="Tahoma"/>
            <family val="0"/>
          </rPr>
          <t xml:space="preserve">Li Sun:
</t>
        </r>
        <r>
          <rPr>
            <sz val="8"/>
            <color rgb="FF000000"/>
            <rFont val="Tahoma"/>
            <family val="0"/>
          </rPr>
          <t xml:space="preserve">As of September 30, including credit revolver, according to James Armstrong. No principal but only floating interest payment</t>
        </r>
      </text>
      <mc:AlternateContent>
        <mc:Choice Requires="v2">
          <commentPr autoFill="true" autoScale="false" colHidden="false" locked="false" rowHidden="false" textHAlign="justify" textVAlign="top">
            <anchor moveWithCells="false" sizeWithCells="false">
              <xdr:from>
                <xdr:col>1</xdr:col>
                <xdr:colOff>56</xdr:colOff>
                <xdr:row>1</xdr:row>
                <xdr:rowOff>9</xdr:rowOff>
              </xdr:from>
              <xdr:to>
                <xdr:col>3</xdr:col>
                <xdr:colOff>24</xdr:colOff>
                <xdr:row>6</xdr:row>
                <xdr:rowOff>8</xdr:rowOff>
              </xdr:to>
            </anchor>
          </commentPr>
        </mc:Choice>
        <mc:Fallback/>
      </mc:AlternateContent>
    </comment>
    <comment ref="D6" authorId="0">
      <text>
        <r>
          <rPr>
            <b val="true"/>
            <sz val="8"/>
            <color rgb="FF000000"/>
            <rFont val="Tahoma"/>
            <family val="0"/>
          </rPr>
          <t xml:space="preserve">Li Sun:
</t>
        </r>
        <r>
          <rPr>
            <sz val="8"/>
            <color rgb="FF000000"/>
            <rFont val="Tahoma"/>
            <family val="0"/>
          </rPr>
          <t xml:space="preserve">Assume will repay all principal</t>
        </r>
      </text>
      <mc:AlternateContent>
        <mc:Choice Requires="v2">
          <commentPr autoFill="true" autoScale="false" colHidden="false" locked="false" rowHidden="false" textHAlign="justify" textVAlign="top">
            <anchor moveWithCells="false" sizeWithCells="false">
              <xdr:from>
                <xdr:col>4</xdr:col>
                <xdr:colOff>12</xdr:colOff>
                <xdr:row>4</xdr:row>
                <xdr:rowOff>5</xdr:rowOff>
              </xdr:from>
              <xdr:to>
                <xdr:col>6</xdr:col>
                <xdr:colOff>12</xdr:colOff>
                <xdr:row>9</xdr:row>
                <xdr:rowOff>4</xdr:rowOff>
              </xdr:to>
            </anchor>
          </commentPr>
        </mc:Choice>
        <mc:Fallback/>
      </mc:AlternateContent>
    </comment>
  </commentList>
</comments>
</file>

<file path=xl/sharedStrings.xml><?xml version="1.0" encoding="utf-8"?>
<sst xmlns="http://schemas.openxmlformats.org/spreadsheetml/2006/main" count="320" uniqueCount="165">
  <si>
    <t xml:space="preserve">TRS </t>
  </si>
  <si>
    <t xml:space="preserve">Project</t>
  </si>
  <si>
    <t xml:space="preserve">Name</t>
  </si>
  <si>
    <t xml:space="preserve">Description</t>
  </si>
  <si>
    <t xml:space="preserve">Original Principal</t>
  </si>
  <si>
    <t xml:space="preserve">Outstanding principal (as of 09/30/00)</t>
  </si>
  <si>
    <t xml:space="preserve">Start time</t>
  </si>
  <si>
    <t xml:space="preserve">Maturity</t>
  </si>
  <si>
    <t xml:space="preserve">Payment Schedule</t>
  </si>
  <si>
    <t xml:space="preserve">Revenue Stream</t>
  </si>
  <si>
    <t xml:space="preserve">Valuation Methodology</t>
  </si>
  <si>
    <t xml:space="preserve">Triger Event</t>
  </si>
  <si>
    <t xml:space="preserve">Enron's Obligation</t>
  </si>
  <si>
    <t xml:space="preserve">Enron's upfront cash</t>
  </si>
  <si>
    <t xml:space="preserve">Additional info</t>
  </si>
  <si>
    <t xml:space="preserve">HCC Looper</t>
  </si>
  <si>
    <t xml:space="preserve">HCC Looper trust acquired 99.997% interest in HCC for $90m. HCC owns pipeline providing transportation and compression services to HPL (Enron) with operating life of at least 50-60 years. The pipeline was brand new </t>
  </si>
  <si>
    <t xml:space="preserve">fixed fee from HPL of $4.4m semi-annually from 06/30/99 composing of 1) fixed fee 2)variable fee due to fuel cost</t>
  </si>
  <si>
    <t xml:space="preserve">HPL is billed for 15 years of 1)transporation:annual $4,927,500 ($0.03/Mcf*750,000Mcf/day*365days/year*60%) plus monthly variable charges ; 2)compression:annual $3,891,569 (45,500HP*$8/mth/HP*12mths=$4,368,000/year originally for 14years changed to 15 years using 8% discount rate) plus monthly variable charges</t>
  </si>
  <si>
    <t xml:space="preserve">DCF @ 8% to arrive at $33.m terminal value assuming 1)compression services are equal to at least one full cycle of storage injection (58Bcf) and transporation rates are no less than $0.03 per Mcf;2) O&amp;M be escalted at 4% for pipeline,3% for gas equipment and 1% for electric compressor;3) gross receipts taxes remain $0.7 million per year or 0.5% of revenue; 4) no capital expenditure occurred.</t>
  </si>
  <si>
    <r>
      <rPr>
        <sz val="8"/>
        <rFont val="Arial"/>
        <family val="2"/>
      </rPr>
      <t xml:space="preserve">the value of HCC is less than 97% of the estimated terminal value of </t>
    </r>
    <r>
      <rPr>
        <b val="true"/>
        <sz val="8"/>
        <rFont val="Arial"/>
        <family val="2"/>
      </rPr>
      <t xml:space="preserve">$30m</t>
    </r>
  </si>
  <si>
    <t xml:space="preserve">1. Fixed payment each year; 2.Shortfall payment below $29.1m </t>
  </si>
  <si>
    <t xml:space="preserve">The transaction is structrued as 97% note ($85,366,298) and 3% certificates ($2,640,195), both are institutional investors.And 95.64% of cash flow ($4,217,361semi-annually) goes to debt and 4.36% ($192,086) goes to equity.Any upside in the event of auction/sale to the third party would accrue to Enron, The NPV of the estimated terminal value is less than 15% of the total proceeds.</t>
  </si>
  <si>
    <t xml:space="preserve">Mid Texas</t>
  </si>
  <si>
    <t xml:space="preserve">Mid Texas Trust acquired 99.998% interest in MTP from Enron and PG&amp;E (50%/50%) for $140m. MTP owns transmission pipeline and charge HPL(Enron) and PG&amp;E reservation capacty payment for 15 years.</t>
  </si>
  <si>
    <t xml:space="preserve">12/31/98</t>
  </si>
  <si>
    <t xml:space="preserve">6/30/13</t>
  </si>
  <si>
    <t xml:space="preserve">annual revenue commitment of $15.5 m or $7.75m per company</t>
  </si>
  <si>
    <t xml:space="preserve">Sellers are billed for capacity reservation charges at $0.848 per Mcf per day for a volume of 500,000 Mcf per day (100% load factor)</t>
  </si>
  <si>
    <t xml:space="preserve">Using the 15th year net cash flow projection multiple with adjustments to load factors and transportation rates to arrive at 6X is $52.8m and 8X is $70.4m for terminal value</t>
  </si>
  <si>
    <t xml:space="preserve">Terminal value of MTP is less than $70.2m</t>
  </si>
  <si>
    <t xml:space="preserve">1. Guarantee annual payment of $7.75m;            2. Refund guarantee upon transfer of up to 20% of original purchase price (I.e.20% of $140m is $28m)</t>
  </si>
  <si>
    <t xml:space="preserve">$70m (50% of $140m)</t>
  </si>
  <si>
    <t xml:space="preserve">1. The trust has the option on 3/31/2003 to elect to aution at the end of the 15th year. If the aution is elected and proceeds from transfer are less than the estimated value of $70.2m, the seller has obligation to make up the difference of up to $28m for each. If proceeds from transfer exceeds the amount equal to the sum of the estimated value plus the final cumulative shortfall, the trust has the obligatin to pay sellers the excess proceeds from transfer.                                                                                                                                                                                                 2.If no bid is accepted (lower than the appraisal value by an independent third-party appraiser), sellers have right to purchase. If no real transaction is engaged, the trust will be paid by the difference b/w the independant appraisal price and the estimated value, or vice versa provided that the trust has the funds available.                                                                                                                                           3.If the trust elects to retain the interests rather than auction, all obligations of the sellers will automatically terminate.</t>
  </si>
  <si>
    <t xml:space="preserve">EEX</t>
  </si>
  <si>
    <t xml:space="preserve">ENA prepaid $105m covering 51,680BBtus of natural gas sale to EEX through SPV called Bob West Treasure. Bob West Treasure got a loan of $105m from bank at LIBOR+35bp, ENA assumes the first and 10% of loss afterwards, and insurance company assumes 90% of loss.</t>
  </si>
  <si>
    <t xml:space="preserve">05/31/00</t>
  </si>
  <si>
    <t xml:space="preserve">02/05/05</t>
  </si>
  <si>
    <t xml:space="preserve">Floating payment on pricinple of $105m</t>
  </si>
  <si>
    <t xml:space="preserve">Sale of natural gas to repay the interest and principal </t>
  </si>
  <si>
    <t xml:space="preserve">Default on interest and principal payment</t>
  </si>
  <si>
    <t xml:space="preserve">1). First layer of $10m loss;2) the last layer of $10m; (According to RAC, the expected loss is $60,000 on total exposure of $20m)</t>
  </si>
  <si>
    <t xml:space="preserve">BW's Loan proceeds of $102.22 m will used to 1) repay the original bridge loan of $96.09m 2)buy back the remaining equity in BW $3.25m from Enron? 3)pay insurance premium of $1.78m ($1.35m to insurance co. and $0.43m to Enron) 4) the remaining $1.1m will cover expenses and inure to Enron as profit</t>
  </si>
  <si>
    <t xml:space="preserve">Bank has put option on Enron. Enron is using SPV to borrow money and buy a five-year gas contract, then using the sale of gas to repay principal and interest through SPV. The participation of insurance company is to lower interest rate totalling 140bp (with 90bp goes to premium) while Enron retains certain risk. In this case, Enron is more exposed to trading risk derived from commodity price fluctuation. In this case, Enron has locked in the sale price, so the risk is minimal. So the possible loss will be the first $10m and 10% afterwards.</t>
  </si>
  <si>
    <t xml:space="preserve">Hawaii</t>
  </si>
  <si>
    <t xml:space="preserve">Enron sells underlying assets to Asset LLC for $ and class A interest (100% voting and 100% managing interest in Asset LLC), then Asset LLC sells class B interest (99.9% economic but no voting interest) to Transfer LLC for $ and 100% managing interest, then Transfer LLC sells class B interest and 97% assets (CIBC retains 3%) to Trust for $, Trust issued debt from Bank. </t>
  </si>
  <si>
    <t xml:space="preserve">Split into 3 independent trust, extend to 2 years</t>
  </si>
  <si>
    <t xml:space="preserve">Floating payment on pricinple</t>
  </si>
  <si>
    <t xml:space="preserve">Presumably the revenue comes from the underlying assets</t>
  </si>
  <si>
    <t xml:space="preserve">No master model covering all the underlying assets, the valuation is based on RAC model from each business unit;</t>
  </si>
  <si>
    <t xml:space="preserve">Default on Principal and interest pay back;</t>
  </si>
  <si>
    <t xml:space="preserve">1. There is agreement b/w Enron and Asset LLC on Demand Note or Fixed Price Puts for debt;           2.Enron entered TRS with Trust, Trust will be paying whatever cash generated from underlying assets and Enron will pay P&amp;I. Enron still has the control of assets and will handle the sale, and will have the upside.</t>
  </si>
  <si>
    <t xml:space="preserve">$565m</t>
  </si>
  <si>
    <t xml:space="preserve">American Coal</t>
  </si>
  <si>
    <t xml:space="preserve">American Coal Co. obtained a secured loan of $125m from Enron using coal mine as security, (90% of projected revenue is from long-term fixed price contract), Enron entered TRS with Bank paying P&amp;I and receiving CF from American Coal. And Bank has a put option on Enron for all the outstanding obligation</t>
  </si>
  <si>
    <t xml:space="preserve">12/30/98</t>
  </si>
  <si>
    <t xml:space="preserve">12/15/00</t>
  </si>
  <si>
    <t xml:space="preserve">Sale of Coal</t>
  </si>
  <si>
    <t xml:space="preserve">Default on P&amp;I</t>
  </si>
  <si>
    <t xml:space="preserve">1.Enron has a purchase contract with American Coal; 2. As American Coal is rated as BB, it is my guess that Enron offers credit enhancement here by TRS with Bank;</t>
  </si>
  <si>
    <t xml:space="preserve">Motown</t>
  </si>
  <si>
    <t xml:space="preserve">Step 1:White Pine Energy LLC is set up to acquire 100% equity in the Project, the purchase price is $57.5m. White Pine was funded 3% ($1.735m) by equity from FOE, 97% debt ($55.775m) from Bank. Enron entered TRS with Bank, paying P&amp;I on debt and receiving equity CF from Project (12% fixed interest). Enron has equity call option. Step 2: Enron is planning to take out Bank and FOE by issuing new debt and equity injection</t>
  </si>
  <si>
    <t xml:space="preserve">04/10/00</t>
  </si>
  <si>
    <t xml:space="preserve">01/01/01</t>
  </si>
  <si>
    <t xml:space="preserve">Floating rate on pricipal</t>
  </si>
  <si>
    <t xml:space="preserve">RAC revaluation every quarter</t>
  </si>
  <si>
    <t xml:space="preserve">Default on Principle and interest;</t>
  </si>
  <si>
    <t xml:space="preserve">Enron will buy out both Bank and FOE and retire the existing project level debt by equity injection and new debt issuance </t>
  </si>
  <si>
    <t xml:space="preserve">Enron has booked $9,119,000 earning as of March 2000 via MTM and nothing afterwards.</t>
  </si>
  <si>
    <t xml:space="preserve">This structure is expected to be refinanced soon, will be exposed to refinancing risk.</t>
  </si>
  <si>
    <t xml:space="preserve">Corn Husker</t>
  </si>
  <si>
    <t xml:space="preserve">Step 1:committed $4.2m to acquire 10% LP interest in the Project; Step 2: set up a Acquisition Co. to acquire the remaining 90% equity in the Project ( Acquisition Co. was funded 3% equity-$6.3m by FOE, an independent Co.(which will be repaid coupon payment and termination payment from Enron) and 97% by loan from bank-$207m.) Acquisition Co. will repay the bank with CF (fixed 12% interest)from the Project, and Enron enter TRS with Bank, paying Bank P&amp;I and receiving equity CF from the Project. Bank has the put option to Acquisition Co; Step 3:Unwind FOE structure by injecting equity and re-issuing loan to buy out Bank of $207m and FOE of $6.4m and project level debt of $145m</t>
  </si>
  <si>
    <t xml:space="preserve">06/30/00</t>
  </si>
  <si>
    <t xml:space="preserve">04/01/01</t>
  </si>
  <si>
    <t xml:space="preserve">The revenue comes from the underlying assets</t>
  </si>
  <si>
    <t xml:space="preserve">Default on Principal and interest;</t>
  </si>
  <si>
    <t xml:space="preserve">Enron has booked $19m earning for 2nd quarter, $384,648 comes from equity investment and $18,831,351 comes from MTM total return swap;</t>
  </si>
  <si>
    <t xml:space="preserve">1.The project has senior debt in place, Enron's return from the project is after senior debt repayment, FOE return, Acquistion Co. expense and Bank P&amp;I; 2. This structure is expected to be refinanced soon, will be exposed to refinancing risk.</t>
  </si>
  <si>
    <t xml:space="preserve">Riverside 3</t>
  </si>
  <si>
    <t xml:space="preserve">The Riverside SPEs in Europe was originally set up to issue debt off-balance-sheet and use proceeds to purchase % of equity interest in one company Teeside. Due to the short maturity of the debt, a series of new SPEs has to be established to issue new debt to refinace/unwind previous SPEs. Riverside 3 is one of the final existing ones. It has two tranches of debt in place: A. 110mPounds privately placed bond; B. 49.5mPounds loan from Bank; Enron provides guarantee to the loan; </t>
  </si>
  <si>
    <t xml:space="preserve">01/15/99</t>
  </si>
  <si>
    <t xml:space="preserve">01/15/02</t>
  </si>
  <si>
    <t xml:space="preserve">MLA+75bps</t>
  </si>
  <si>
    <t xml:space="preserve">1.Riverside series deals are simply guarantees by Enron, and Enron so far has booked a gain of 73mPounds by selling equity interest owned by one SPE to a newly established SPE via marked-to-market appreciation.</t>
  </si>
  <si>
    <t xml:space="preserve">Riverside 5</t>
  </si>
  <si>
    <t xml:space="preserve">Riverside 5 is a new QSPE created to replace the existing QSPE. CIBC is providing loan of 2m Pounds to Riverside 5 which is guaranteed by Enron</t>
  </si>
  <si>
    <t xml:space="preserve">09/28/99</t>
  </si>
  <si>
    <t xml:space="preserve">12/17/13</t>
  </si>
  <si>
    <t xml:space="preserve">MLA+55bps</t>
  </si>
  <si>
    <t xml:space="preserve">Riverside series deals are simply guarantees by Enron, and Enron so far has booked a gain of 73mPounds by selling equity interest owned by one SPE to a newly established SPE via marked-to-market appreciation.</t>
  </si>
  <si>
    <t xml:space="preserve">Margaux</t>
  </si>
  <si>
    <t xml:space="preserve">European Power Company Limited( EPC) is an equity Trust b/w Enron (with $15m non-voting interest) and Margaux 3rd Party investors (with $30m preferred interest). Whitewing is another Trust set up b/w Enron (with 50% vote and 100% economic interest) and Osprey 3rd Party Investors (with 50% vote) and own % in the project assets: Sarlux(45%), Trakya(22%) and Nowa Sarzyna(50%). Enron and Whitewing entered a TRS Swap agreement, Enron agreed to make floating payments to Whitewing and Whitewing agreed to make fixed payment to Enron. EPC purchased all Whitewing's right to all the payment to be made by Enron under the swap agreement by paying $121m.</t>
  </si>
  <si>
    <t xml:space="preserve">Enron is paying EPC floating amount with adjustment based on operating performance of underlying assets</t>
  </si>
  <si>
    <t xml:space="preserve">Whitewing is paying Enron fixed amount using CF from underlying assets</t>
  </si>
  <si>
    <t xml:space="preserve">DCF for swaps</t>
  </si>
  <si>
    <t xml:space="preserve">Default on Principal and interest</t>
  </si>
  <si>
    <t xml:space="preserve">Whitewing may have used $121m proceeds to purchase Enron's assets on balance sheet, in this case, Enron may have got $121m at the time of sale and booked some gain.</t>
  </si>
  <si>
    <t xml:space="preserve">1) CF risk exposure: For fixed payment Enron is to receive from Whitewing, Whitewing may elect to defer payment of any fixed amount and make payment at any time but no later than the final payment date Dec. 15, 2012. As a result, Enron may accumulate accounts receivable and not receive any cash from Whitewing, meanwhile making floating payment to EPC. 2) Risk transfer: Enron is making floating payment with adjustment based on operating performance of underlying assets, in this way, Enron is transferring part of risk to Note holders.However, the expected return for this deal is approximately 30.5% without any performance downward adjustment, my understanding is that it is acting as a high yield bond. </t>
  </si>
  <si>
    <t xml:space="preserve">Total</t>
  </si>
  <si>
    <t xml:space="preserve">Note: 1. Enron may book a gain upfront at the time of sale and receipt of cash, but have to book a loss as the deal terminates.</t>
  </si>
  <si>
    <t xml:space="preserve">Note:2. The number from Gail Tholen is wrong for Margaux deal.</t>
  </si>
  <si>
    <t xml:space="preserve">HCC Looper Enron Payment Schedule </t>
  </si>
  <si>
    <t xml:space="preserve">Guaranteed Annual Payment</t>
  </si>
  <si>
    <t xml:space="preserve">(approximate)</t>
  </si>
  <si>
    <t xml:space="preserve">Expected Min Terminal Value</t>
  </si>
  <si>
    <t xml:space="preserve">Appraisal Value</t>
  </si>
  <si>
    <t xml:space="preserve">asset appraisal assumption value, I just randomly put in a number here</t>
  </si>
  <si>
    <t xml:space="preserve">Guaranteed Refund</t>
  </si>
  <si>
    <t xml:space="preserve">Date\Year</t>
  </si>
  <si>
    <t xml:space="preserve">18/06</t>
  </si>
  <si>
    <t xml:space="preserve">18/12</t>
  </si>
  <si>
    <t xml:space="preserve">Mid Texas Enron Payment Schedule </t>
  </si>
  <si>
    <t xml:space="preserve">Assuming Auction is elected on 03/31/2003</t>
  </si>
  <si>
    <t xml:space="preserve">Interest Rate</t>
  </si>
  <si>
    <t xml:space="preserve">asset appraisal assumption value, I just randomly input a number</t>
  </si>
  <si>
    <t xml:space="preserve">Guaranteed Terminal Value</t>
  </si>
  <si>
    <t xml:space="preserve">EEX Principal Repayment Schedule </t>
  </si>
  <si>
    <t xml:space="preserve">Source: Brian Schwertner </t>
  </si>
  <si>
    <t xml:space="preserve">Interest rate is LIBOR + 35 bps</t>
  </si>
  <si>
    <t xml:space="preserve"> </t>
  </si>
  <si>
    <t xml:space="preserve">American Coal Company</t>
  </si>
  <si>
    <t xml:space="preserve">Senior Credit Agreement</t>
  </si>
  <si>
    <t xml:space="preserve">Amortization Schedule 3.01 (using 9% interest rate)</t>
  </si>
  <si>
    <t xml:space="preserve">Total Payment</t>
  </si>
  <si>
    <t xml:space="preserve">Interest Amount</t>
  </si>
  <si>
    <t xml:space="preserve">Principal Deduction</t>
  </si>
  <si>
    <t xml:space="preserve">Principal Balance</t>
  </si>
  <si>
    <t xml:space="preserve">Day</t>
  </si>
  <si>
    <t xml:space="preserve">Count</t>
  </si>
  <si>
    <t xml:space="preserve">Difference</t>
  </si>
  <si>
    <t xml:space="preserve">Previous</t>
  </si>
  <si>
    <t xml:space="preserve">Jul</t>
  </si>
  <si>
    <t xml:space="preserve">Aug</t>
  </si>
  <si>
    <t xml:space="preserve">Sep</t>
  </si>
  <si>
    <t xml:space="preserve">Oct</t>
  </si>
  <si>
    <t xml:space="preserve">Nov</t>
  </si>
  <si>
    <t xml:space="preserve">Dec</t>
  </si>
  <si>
    <t xml:space="preserve">Jan</t>
  </si>
  <si>
    <t xml:space="preserve">Feb</t>
  </si>
  <si>
    <t xml:space="preserve">Mar</t>
  </si>
  <si>
    <t xml:space="preserve">Apr</t>
  </si>
  <si>
    <t xml:space="preserve">May</t>
  </si>
  <si>
    <t xml:space="preserve">Jun</t>
  </si>
  <si>
    <t xml:space="preserve">July 31 &amp;</t>
  </si>
  <si>
    <t xml:space="preserve">Aug 2</t>
  </si>
  <si>
    <t xml:space="preserve">Hawaii 125 Repayment Schedule</t>
  </si>
  <si>
    <t xml:space="preserve">Motown Repayment Schedule</t>
  </si>
  <si>
    <t xml:space="preserve">Notional Amount</t>
  </si>
  <si>
    <t xml:space="preserve">as of Sep 30, 2000</t>
  </si>
  <si>
    <t xml:space="preserve">Date/Year</t>
  </si>
  <si>
    <t xml:space="preserve">LIBOR</t>
  </si>
  <si>
    <t xml:space="preserve">In red means random assumption</t>
  </si>
  <si>
    <t xml:space="preserve">Cornhusker Repayment Schedule</t>
  </si>
  <si>
    <t xml:space="preserve">As of Sep. 30, 2000</t>
  </si>
  <si>
    <t xml:space="preserve">Riverside 3 Repayment Schedule</t>
  </si>
  <si>
    <t xml:space="preserve">This is Enron Gurantee</t>
  </si>
  <si>
    <t xml:space="preserve">Principal</t>
  </si>
  <si>
    <t xml:space="preserve">Exchange Rate</t>
  </si>
  <si>
    <t xml:space="preserve">In US$</t>
  </si>
  <si>
    <t xml:space="preserve">Max</t>
  </si>
  <si>
    <t xml:space="preserve">Riverside 5 Repayment Schedule</t>
  </si>
  <si>
    <t xml:space="preserve">This is Enron's guarantee </t>
  </si>
  <si>
    <t xml:space="preserve">In US</t>
  </si>
  <si>
    <t xml:space="preserve">Margaux Repayment Schedule</t>
  </si>
  <si>
    <t xml:space="preserve">Note: the following cash outflow stream is subject to performance downward adjustment (outage force, fuel charge and credit event), so the following is the maximum cash outflow</t>
  </si>
</sst>
</file>

<file path=xl/styles.xml><?xml version="1.0" encoding="utf-8"?>
<styleSheet xmlns="http://schemas.openxmlformats.org/spreadsheetml/2006/main">
  <numFmts count="24">
    <numFmt numFmtId="164" formatCode="General"/>
    <numFmt numFmtId="165" formatCode="_(\$* #,##0.00_);_(\$* \(#,##0.00\);_(\$* \-??_);_(@_)"/>
    <numFmt numFmtId="166" formatCode="_(\$* #,##0_);_(\$* \(#,##0\);_(\$* \-??_);_(@_)"/>
    <numFmt numFmtId="167" formatCode="_(\$* #,##0_);_(\$* \(#,##0\);_(\$* \-_);_(@_)"/>
    <numFmt numFmtId="168" formatCode="[$-409]m/d/yyyy"/>
    <numFmt numFmtId="169" formatCode="0.00"/>
    <numFmt numFmtId="170" formatCode="\$#,##0_);[RED]&quot;($&quot;#,##0\)"/>
    <numFmt numFmtId="171" formatCode="mm/dd/yy"/>
    <numFmt numFmtId="172" formatCode="_(* #,##0.00_);_(* \(#,##0.00\);_(* \-??_);_(@_)"/>
    <numFmt numFmtId="173" formatCode="_(* #,##0_);_(* \(#,##0\);_(* \-??_);_(@_)"/>
    <numFmt numFmtId="174" formatCode="#,##0"/>
    <numFmt numFmtId="175" formatCode="0%"/>
    <numFmt numFmtId="176" formatCode="0.00000000%"/>
    <numFmt numFmtId="177" formatCode="0.00000%"/>
    <numFmt numFmtId="178" formatCode="m/d"/>
    <numFmt numFmtId="179" formatCode="[$-409]#,##0.00_);\(#,##0.00\)"/>
    <numFmt numFmtId="180" formatCode="[$-409]#,##0_);\(#,##0\)"/>
    <numFmt numFmtId="181" formatCode="0.0000%"/>
    <numFmt numFmtId="182" formatCode="[$-409]#,##0.00_);[RED]\(#,##0.00\)"/>
    <numFmt numFmtId="183" formatCode="0.000%"/>
    <numFmt numFmtId="184" formatCode="[$-409]d\-mmm"/>
    <numFmt numFmtId="185" formatCode="\$#,##0.00_);[RED]&quot;($&quot;#,##0.00\)"/>
    <numFmt numFmtId="186" formatCode="0.00%"/>
    <numFmt numFmtId="187" formatCode="\$#,##0.00_);&quot;($&quot;#,##0.00\)"/>
  </numFmts>
  <fonts count="13">
    <font>
      <sz val="10"/>
      <name val="Arial"/>
      <family val="0"/>
    </font>
    <font>
      <sz val="10"/>
      <name val="Arial"/>
      <family val="0"/>
    </font>
    <font>
      <sz val="10"/>
      <name val="Arial"/>
      <family val="0"/>
    </font>
    <font>
      <sz val="10"/>
      <name val="Arial"/>
      <family val="0"/>
    </font>
    <font>
      <sz val="8"/>
      <name val="Arial"/>
      <family val="2"/>
    </font>
    <font>
      <b val="true"/>
      <sz val="8"/>
      <name val="Arial"/>
      <family val="2"/>
    </font>
    <font>
      <sz val="8"/>
      <color rgb="FFFF0000"/>
      <name val="Arial"/>
      <family val="2"/>
    </font>
    <font>
      <b val="true"/>
      <sz val="8"/>
      <color rgb="FF000000"/>
      <name val="Tahoma"/>
      <family val="0"/>
    </font>
    <font>
      <sz val="8"/>
      <color rgb="FF000000"/>
      <name val="Tahoma"/>
      <family val="0"/>
    </font>
    <font>
      <b val="true"/>
      <sz val="8"/>
      <color rgb="FF0000FF"/>
      <name val="Arial"/>
      <family val="2"/>
    </font>
    <font>
      <b val="true"/>
      <sz val="8"/>
      <color rgb="FFFF0000"/>
      <name val="Arial"/>
      <family val="2"/>
    </font>
    <font>
      <sz val="8"/>
      <color rgb="FF0000FF"/>
      <name val="Arial"/>
      <family val="2"/>
    </font>
    <font>
      <sz val="8"/>
      <color rgb="FF000000"/>
      <name val="Arial"/>
      <family val="2"/>
    </font>
  </fonts>
  <fills count="2">
    <fill>
      <patternFill patternType="none"/>
    </fill>
    <fill>
      <patternFill patternType="gray125"/>
    </fill>
  </fills>
  <borders count="2">
    <border diagonalUp="false" diagonalDown="false">
      <left/>
      <right/>
      <top/>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75" fontId="0" fillId="0" borderId="0" applyFont="true" applyBorder="false" applyAlignment="false" applyProtection="false"/>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true" indent="0" shrinkToFit="false"/>
      <protection locked="true" hidden="false"/>
    </xf>
    <xf numFmtId="167" fontId="4" fillId="0" borderId="0" xfId="0" applyFont="true" applyBorder="true" applyAlignment="false" applyProtection="false">
      <alignment horizontal="general" vertical="bottom" textRotation="0" wrapText="false" indent="0" shrinkToFit="false"/>
      <protection locked="true" hidden="false"/>
    </xf>
    <xf numFmtId="168" fontId="4" fillId="0" borderId="0" xfId="17" applyFont="true" applyBorder="true" applyAlignment="true" applyProtection="true">
      <alignment horizontal="general" vertical="bottom" textRotation="0" wrapText="true" indent="0" shrinkToFit="false"/>
      <protection locked="true" hidden="false"/>
    </xf>
    <xf numFmtId="169" fontId="4" fillId="0" borderId="0" xfId="17" applyFont="true" applyBorder="true" applyAlignment="true" applyProtection="true">
      <alignment horizontal="general" vertical="bottom" textRotation="0" wrapText="true" indent="0" shrinkToFit="false"/>
      <protection locked="true" hidden="false"/>
    </xf>
    <xf numFmtId="170"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17" applyFont="true" applyBorder="true" applyAlignment="true" applyProtection="true">
      <alignment horizontal="general" vertical="bottom" textRotation="0" wrapText="false" indent="0" shrinkToFit="false"/>
      <protection locked="true" hidden="false"/>
    </xf>
    <xf numFmtId="168" fontId="4" fillId="0" borderId="0" xfId="0" applyFont="true" applyBorder="true" applyAlignment="true" applyProtection="false">
      <alignment horizontal="right" vertical="bottom" textRotation="0" wrapText="false" indent="0" shrinkToFit="false"/>
      <protection locked="true" hidden="false"/>
    </xf>
    <xf numFmtId="168"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71"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5" fontId="4" fillId="0" borderId="0" xfId="17" applyFont="true" applyBorder="tru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false">
      <alignment horizontal="right" vertical="bottom" textRotation="0" wrapText="true" indent="0" shrinkToFit="false"/>
      <protection locked="true" hidden="false"/>
    </xf>
    <xf numFmtId="168" fontId="4" fillId="0" borderId="0" xfId="0" applyFont="true" applyBorder="true" applyAlignment="true" applyProtection="false">
      <alignment horizontal="right"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3" fontId="0" fillId="0" borderId="0"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70" fontId="4" fillId="0" borderId="0" xfId="17" applyFont="true" applyBorder="true" applyAlignment="true" applyProtection="true">
      <alignment horizontal="general" vertical="bottom" textRotation="0" wrapText="true" indent="0" shrinkToFit="false"/>
      <protection locked="true" hidden="false"/>
    </xf>
    <xf numFmtId="174" fontId="6" fillId="0" borderId="0" xfId="0" applyFont="true" applyBorder="false" applyAlignment="true" applyProtection="false">
      <alignment horizontal="general" vertical="bottom" textRotation="0" wrapText="true" indent="0" shrinkToFit="false"/>
      <protection locked="true" hidden="false"/>
    </xf>
    <xf numFmtId="174"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6" fontId="4" fillId="0" borderId="0" xfId="19" applyFont="true" applyBorder="true" applyAlignment="true" applyProtection="tru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72" fontId="4" fillId="0" borderId="0" xfId="0" applyFont="true" applyBorder="false" applyAlignment="false" applyProtection="false">
      <alignment horizontal="general" vertical="bottom" textRotation="0" wrapText="false" indent="0" shrinkToFit="false"/>
      <protection locked="true" hidden="false"/>
    </xf>
    <xf numFmtId="172" fontId="9"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77" fontId="5" fillId="0" borderId="0" xfId="0" applyFont="true" applyBorder="false" applyAlignment="true" applyProtection="false">
      <alignment horizontal="general" vertical="bottom" textRotation="0" wrapText="false" indent="0" shrinkToFit="false"/>
      <protection locked="true" hidden="false"/>
    </xf>
    <xf numFmtId="172" fontId="10"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5" fontId="9" fillId="0" borderId="0" xfId="15" applyFont="tru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false">
      <alignment horizontal="general" vertical="bottom" textRotation="0" wrapText="false" indent="0" shrinkToFit="false"/>
      <protection locked="true" hidden="false"/>
    </xf>
    <xf numFmtId="164" fontId="5" fillId="0" borderId="0" xfId="15" applyFont="true" applyBorder="true" applyAlignment="true" applyProtection="true">
      <alignment horizontal="general" vertical="bottom" textRotation="0" wrapText="false" indent="0" shrinkToFit="false"/>
      <protection locked="true" hidden="false"/>
    </xf>
    <xf numFmtId="172" fontId="11"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72" fontId="11" fillId="0" borderId="0" xfId="15"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4" fillId="0" borderId="0" xfId="0" applyFont="true" applyBorder="true" applyAlignment="true" applyProtection="false">
      <alignment horizontal="right" vertical="center" textRotation="0" wrapText="true" indent="0" shrinkToFit="false"/>
      <protection locked="true" hidden="false"/>
    </xf>
    <xf numFmtId="172" fontId="4" fillId="0" borderId="0" xfId="15" applyFont="true" applyBorder="true" applyAlignment="true" applyProtection="true">
      <alignment horizontal="general" vertical="bottom" textRotation="0" wrapText="false" indent="0" shrinkToFit="false"/>
      <protection locked="true" hidden="false"/>
    </xf>
    <xf numFmtId="177" fontId="9" fillId="0" borderId="0" xfId="0" applyFont="true" applyBorder="false" applyAlignment="true" applyProtection="false">
      <alignment horizontal="general" vertical="bottom" textRotation="0" wrapText="false" indent="0" shrinkToFit="false"/>
      <protection locked="true" hidden="false"/>
    </xf>
    <xf numFmtId="178" fontId="5" fillId="0" borderId="0" xfId="0" applyFont="true" applyBorder="false" applyAlignment="true" applyProtection="false">
      <alignment horizontal="general" vertical="bottom" textRotation="0" wrapText="false" indent="0" shrinkToFit="false"/>
      <protection locked="true" hidden="false"/>
    </xf>
    <xf numFmtId="178" fontId="5" fillId="0" borderId="0" xfId="0" applyFont="true" applyBorder="false" applyAlignment="true" applyProtection="false">
      <alignment horizontal="right" vertical="bottom" textRotation="0" wrapText="false" indent="0" shrinkToFit="false"/>
      <protection locked="true" hidden="false"/>
    </xf>
    <xf numFmtId="179" fontId="5" fillId="0" borderId="1" xfId="15" applyFont="true" applyBorder="true" applyAlignment="true" applyProtection="true">
      <alignment horizontal="general" vertical="bottom" textRotation="0" wrapText="false" indent="0" shrinkToFit="false"/>
      <protection locked="true" hidden="false"/>
    </xf>
    <xf numFmtId="179" fontId="4" fillId="0" borderId="0" xfId="0" applyFont="true" applyBorder="true" applyAlignment="true" applyProtection="true">
      <alignment horizontal="center" vertical="bottom" textRotation="0" wrapText="false" indent="0" shrinkToFit="false"/>
      <protection locked="false" hidden="false"/>
    </xf>
    <xf numFmtId="179" fontId="4" fillId="0" borderId="0" xfId="0" applyFont="true" applyBorder="true" applyAlignment="false" applyProtection="true">
      <alignment horizontal="general" vertical="bottom" textRotation="0" wrapText="false" indent="0" shrinkToFit="false"/>
      <protection locked="false" hidden="false"/>
    </xf>
    <xf numFmtId="180" fontId="4" fillId="0" borderId="0" xfId="0" applyFont="true" applyBorder="true" applyAlignment="false" applyProtection="true">
      <alignment horizontal="general" vertical="bottom" textRotation="0" wrapText="false" indent="0" shrinkToFit="false"/>
      <protection locked="false" hidden="false"/>
    </xf>
    <xf numFmtId="181" fontId="4" fillId="0" borderId="0" xfId="0" applyFont="true" applyBorder="true" applyAlignment="false" applyProtection="true">
      <alignment horizontal="general" vertical="bottom" textRotation="0" wrapText="false" indent="0" shrinkToFit="false"/>
      <protection locked="false" hidden="false"/>
    </xf>
    <xf numFmtId="172" fontId="4" fillId="0" borderId="0" xfId="15" applyFont="true" applyBorder="true" applyAlignment="true" applyProtection="true">
      <alignment horizontal="general" vertical="bottom" textRotation="0" wrapText="false" indent="0" shrinkToFit="false"/>
      <protection locked="false" hidden="false"/>
    </xf>
    <xf numFmtId="180"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false" hidden="false"/>
    </xf>
    <xf numFmtId="178" fontId="5" fillId="0" borderId="0" xfId="0" applyFont="true" applyBorder="true" applyAlignment="true" applyProtection="true">
      <alignment horizontal="right" vertical="bottom" textRotation="0" wrapText="false" indent="0" shrinkToFit="false"/>
      <protection locked="false" hidden="false"/>
    </xf>
    <xf numFmtId="179" fontId="4" fillId="0" borderId="0" xfId="0" applyFont="true" applyBorder="true" applyAlignment="false" applyProtection="false">
      <alignment horizontal="general" vertical="bottom" textRotation="0" wrapText="false" indent="0" shrinkToFit="false"/>
      <protection locked="true" hidden="false"/>
    </xf>
    <xf numFmtId="180" fontId="5" fillId="0" borderId="0" xfId="0" applyFont="true" applyBorder="true" applyAlignment="true" applyProtection="true">
      <alignment horizontal="center" vertical="bottom" textRotation="0" wrapText="false" indent="0" shrinkToFit="false"/>
      <protection locked="false" hidden="false"/>
    </xf>
    <xf numFmtId="181" fontId="5" fillId="0" borderId="0" xfId="0" applyFont="true" applyBorder="true" applyAlignment="true" applyProtection="true">
      <alignment horizontal="center" vertical="bottom" textRotation="0" wrapText="false" indent="0" shrinkToFit="false"/>
      <protection locked="false" hidden="false"/>
    </xf>
    <xf numFmtId="172" fontId="5" fillId="0" borderId="0" xfId="15"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true" applyProtection="true">
      <alignment horizontal="center" vertical="bottom" textRotation="0" wrapText="false" indent="0" shrinkToFit="false"/>
      <protection locked="false" hidden="false"/>
    </xf>
    <xf numFmtId="179" fontId="5" fillId="0" borderId="0" xfId="0" applyFont="true" applyBorder="true" applyAlignment="true" applyProtection="true">
      <alignment horizontal="center" vertical="bottom" textRotation="0" wrapText="false" indent="0" shrinkToFit="false"/>
      <protection locked="false" hidden="false"/>
    </xf>
    <xf numFmtId="179" fontId="4" fillId="0" borderId="0" xfId="15" applyFont="true" applyBorder="true" applyAlignment="true" applyProtection="true">
      <alignment horizontal="general" vertical="bottom" textRotation="0" wrapText="false" indent="0" shrinkToFit="false"/>
      <protection locked="false" hidden="false"/>
    </xf>
    <xf numFmtId="182" fontId="4" fillId="0" borderId="0" xfId="0" applyFont="true" applyBorder="true" applyAlignment="false" applyProtection="true">
      <alignment horizontal="general" vertical="bottom" textRotation="0" wrapText="false" indent="0" shrinkToFit="false"/>
      <protection locked="false" hidden="false"/>
    </xf>
    <xf numFmtId="178" fontId="5" fillId="0" borderId="0" xfId="0" applyFont="true" applyBorder="true" applyAlignment="true" applyProtection="true">
      <alignment horizontal="right" vertical="bottom" textRotation="0" wrapText="false" indent="0" shrinkToFit="false"/>
      <protection locked="false" hidden="false"/>
    </xf>
    <xf numFmtId="179" fontId="5" fillId="0" borderId="0" xfId="0" applyFont="true" applyBorder="true" applyAlignment="false" applyProtection="true">
      <alignment horizontal="general" vertical="bottom" textRotation="0" wrapText="false" indent="0" shrinkToFit="false"/>
      <protection locked="false" hidden="false"/>
    </xf>
    <xf numFmtId="181" fontId="5" fillId="0" borderId="0" xfId="0" applyFont="true" applyBorder="true" applyAlignment="false" applyProtection="true">
      <alignment horizontal="general" vertical="bottom" textRotation="0" wrapText="false" indent="0" shrinkToFit="false"/>
      <protection locked="false" hidden="false"/>
    </xf>
    <xf numFmtId="172" fontId="5" fillId="0" borderId="0" xfId="15" applyFont="true" applyBorder="true" applyAlignment="true" applyProtection="true">
      <alignment horizontal="general" vertical="bottom" textRotation="0" wrapText="false" indent="0" shrinkToFit="false"/>
      <protection locked="false" hidden="false"/>
    </xf>
    <xf numFmtId="172" fontId="6" fillId="0" borderId="0" xfId="15" applyFont="true" applyBorder="true" applyAlignment="true" applyProtection="true">
      <alignment horizontal="general" vertical="bottom" textRotation="0" wrapText="false" indent="0" shrinkToFit="false"/>
      <protection locked="false" hidden="false"/>
    </xf>
    <xf numFmtId="178" fontId="5" fillId="0" borderId="0" xfId="0" applyFont="true" applyBorder="true" applyAlignment="false" applyProtection="true">
      <alignment horizontal="general" vertical="bottom" textRotation="0" wrapText="false" indent="0" shrinkToFit="false"/>
      <protection locked="false" hidden="false"/>
    </xf>
    <xf numFmtId="178" fontId="5" fillId="0"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false" hidden="false"/>
    </xf>
    <xf numFmtId="172" fontId="4" fillId="0" borderId="0" xfId="15"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8" fontId="4" fillId="0" borderId="0" xfId="0" applyFont="true" applyBorder="true" applyAlignment="true" applyProtection="true">
      <alignment horizontal="center" vertical="bottom" textRotation="0" wrapText="false" indent="0" shrinkToFit="false"/>
      <protection locked="false" hidden="false"/>
    </xf>
    <xf numFmtId="180" fontId="5" fillId="0" borderId="0" xfId="0" applyFont="true" applyBorder="true" applyAlignment="true" applyProtection="true">
      <alignment horizontal="center" vertical="bottom" textRotation="0" wrapText="false" indent="0" shrinkToFit="false"/>
      <protection locked="false" hidden="false"/>
    </xf>
    <xf numFmtId="164" fontId="5" fillId="0" borderId="0" xfId="0" applyFont="true" applyBorder="true" applyAlignment="false" applyProtection="true">
      <alignment horizontal="general" vertical="bottom" textRotation="0" wrapText="false" indent="0" shrinkToFit="false"/>
      <protection locked="false" hidden="false"/>
    </xf>
    <xf numFmtId="172" fontId="5" fillId="0" borderId="0" xfId="15" applyFont="true" applyBorder="true" applyAlignment="true" applyProtection="true">
      <alignment horizontal="general" vertical="bottom" textRotation="0" wrapText="false" indent="0" shrinkToFit="false"/>
      <protection locked="false" hidden="false"/>
    </xf>
    <xf numFmtId="172" fontId="6" fillId="0" borderId="0" xfId="15" applyFont="true" applyBorder="tru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8" fontId="5" fillId="0" borderId="0" xfId="0" applyFont="true" applyBorder="true" applyAlignment="true" applyProtection="true">
      <alignment horizontal="center" vertical="bottom" textRotation="0" wrapText="false" indent="0" shrinkToFit="false"/>
      <protection locked="false" hidden="false"/>
    </xf>
    <xf numFmtId="178" fontId="5" fillId="0" borderId="0" xfId="0" applyFont="true" applyBorder="false" applyAlignment="false" applyProtection="false">
      <alignment horizontal="general" vertical="bottom" textRotation="0" wrapText="false" indent="0" shrinkToFit="false"/>
      <protection locked="true" hidden="false"/>
    </xf>
    <xf numFmtId="172" fontId="11"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83"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84" fontId="4" fillId="0" borderId="0" xfId="0" applyFont="true" applyBorder="false" applyAlignment="false" applyProtection="false">
      <alignment horizontal="general" vertical="bottom" textRotation="0" wrapText="false" indent="0" shrinkToFit="false"/>
      <protection locked="true" hidden="false"/>
    </xf>
    <xf numFmtId="170" fontId="5" fillId="0" borderId="0" xfId="0" applyFont="true" applyBorder="false" applyAlignment="true" applyProtection="false">
      <alignment horizontal="general" vertical="bottom" textRotation="0" wrapText="true" indent="0" shrinkToFit="false"/>
      <protection locked="true" hidden="false"/>
    </xf>
    <xf numFmtId="185" fontId="4" fillId="0" borderId="0" xfId="0" applyFont="true" applyBorder="false" applyAlignment="false" applyProtection="false">
      <alignment horizontal="general" vertical="bottom" textRotation="0" wrapText="false" indent="0" shrinkToFit="false"/>
      <protection locked="true" hidden="false"/>
    </xf>
    <xf numFmtId="186" fontId="6" fillId="0" borderId="0" xfId="0" applyFont="true" applyBorder="false" applyAlignment="false" applyProtection="false">
      <alignment horizontal="general" vertical="bottom" textRotation="0" wrapText="false" indent="0" shrinkToFit="false"/>
      <protection locked="true" hidden="false"/>
    </xf>
    <xf numFmtId="187" fontId="12"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17" applyFont="true" applyBorder="true" applyAlignment="true" applyProtection="true">
      <alignment horizontal="general" vertical="bottom" textRotation="0" wrapText="tru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74" fontId="4" fillId="0" borderId="0" xfId="0" applyFont="true" applyBorder="false" applyAlignment="false" applyProtection="false">
      <alignment horizontal="general" vertical="bottom" textRotation="0" wrapText="false" indent="0" shrinkToFit="false"/>
      <protection locked="true" hidden="false"/>
    </xf>
    <xf numFmtId="180" fontId="6" fillId="0" borderId="0" xfId="0" applyFont="true" applyBorder="false" applyAlignment="false" applyProtection="false">
      <alignment horizontal="general" vertical="bottom" textRotation="0" wrapText="false" indent="0" shrinkToFit="false"/>
      <protection locked="true" hidden="false"/>
    </xf>
    <xf numFmtId="172" fontId="6" fillId="0" borderId="0" xfId="0" applyFont="true" applyBorder="false" applyAlignment="false" applyProtection="false">
      <alignment horizontal="general" vertical="bottom" textRotation="0" wrapText="false" indent="0" shrinkToFit="false"/>
      <protection locked="true" hidden="false"/>
    </xf>
    <xf numFmtId="180"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1.25" customHeight="true" zeroHeight="false" outlineLevelRow="0" outlineLevelCol="0"/>
  <cols>
    <col collapsed="false" customWidth="false" hidden="false" outlineLevel="0" max="1" min="1" style="1" width="9.14"/>
    <col collapsed="false" customWidth="true" hidden="false" outlineLevel="0" max="2" min="2" style="1" width="11.42"/>
    <col collapsed="false" customWidth="true" hidden="false" outlineLevel="0" max="3" min="3" style="1" width="35.85"/>
    <col collapsed="false" customWidth="true" hidden="false" outlineLevel="0" max="4" min="4" style="1" width="15.28"/>
    <col collapsed="false" customWidth="true" hidden="false" outlineLevel="0" max="5" min="5" style="1" width="18.14"/>
    <col collapsed="false" customWidth="true" hidden="false" outlineLevel="0" max="6" min="6" style="1" width="12.85"/>
    <col collapsed="false" customWidth="true" hidden="false" outlineLevel="0" max="7" min="7" style="1" width="11.28"/>
    <col collapsed="false" customWidth="true" hidden="false" outlineLevel="0" max="8" min="8" style="1" width="16.42"/>
    <col collapsed="false" customWidth="true" hidden="false" outlineLevel="0" max="9" min="9" style="1" width="33.28"/>
    <col collapsed="false" customWidth="true" hidden="false" outlineLevel="0" max="10" min="10" style="1" width="34.41"/>
    <col collapsed="false" customWidth="true" hidden="false" outlineLevel="0" max="11" min="11" style="1" width="17.28"/>
    <col collapsed="false" customWidth="true" hidden="false" outlineLevel="0" max="12" min="12" style="1" width="19.85"/>
    <col collapsed="false" customWidth="true" hidden="false" outlineLevel="0" max="13" min="13" style="1" width="25.56"/>
    <col collapsed="false" customWidth="true" hidden="false" outlineLevel="0" max="14" min="14" style="1" width="83.7"/>
    <col collapsed="false" customWidth="false" hidden="false" outlineLevel="0" max="257" min="15" style="1" width="9.14"/>
  </cols>
  <sheetData>
    <row r="1" customFormat="false" ht="11.25" hidden="false" customHeight="fals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22.5" hidden="false" customHeight="false" outlineLevel="0" collapsed="false">
      <c r="A2" s="2" t="s">
        <v>1</v>
      </c>
      <c r="B2" s="2" t="s">
        <v>2</v>
      </c>
      <c r="C2" s="2" t="s">
        <v>3</v>
      </c>
      <c r="D2" s="2" t="s">
        <v>4</v>
      </c>
      <c r="E2" s="3" t="s">
        <v>5</v>
      </c>
      <c r="F2" s="2" t="s">
        <v>6</v>
      </c>
      <c r="G2" s="2" t="s">
        <v>7</v>
      </c>
      <c r="H2" s="2" t="s">
        <v>8</v>
      </c>
      <c r="I2" s="2" t="s">
        <v>9</v>
      </c>
      <c r="J2" s="2" t="s">
        <v>10</v>
      </c>
      <c r="K2" s="2" t="s">
        <v>11</v>
      </c>
      <c r="L2" s="2" t="s">
        <v>12</v>
      </c>
      <c r="M2" s="2" t="s">
        <v>13</v>
      </c>
      <c r="N2" s="2" t="s">
        <v>14</v>
      </c>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row>
    <row r="3" customFormat="false" ht="99.75" hidden="false" customHeight="true" outlineLevel="0" collapsed="false">
      <c r="A3" s="4" t="n">
        <v>1</v>
      </c>
      <c r="B3" s="4" t="s">
        <v>15</v>
      </c>
      <c r="C3" s="5" t="s">
        <v>16</v>
      </c>
      <c r="D3" s="6" t="n">
        <v>90000000</v>
      </c>
      <c r="E3" s="7" t="n">
        <v>82057068</v>
      </c>
      <c r="F3" s="8" t="n">
        <v>36100</v>
      </c>
      <c r="G3" s="8" t="n">
        <v>41639</v>
      </c>
      <c r="H3" s="6" t="s">
        <v>17</v>
      </c>
      <c r="I3" s="9" t="s">
        <v>18</v>
      </c>
      <c r="J3" s="5" t="s">
        <v>19</v>
      </c>
      <c r="K3" s="5" t="s">
        <v>20</v>
      </c>
      <c r="L3" s="5" t="s">
        <v>21</v>
      </c>
      <c r="M3" s="10" t="n">
        <v>72000000</v>
      </c>
      <c r="N3" s="5" t="s">
        <v>22</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row>
    <row r="4" customFormat="false" ht="96.75" hidden="false" customHeight="true" outlineLevel="0" collapsed="false">
      <c r="A4" s="4" t="n">
        <v>2</v>
      </c>
      <c r="B4" s="4" t="s">
        <v>23</v>
      </c>
      <c r="C4" s="5" t="s">
        <v>24</v>
      </c>
      <c r="D4" s="10" t="n">
        <v>75000000</v>
      </c>
      <c r="E4" s="11" t="n">
        <v>74902757</v>
      </c>
      <c r="F4" s="12" t="s">
        <v>25</v>
      </c>
      <c r="G4" s="13" t="s">
        <v>26</v>
      </c>
      <c r="H4" s="5" t="s">
        <v>27</v>
      </c>
      <c r="I4" s="5" t="s">
        <v>28</v>
      </c>
      <c r="J4" s="5" t="s">
        <v>29</v>
      </c>
      <c r="K4" s="5" t="s">
        <v>30</v>
      </c>
      <c r="L4" s="5" t="s">
        <v>31</v>
      </c>
      <c r="M4" s="5" t="s">
        <v>32</v>
      </c>
      <c r="N4" s="5" t="s">
        <v>33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row>
    <row r="5" customFormat="false" ht="116.25" hidden="false" customHeight="true" outlineLevel="0" collapsed="false">
      <c r="A5" s="14" t="n">
        <v>3</v>
      </c>
      <c r="B5" s="14" t="s">
        <v>34</v>
      </c>
      <c r="C5" s="5" t="s">
        <v>35</v>
      </c>
      <c r="D5" s="10" t="n">
        <v>105000000</v>
      </c>
      <c r="E5" s="7" t="n">
        <v>96274830</v>
      </c>
      <c r="F5" s="15" t="s">
        <v>36</v>
      </c>
      <c r="G5" s="13" t="s">
        <v>37</v>
      </c>
      <c r="H5" s="5" t="s">
        <v>38</v>
      </c>
      <c r="I5" s="5" t="s">
        <v>39</v>
      </c>
      <c r="J5" s="5"/>
      <c r="K5" s="5" t="s">
        <v>40</v>
      </c>
      <c r="L5" s="5" t="s">
        <v>41</v>
      </c>
      <c r="M5" s="5" t="s">
        <v>42</v>
      </c>
      <c r="N5" s="5" t="s">
        <v>43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row>
    <row r="6" customFormat="false" ht="146.25" hidden="false" customHeight="false" outlineLevel="0" collapsed="false">
      <c r="A6" s="14" t="n">
        <v>4</v>
      </c>
      <c r="B6" s="14" t="s">
        <v>44</v>
      </c>
      <c r="C6" s="5" t="s">
        <v>45</v>
      </c>
      <c r="D6" s="10" t="n">
        <v>550000000</v>
      </c>
      <c r="E6" s="10" t="n">
        <f aca="false">385000000+13875000+48562016.25+3237983.75</f>
        <v>450675000</v>
      </c>
      <c r="F6" s="5" t="s">
        <v>46</v>
      </c>
      <c r="G6" s="16" t="n">
        <v>37043</v>
      </c>
      <c r="H6" s="5" t="s">
        <v>47</v>
      </c>
      <c r="I6" s="5" t="s">
        <v>48</v>
      </c>
      <c r="J6" s="5" t="s">
        <v>49</v>
      </c>
      <c r="K6" s="5" t="s">
        <v>50</v>
      </c>
      <c r="L6" s="5" t="s">
        <v>51</v>
      </c>
      <c r="M6" s="5" t="s">
        <v>52</v>
      </c>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row>
    <row r="7" customFormat="false" ht="78" hidden="false" customHeight="true" outlineLevel="0" collapsed="false">
      <c r="A7" s="14" t="n">
        <v>5</v>
      </c>
      <c r="B7" s="17" t="s">
        <v>53</v>
      </c>
      <c r="C7" s="5" t="s">
        <v>54</v>
      </c>
      <c r="D7" s="10" t="n">
        <v>125000000</v>
      </c>
      <c r="E7" s="7" t="n">
        <v>101809139</v>
      </c>
      <c r="F7" s="13" t="s">
        <v>55</v>
      </c>
      <c r="G7" s="13" t="s">
        <v>56</v>
      </c>
      <c r="H7" s="5"/>
      <c r="I7" s="5" t="s">
        <v>57</v>
      </c>
      <c r="J7" s="5"/>
      <c r="K7" s="5" t="s">
        <v>58</v>
      </c>
      <c r="L7" s="5"/>
      <c r="M7" s="5"/>
      <c r="N7" s="5" t="s">
        <v>59</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row>
    <row r="8" customFormat="false" ht="101.25" hidden="false" customHeight="true" outlineLevel="0" collapsed="false">
      <c r="A8" s="14" t="n">
        <v>6</v>
      </c>
      <c r="B8" s="18" t="s">
        <v>60</v>
      </c>
      <c r="C8" s="17" t="s">
        <v>61</v>
      </c>
      <c r="D8" s="10" t="n">
        <v>57500000</v>
      </c>
      <c r="E8" s="10" t="n">
        <v>55519453</v>
      </c>
      <c r="F8" s="15" t="s">
        <v>62</v>
      </c>
      <c r="G8" s="13" t="s">
        <v>63</v>
      </c>
      <c r="H8" s="5" t="s">
        <v>64</v>
      </c>
      <c r="I8" s="5" t="s">
        <v>48</v>
      </c>
      <c r="J8" s="5" t="s">
        <v>65</v>
      </c>
      <c r="K8" s="5" t="s">
        <v>66</v>
      </c>
      <c r="L8" s="5" t="s">
        <v>67</v>
      </c>
      <c r="M8" s="5" t="s">
        <v>68</v>
      </c>
      <c r="N8" s="5" t="s">
        <v>69</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row>
    <row r="9" customFormat="false" ht="159.75" hidden="false" customHeight="true" outlineLevel="0" collapsed="false">
      <c r="A9" s="14" t="n">
        <v>7</v>
      </c>
      <c r="B9" s="18" t="s">
        <v>70</v>
      </c>
      <c r="C9" s="17" t="s">
        <v>71</v>
      </c>
      <c r="D9" s="19" t="n">
        <f aca="false">207205000+6347000</f>
        <v>213552000</v>
      </c>
      <c r="E9" s="19" t="n">
        <v>213532198</v>
      </c>
      <c r="F9" s="15" t="s">
        <v>72</v>
      </c>
      <c r="G9" s="13" t="s">
        <v>73</v>
      </c>
      <c r="H9" s="5" t="s">
        <v>64</v>
      </c>
      <c r="I9" s="5" t="s">
        <v>74</v>
      </c>
      <c r="J9" s="5" t="s">
        <v>65</v>
      </c>
      <c r="K9" s="5" t="s">
        <v>75</v>
      </c>
      <c r="L9" s="5" t="s">
        <v>67</v>
      </c>
      <c r="M9" s="5" t="s">
        <v>76</v>
      </c>
      <c r="N9" s="5" t="s">
        <v>77</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row>
    <row r="10" customFormat="false" ht="115.5" hidden="false" customHeight="true" outlineLevel="0" collapsed="false">
      <c r="A10" s="14" t="n">
        <v>8</v>
      </c>
      <c r="B10" s="5" t="s">
        <v>78</v>
      </c>
      <c r="C10" s="5" t="s">
        <v>79</v>
      </c>
      <c r="D10" s="11" t="n">
        <f aca="false">75017000</f>
        <v>75017000</v>
      </c>
      <c r="E10" s="11" t="n">
        <f aca="false">72987000</f>
        <v>72987000</v>
      </c>
      <c r="F10" s="20" t="s">
        <v>80</v>
      </c>
      <c r="G10" s="21" t="s">
        <v>81</v>
      </c>
      <c r="H10" s="5" t="s">
        <v>82</v>
      </c>
      <c r="I10" s="22"/>
      <c r="J10" s="23"/>
      <c r="K10" s="24"/>
      <c r="L10" s="25"/>
      <c r="M10" s="5"/>
      <c r="N10" s="5" t="s">
        <v>83</v>
      </c>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row>
    <row r="11" customFormat="false" ht="36.75" hidden="false" customHeight="true" outlineLevel="0" collapsed="false">
      <c r="A11" s="14" t="n">
        <v>9</v>
      </c>
      <c r="B11" s="18" t="s">
        <v>84</v>
      </c>
      <c r="C11" s="17" t="s">
        <v>85</v>
      </c>
      <c r="D11" s="26" t="n">
        <v>3200000</v>
      </c>
      <c r="E11" s="11" t="n">
        <v>2949000</v>
      </c>
      <c r="F11" s="15" t="s">
        <v>86</v>
      </c>
      <c r="G11" s="13" t="s">
        <v>87</v>
      </c>
      <c r="H11" s="5" t="s">
        <v>88</v>
      </c>
      <c r="I11" s="5"/>
      <c r="J11" s="5"/>
      <c r="K11" s="5"/>
      <c r="L11" s="5"/>
      <c r="M11" s="5"/>
      <c r="N11" s="5" t="s">
        <v>89</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row>
    <row r="12" customFormat="false" ht="168.75" hidden="false" customHeight="true" outlineLevel="0" collapsed="false">
      <c r="A12" s="14" t="n">
        <v>10</v>
      </c>
      <c r="B12" s="18" t="s">
        <v>90</v>
      </c>
      <c r="C12" s="17" t="s">
        <v>91</v>
      </c>
      <c r="D12" s="27" t="n">
        <v>121000000</v>
      </c>
      <c r="E12" s="28" t="n">
        <v>121000000</v>
      </c>
      <c r="F12" s="13" t="n">
        <v>36806</v>
      </c>
      <c r="G12" s="13" t="n">
        <v>41189</v>
      </c>
      <c r="H12" s="5" t="s">
        <v>92</v>
      </c>
      <c r="I12" s="5" t="s">
        <v>93</v>
      </c>
      <c r="J12" s="5" t="s">
        <v>94</v>
      </c>
      <c r="K12" s="5" t="s">
        <v>95</v>
      </c>
      <c r="L12" s="5"/>
      <c r="M12" s="5" t="s">
        <v>96</v>
      </c>
      <c r="N12" s="5" t="s">
        <v>97</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row>
    <row r="13" customFormat="false" ht="12" hidden="false" customHeight="true" outlineLevel="0" collapsed="false">
      <c r="A13" s="14" t="s">
        <v>98</v>
      </c>
      <c r="B13" s="5"/>
      <c r="C13" s="17"/>
      <c r="D13" s="29" t="n">
        <f aca="false">SUM(D3:D12)</f>
        <v>1415269000</v>
      </c>
      <c r="E13" s="29" t="n">
        <f aca="false">SUM(E3:E12)</f>
        <v>1271706445</v>
      </c>
      <c r="F13" s="5"/>
      <c r="G13" s="30"/>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row>
    <row r="15" customFormat="false" ht="11.25" hidden="false" customHeight="false" outlineLevel="0" collapsed="false">
      <c r="A15" s="1" t="s">
        <v>99</v>
      </c>
    </row>
    <row r="16" customFormat="false" ht="11.25" hidden="false" customHeight="false" outlineLevel="0" collapsed="false">
      <c r="A16" s="1" t="s">
        <v>100</v>
      </c>
    </row>
    <row r="17" customFormat="false" ht="11.25" hidden="false" customHeight="false" outlineLevel="0" collapsed="false">
      <c r="C17" s="31"/>
      <c r="F17" s="32"/>
      <c r="G17" s="32"/>
    </row>
    <row r="18" customFormat="false" ht="11.25" hidden="false" customHeight="false" outlineLevel="0" collapsed="false">
      <c r="C18" s="31"/>
      <c r="F18" s="32"/>
      <c r="G18" s="32"/>
    </row>
    <row r="19" customFormat="false" ht="11.25" hidden="false" customHeight="false" outlineLevel="0" collapsed="false">
      <c r="C19" s="33"/>
      <c r="F19" s="32"/>
      <c r="G19" s="32"/>
    </row>
    <row r="20" customFormat="false" ht="11.25" hidden="false" customHeight="false" outlineLevel="0" collapsed="false">
      <c r="C20" s="33"/>
      <c r="F20" s="32"/>
      <c r="G20" s="32"/>
      <c r="I20" s="33"/>
    </row>
    <row r="21" customFormat="false" ht="11.25" hidden="false" customHeight="false" outlineLevel="0" collapsed="false">
      <c r="C21" s="33"/>
      <c r="F21" s="32"/>
      <c r="G21" s="32"/>
    </row>
    <row r="22" customFormat="false" ht="11.25" hidden="false" customHeight="false" outlineLevel="0" collapsed="false">
      <c r="C22" s="34"/>
      <c r="D22" s="33"/>
      <c r="E22" s="33"/>
      <c r="F22" s="34"/>
      <c r="I22" s="34"/>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1" activeCellId="0" sqref="D11"/>
    </sheetView>
  </sheetViews>
  <sheetFormatPr defaultColWidth="9.13671875" defaultRowHeight="11.25" customHeight="true" zeroHeight="false" outlineLevelRow="0" outlineLevelCol="0"/>
  <cols>
    <col collapsed="false" customWidth="true" hidden="false" outlineLevel="0" max="1" min="1" style="1" width="11.56"/>
    <col collapsed="false" customWidth="true" hidden="false" outlineLevel="0" max="2" min="2" style="1" width="11.13"/>
    <col collapsed="false" customWidth="true" hidden="false" outlineLevel="0" max="3" min="3" style="1" width="11.7"/>
    <col collapsed="false" customWidth="false" hidden="false" outlineLevel="0" max="257" min="4" style="1" width="9.14"/>
  </cols>
  <sheetData>
    <row r="1" customFormat="false" ht="11.25" hidden="false" customHeight="false" outlineLevel="0" collapsed="false">
      <c r="A1" s="2" t="s">
        <v>160</v>
      </c>
    </row>
    <row r="2" customFormat="false" ht="11.25" hidden="false" customHeight="false" outlineLevel="0" collapsed="false">
      <c r="A2" s="1" t="s">
        <v>161</v>
      </c>
    </row>
    <row r="3" customFormat="false" ht="11.25" hidden="false" customHeight="false" outlineLevel="0" collapsed="false">
      <c r="A3" s="1" t="s">
        <v>156</v>
      </c>
      <c r="B3" s="103" t="n">
        <v>2000000</v>
      </c>
    </row>
    <row r="4" customFormat="false" ht="11.25" hidden="false" customHeight="false" outlineLevel="0" collapsed="false">
      <c r="A4" s="1" t="s">
        <v>157</v>
      </c>
      <c r="B4" s="99" t="n">
        <v>1.6</v>
      </c>
    </row>
    <row r="5" customFormat="false" ht="11.25" hidden="false" customHeight="false" outlineLevel="0" collapsed="false">
      <c r="A5" s="1" t="s">
        <v>162</v>
      </c>
      <c r="B5" s="33" t="n">
        <f aca="false">B3*B4</f>
        <v>3200000</v>
      </c>
    </row>
    <row r="7" customFormat="false" ht="11.25" hidden="false" customHeight="false" outlineLevel="0" collapsed="false">
      <c r="A7" s="2" t="s">
        <v>149</v>
      </c>
      <c r="B7" s="2" t="n">
        <v>2001</v>
      </c>
      <c r="C7" s="2" t="n">
        <v>2002</v>
      </c>
      <c r="D7" s="2"/>
      <c r="E7" s="2"/>
      <c r="F7" s="2"/>
      <c r="G7" s="2"/>
      <c r="H7" s="2"/>
      <c r="I7" s="2"/>
      <c r="J7" s="2"/>
      <c r="K7" s="2"/>
      <c r="L7" s="2"/>
      <c r="M7" s="2"/>
      <c r="N7" s="2"/>
    </row>
    <row r="8" customFormat="false" ht="11.25" hidden="false" customHeight="false" outlineLevel="0" collapsed="false">
      <c r="A8" s="88" t="n">
        <v>36540</v>
      </c>
      <c r="C8" s="105" t="n">
        <f aca="false">-B5</f>
        <v>-3200000</v>
      </c>
      <c r="D8" s="1" t="s">
        <v>159</v>
      </c>
    </row>
    <row r="9" customFormat="false" ht="11.25" hidden="false" customHeight="false" outlineLevel="0" collapsed="false">
      <c r="A9" s="88" t="n">
        <v>36722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1.25" customHeight="true" zeroHeight="false" outlineLevelRow="0" outlineLevelCol="0"/>
  <cols>
    <col collapsed="false" customWidth="true" hidden="false" outlineLevel="0" max="1" min="1" style="1" width="11.99"/>
    <col collapsed="false" customWidth="true" hidden="false" outlineLevel="0" max="2" min="2" style="1" width="13.7"/>
    <col collapsed="false" customWidth="true" hidden="false" outlineLevel="0" max="3" min="3" style="1" width="9.85"/>
    <col collapsed="false" customWidth="true" hidden="false" outlineLevel="0" max="4" min="4" style="1" width="11.99"/>
    <col collapsed="false" customWidth="true" hidden="false" outlineLevel="0" max="14" min="5" style="1" width="9.85"/>
    <col collapsed="false" customWidth="true" hidden="false" outlineLevel="0" max="15" min="15" style="1" width="10.71"/>
    <col collapsed="false" customWidth="true" hidden="false" outlineLevel="0" max="26" min="16" style="1" width="9.85"/>
    <col collapsed="false" customWidth="false" hidden="false" outlineLevel="0" max="257" min="27" style="1" width="9.14"/>
  </cols>
  <sheetData>
    <row r="1" customFormat="false" ht="11.25" hidden="false" customHeight="false" outlineLevel="0" collapsed="false">
      <c r="A1" s="2" t="s">
        <v>163</v>
      </c>
    </row>
    <row r="2" customFormat="false" ht="11.25" hidden="false" customHeight="false" outlineLevel="0" collapsed="false">
      <c r="A2" s="1" t="s">
        <v>164</v>
      </c>
    </row>
    <row r="3" customFormat="false" ht="11.25" hidden="false" customHeight="false" outlineLevel="0" collapsed="false">
      <c r="A3" s="2" t="s">
        <v>149</v>
      </c>
      <c r="B3" s="2" t="n">
        <v>2000</v>
      </c>
      <c r="C3" s="2" t="n">
        <v>2001</v>
      </c>
      <c r="D3" s="2" t="n">
        <v>2002</v>
      </c>
      <c r="E3" s="2" t="n">
        <v>2003</v>
      </c>
      <c r="F3" s="2" t="n">
        <v>2004</v>
      </c>
      <c r="G3" s="2" t="n">
        <v>2005</v>
      </c>
      <c r="H3" s="2" t="n">
        <v>2006</v>
      </c>
      <c r="I3" s="2" t="n">
        <v>2007</v>
      </c>
      <c r="J3" s="2" t="n">
        <v>2008</v>
      </c>
      <c r="K3" s="2" t="n">
        <v>2009</v>
      </c>
      <c r="L3" s="2" t="n">
        <v>2010</v>
      </c>
      <c r="M3" s="2" t="n">
        <v>2011</v>
      </c>
      <c r="N3" s="2" t="n">
        <v>2012</v>
      </c>
    </row>
    <row r="4" customFormat="false" ht="11.25" hidden="false" customHeight="false" outlineLevel="0" collapsed="false">
      <c r="A4" s="88" t="n">
        <v>36692</v>
      </c>
      <c r="B4" s="106"/>
      <c r="C4" s="106" t="n">
        <v>-18184000</v>
      </c>
      <c r="D4" s="106" t="n">
        <v>-18184000</v>
      </c>
      <c r="E4" s="106" t="n">
        <v>-18184000</v>
      </c>
      <c r="F4" s="106" t="n">
        <v>-18184000</v>
      </c>
      <c r="G4" s="106" t="n">
        <v>-18184000</v>
      </c>
      <c r="H4" s="106" t="n">
        <v>-18184000</v>
      </c>
      <c r="I4" s="106" t="n">
        <v>-18184000</v>
      </c>
      <c r="J4" s="106" t="n">
        <v>-18184000</v>
      </c>
      <c r="K4" s="106" t="n">
        <v>-18184000</v>
      </c>
      <c r="L4" s="106" t="n">
        <v>-18184000</v>
      </c>
      <c r="M4" s="106" t="n">
        <v>-42630000</v>
      </c>
      <c r="N4" s="106" t="n">
        <v>-42630000</v>
      </c>
      <c r="O4" s="106"/>
    </row>
    <row r="5" customFormat="false" ht="11.25" hidden="false" customHeight="false" outlineLevel="0" collapsed="false">
      <c r="A5" s="88" t="n">
        <v>36875</v>
      </c>
      <c r="B5" s="106" t="n">
        <v>-8000000</v>
      </c>
      <c r="C5" s="106" t="n">
        <v>-18184000</v>
      </c>
      <c r="D5" s="106" t="n">
        <v>-18184000</v>
      </c>
      <c r="E5" s="106" t="n">
        <v>-18184000</v>
      </c>
      <c r="F5" s="106" t="n">
        <v>-18184000</v>
      </c>
      <c r="G5" s="106" t="n">
        <v>-18184000</v>
      </c>
      <c r="H5" s="106" t="n">
        <v>-18184000</v>
      </c>
      <c r="I5" s="106" t="n">
        <v>-18184000</v>
      </c>
      <c r="J5" s="106" t="n">
        <v>-18184000</v>
      </c>
      <c r="K5" s="106" t="n">
        <v>-18184000</v>
      </c>
      <c r="L5" s="106" t="n">
        <v>-42630000</v>
      </c>
      <c r="M5" s="106" t="n">
        <v>-42630000</v>
      </c>
      <c r="N5" s="106" t="n">
        <v>-42630000</v>
      </c>
      <c r="O5" s="106"/>
    </row>
    <row r="6" customFormat="false" ht="11.25" hidden="false" customHeight="false" outlineLevel="0" collapsed="false">
      <c r="O6" s="106"/>
    </row>
    <row r="8" customFormat="false" ht="11.25" hidden="false" customHeight="false" outlineLevel="0" collapsed="false">
      <c r="A8" s="99"/>
    </row>
    <row r="12" customFormat="false" ht="11.25" hidden="false" customHeight="false" outlineLevel="0" collapsed="false">
      <c r="A12" s="33"/>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row>
    <row r="13" customFormat="false" ht="11.25" hidden="false" customHeight="false" outlineLevel="0" collapsed="false">
      <c r="A13" s="33"/>
      <c r="B13" s="106"/>
    </row>
    <row r="14" customFormat="false" ht="11.25" hidden="false" customHeight="false" outlineLevel="0" collapsed="false">
      <c r="A14" s="33"/>
      <c r="B14" s="106"/>
    </row>
    <row r="15" customFormat="false" ht="11.25" hidden="false" customHeight="false" outlineLevel="0" collapsed="false">
      <c r="C15" s="106"/>
      <c r="D15" s="3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9.0546875" defaultRowHeight="12.75" customHeight="true" zeroHeight="false" outlineLevelRow="0" outlineLevelCol="0"/>
  <cols>
    <col collapsed="false" customWidth="true" hidden="false" outlineLevel="0" max="2" min="2" style="0" width="14.85"/>
    <col collapsed="false" customWidth="true" hidden="false" outlineLevel="0" max="3" min="3" style="0" width="11.99"/>
    <col collapsed="false" customWidth="true" hidden="false" outlineLevel="0" max="4" min="4" style="0" width="13.7"/>
    <col collapsed="false" customWidth="true" hidden="false" outlineLevel="0" max="16" min="5" style="0" width="11.7"/>
  </cols>
  <sheetData>
    <row r="1" customFormat="false" ht="12.75" hidden="false" customHeight="false" outlineLevel="0" collapsed="false">
      <c r="A1" s="2" t="s">
        <v>101</v>
      </c>
      <c r="B1" s="2"/>
      <c r="C1" s="2"/>
      <c r="D1" s="2"/>
    </row>
    <row r="2" customFormat="false" ht="12.75" hidden="false" customHeight="false" outlineLevel="0" collapsed="false">
      <c r="A2" s="2"/>
      <c r="B2" s="2"/>
      <c r="C2" s="2"/>
      <c r="D2" s="2"/>
    </row>
    <row r="3" customFormat="false" ht="12.75" hidden="false" customHeight="false" outlineLevel="0" collapsed="false">
      <c r="A3" s="2" t="s">
        <v>102</v>
      </c>
      <c r="B3" s="2"/>
      <c r="C3" s="35" t="n">
        <v>8818893</v>
      </c>
      <c r="D3" s="1" t="s">
        <v>103</v>
      </c>
    </row>
    <row r="4" customFormat="false" ht="12.75" hidden="false" customHeight="false" outlineLevel="0" collapsed="false">
      <c r="A4" s="36" t="s">
        <v>104</v>
      </c>
      <c r="B4" s="37"/>
      <c r="C4" s="35" t="n">
        <v>30000000</v>
      </c>
      <c r="E4" s="2"/>
    </row>
    <row r="5" customFormat="false" ht="12.75" hidden="false" customHeight="false" outlineLevel="0" collapsed="false">
      <c r="A5" s="36" t="s">
        <v>105</v>
      </c>
      <c r="B5" s="37"/>
      <c r="C5" s="38" t="n">
        <v>20000000</v>
      </c>
      <c r="D5" s="39" t="s">
        <v>106</v>
      </c>
      <c r="E5" s="40"/>
    </row>
    <row r="6" customFormat="false" ht="12.75" hidden="false" customHeight="false" outlineLevel="0" collapsed="false">
      <c r="A6" s="36" t="s">
        <v>107</v>
      </c>
      <c r="B6" s="37"/>
      <c r="C6" s="41" t="n">
        <v>0.97</v>
      </c>
      <c r="D6" s="42"/>
      <c r="E6" s="40"/>
    </row>
    <row r="7" customFormat="false" ht="12.75" hidden="false" customHeight="false" outlineLevel="0" collapsed="false">
      <c r="A7" s="36"/>
      <c r="B7" s="37"/>
      <c r="C7" s="41"/>
      <c r="D7" s="42"/>
      <c r="E7" s="40"/>
    </row>
    <row r="8" customFormat="false" ht="12.75" hidden="false" customHeight="false" outlineLevel="0" collapsed="false">
      <c r="A8" s="36" t="s">
        <v>108</v>
      </c>
      <c r="B8" s="36" t="n">
        <v>1999</v>
      </c>
      <c r="C8" s="43" t="n">
        <v>2000</v>
      </c>
      <c r="D8" s="36" t="n">
        <v>2001</v>
      </c>
      <c r="E8" s="43" t="n">
        <v>2002</v>
      </c>
      <c r="F8" s="36" t="n">
        <v>2003</v>
      </c>
      <c r="G8" s="43" t="n">
        <v>2004</v>
      </c>
      <c r="H8" s="36" t="n">
        <v>2005</v>
      </c>
      <c r="I8" s="43" t="n">
        <v>2006</v>
      </c>
      <c r="J8" s="36" t="n">
        <v>2007</v>
      </c>
      <c r="K8" s="43" t="n">
        <v>2008</v>
      </c>
      <c r="L8" s="36" t="n">
        <v>2009</v>
      </c>
      <c r="M8" s="43" t="n">
        <v>2010</v>
      </c>
      <c r="N8" s="36" t="n">
        <v>2011</v>
      </c>
      <c r="O8" s="43" t="n">
        <v>2012</v>
      </c>
      <c r="P8" s="36" t="n">
        <v>2013</v>
      </c>
    </row>
    <row r="9" customFormat="false" ht="12.75" hidden="false" customHeight="false" outlineLevel="0" collapsed="false">
      <c r="A9" s="36" t="s">
        <v>109</v>
      </c>
      <c r="B9" s="44" t="n">
        <f aca="false">-$C$3/2</f>
        <v>-4409446.5</v>
      </c>
      <c r="C9" s="44" t="n">
        <f aca="false">-$C$3/2</f>
        <v>-4409446.5</v>
      </c>
      <c r="D9" s="44" t="n">
        <f aca="false">-$C$3/2</f>
        <v>-4409446.5</v>
      </c>
      <c r="E9" s="44" t="n">
        <f aca="false">-$C$3/2</f>
        <v>-4409446.5</v>
      </c>
      <c r="F9" s="44" t="n">
        <f aca="false">-$C$3/2</f>
        <v>-4409446.5</v>
      </c>
      <c r="G9" s="44" t="n">
        <f aca="false">-$C$3/2</f>
        <v>-4409446.5</v>
      </c>
      <c r="H9" s="44" t="n">
        <f aca="false">-$C$3/2</f>
        <v>-4409446.5</v>
      </c>
      <c r="I9" s="44" t="n">
        <f aca="false">-$C$3/2</f>
        <v>-4409446.5</v>
      </c>
      <c r="J9" s="44" t="n">
        <f aca="false">-$C$3/2</f>
        <v>-4409446.5</v>
      </c>
      <c r="K9" s="44" t="n">
        <f aca="false">-$C$3/2</f>
        <v>-4409446.5</v>
      </c>
      <c r="L9" s="44" t="n">
        <f aca="false">-$C$3/2</f>
        <v>-4409446.5</v>
      </c>
      <c r="M9" s="44" t="n">
        <f aca="false">-$C$3/2</f>
        <v>-4409446.5</v>
      </c>
      <c r="N9" s="44" t="n">
        <f aca="false">-$C$3/2</f>
        <v>-4409446.5</v>
      </c>
      <c r="O9" s="44" t="n">
        <f aca="false">-$C$3/2</f>
        <v>-4409446.5</v>
      </c>
      <c r="P9" s="44" t="n">
        <f aca="false">-$C$3/2</f>
        <v>-4409446.5</v>
      </c>
    </row>
    <row r="10" customFormat="false" ht="12.75" hidden="false" customHeight="false" outlineLevel="0" collapsed="false">
      <c r="A10" s="36" t="s">
        <v>110</v>
      </c>
      <c r="B10" s="44" t="n">
        <f aca="false">-$C$3/2</f>
        <v>-4409446.5</v>
      </c>
      <c r="C10" s="44" t="n">
        <f aca="false">-$C$3/2</f>
        <v>-4409446.5</v>
      </c>
      <c r="D10" s="44" t="n">
        <f aca="false">-$C$3/2</f>
        <v>-4409446.5</v>
      </c>
      <c r="E10" s="44" t="n">
        <f aca="false">-$C$3/2</f>
        <v>-4409446.5</v>
      </c>
      <c r="F10" s="44" t="n">
        <f aca="false">-$C$3/2</f>
        <v>-4409446.5</v>
      </c>
      <c r="G10" s="44" t="n">
        <f aca="false">-$C$3/2</f>
        <v>-4409446.5</v>
      </c>
      <c r="H10" s="44" t="n">
        <f aca="false">-$C$3/2</f>
        <v>-4409446.5</v>
      </c>
      <c r="I10" s="44" t="n">
        <f aca="false">-$C$3/2</f>
        <v>-4409446.5</v>
      </c>
      <c r="J10" s="44" t="n">
        <f aca="false">-$C$3/2</f>
        <v>-4409446.5</v>
      </c>
      <c r="K10" s="44" t="n">
        <f aca="false">-$C$3/2</f>
        <v>-4409446.5</v>
      </c>
      <c r="L10" s="44" t="n">
        <f aca="false">-$C$3/2</f>
        <v>-4409446.5</v>
      </c>
      <c r="M10" s="44" t="n">
        <f aca="false">-$C$3/2</f>
        <v>-4409446.5</v>
      </c>
      <c r="N10" s="44" t="n">
        <f aca="false">-$C$3/2</f>
        <v>-4409446.5</v>
      </c>
      <c r="O10" s="44" t="n">
        <f aca="false">-$C$3/2</f>
        <v>-4409446.5</v>
      </c>
      <c r="P10" s="33" t="n">
        <f aca="false">IF($C$5&gt;$C$4,$C$5-$C$4,$C$5-$C$6*$C$4)</f>
        <v>-9100000</v>
      </c>
    </row>
    <row r="11" customFormat="false" ht="12.75" hidden="false" customHeight="false" outlineLevel="0" collapsed="false">
      <c r="A11" s="36"/>
      <c r="B11" s="37"/>
      <c r="C11" s="41"/>
      <c r="D11" s="42"/>
      <c r="E11" s="40"/>
    </row>
    <row r="12" customFormat="false" ht="12.75" hidden="false" customHeight="false" outlineLevel="0" collapsed="false">
      <c r="A12" s="36"/>
      <c r="B12" s="37"/>
      <c r="C12" s="41"/>
      <c r="D12" s="42"/>
      <c r="E12" s="40"/>
    </row>
    <row r="13" customFormat="false" ht="12.75" hidden="false" customHeight="false" outlineLevel="0" collapsed="false">
      <c r="A13" s="36"/>
      <c r="B13" s="37"/>
      <c r="C13" s="41"/>
      <c r="D13" s="42"/>
      <c r="E13" s="40"/>
    </row>
    <row r="14" customFormat="false" ht="12.75" hidden="false" customHeight="false" outlineLevel="0" collapsed="false">
      <c r="A14" s="36"/>
      <c r="B14" s="37"/>
      <c r="C14" s="41"/>
      <c r="D14" s="42"/>
      <c r="E14" s="40"/>
    </row>
    <row r="15" customFormat="false" ht="12.75" hidden="false" customHeight="false" outlineLevel="0" collapsed="false">
      <c r="A15" s="36"/>
      <c r="B15" s="37"/>
      <c r="C15" s="41"/>
      <c r="D15" s="42"/>
      <c r="E15" s="40"/>
    </row>
    <row r="16" customFormat="false" ht="12.75" hidden="false" customHeight="false" outlineLevel="0" collapsed="false">
      <c r="A16" s="36"/>
      <c r="B16" s="37"/>
      <c r="C16" s="41"/>
      <c r="D16" s="42"/>
      <c r="E16" s="40"/>
    </row>
    <row r="17" customFormat="false" ht="12.75" hidden="false" customHeight="false" outlineLevel="0" collapsed="false">
      <c r="A17" s="36"/>
      <c r="B17" s="37"/>
      <c r="C17" s="41"/>
      <c r="D17" s="42"/>
      <c r="E17" s="40"/>
    </row>
    <row r="18" customFormat="false" ht="12.75" hidden="false" customHeight="false" outlineLevel="0" collapsed="false">
      <c r="A18" s="36"/>
      <c r="B18" s="37"/>
      <c r="C18" s="41"/>
      <c r="D18" s="42"/>
      <c r="E18" s="40"/>
    </row>
    <row r="19" customFormat="false" ht="12.75" hidden="false" customHeight="false" outlineLevel="0" collapsed="false">
      <c r="A19" s="36"/>
      <c r="B19" s="37"/>
      <c r="C19" s="41"/>
      <c r="D19" s="42"/>
      <c r="E19" s="40"/>
    </row>
    <row r="20" customFormat="false" ht="12.75" hidden="false" customHeight="false" outlineLevel="0" collapsed="false">
      <c r="E20" s="40"/>
    </row>
    <row r="22" customFormat="false" ht="12.75" hidden="false" customHeight="false" outlineLevel="0" collapsed="false">
      <c r="A22" s="45"/>
      <c r="B22" s="45"/>
      <c r="C22" s="45"/>
    </row>
    <row r="23" customFormat="false" ht="12.75" hidden="false" customHeight="false" outlineLevel="0" collapsed="false">
      <c r="A23" s="18"/>
      <c r="B23" s="12"/>
      <c r="C23" s="46"/>
    </row>
    <row r="24" customFormat="false" ht="12.75" hidden="false" customHeight="false" outlineLevel="0" collapsed="false">
      <c r="A24" s="47"/>
      <c r="B24" s="15"/>
      <c r="C24" s="44"/>
    </row>
    <row r="25" customFormat="false" ht="12.75" hidden="false" customHeight="false" outlineLevel="0" collapsed="false">
      <c r="A25" s="47"/>
      <c r="B25" s="48"/>
      <c r="C25" s="44"/>
    </row>
    <row r="26" customFormat="false" ht="12.75" hidden="false" customHeight="false" outlineLevel="0" collapsed="false">
      <c r="A26" s="47"/>
      <c r="B26" s="12"/>
      <c r="C26" s="44"/>
    </row>
    <row r="27" customFormat="false" ht="12.75" hidden="false" customHeight="false" outlineLevel="0" collapsed="false">
      <c r="A27" s="47"/>
      <c r="B27" s="48"/>
      <c r="C27" s="44"/>
    </row>
    <row r="28" customFormat="false" ht="12.75" hidden="false" customHeight="false" outlineLevel="0" collapsed="false">
      <c r="A28" s="47"/>
      <c r="B28" s="12"/>
      <c r="C28" s="44"/>
    </row>
    <row r="29" customFormat="false" ht="12.75" hidden="false" customHeight="false" outlineLevel="0" collapsed="false">
      <c r="A29" s="47"/>
      <c r="B29" s="48"/>
      <c r="C29" s="44"/>
    </row>
    <row r="30" customFormat="false" ht="12.75" hidden="false" customHeight="false" outlineLevel="0" collapsed="false">
      <c r="A30" s="47"/>
      <c r="B30" s="12"/>
      <c r="C30" s="44"/>
    </row>
    <row r="31" customFormat="false" ht="12.75" hidden="false" customHeight="false" outlineLevel="0" collapsed="false">
      <c r="A31" s="47"/>
      <c r="B31" s="48"/>
      <c r="C31" s="44"/>
    </row>
    <row r="32" customFormat="false" ht="12.75" hidden="false" customHeight="false" outlineLevel="0" collapsed="false">
      <c r="A32" s="47"/>
      <c r="B32" s="12"/>
      <c r="C32" s="44"/>
    </row>
    <row r="33" customFormat="false" ht="12.75" hidden="false" customHeight="false" outlineLevel="0" collapsed="false">
      <c r="A33" s="47"/>
      <c r="B33" s="48"/>
      <c r="C33" s="44"/>
    </row>
    <row r="34" customFormat="false" ht="12.75" hidden="false" customHeight="false" outlineLevel="0" collapsed="false">
      <c r="A34" s="47"/>
      <c r="B34" s="12"/>
      <c r="C34" s="44"/>
    </row>
    <row r="35" customFormat="false" ht="12.75" hidden="false" customHeight="false" outlineLevel="0" collapsed="false">
      <c r="A35" s="47"/>
      <c r="B35" s="48"/>
      <c r="C35" s="44"/>
    </row>
    <row r="36" customFormat="false" ht="12.75" hidden="false" customHeight="false" outlineLevel="0" collapsed="false">
      <c r="A36" s="47"/>
      <c r="B36" s="12"/>
      <c r="C36" s="44"/>
    </row>
    <row r="37" customFormat="false" ht="12.75" hidden="false" customHeight="false" outlineLevel="0" collapsed="false">
      <c r="A37" s="47"/>
      <c r="B37" s="48"/>
      <c r="C37" s="44"/>
    </row>
    <row r="38" customFormat="false" ht="12.75" hidden="false" customHeight="false" outlineLevel="0" collapsed="false">
      <c r="A38" s="47"/>
      <c r="B38" s="12"/>
      <c r="C38" s="44"/>
    </row>
    <row r="39" customFormat="false" ht="12.75" hidden="false" customHeight="false" outlineLevel="0" collapsed="false">
      <c r="A39" s="47"/>
      <c r="B39" s="48"/>
      <c r="C39" s="44"/>
    </row>
    <row r="40" customFormat="false" ht="12.75" hidden="false" customHeight="false" outlineLevel="0" collapsed="false">
      <c r="A40" s="47"/>
      <c r="B40" s="12"/>
      <c r="C40" s="44"/>
    </row>
    <row r="41" customFormat="false" ht="12.75" hidden="false" customHeight="false" outlineLevel="0" collapsed="false">
      <c r="A41" s="47"/>
      <c r="B41" s="48"/>
      <c r="C41" s="44"/>
    </row>
    <row r="42" customFormat="false" ht="12.75" hidden="false" customHeight="false" outlineLevel="0" collapsed="false">
      <c r="A42" s="47"/>
      <c r="B42" s="12"/>
      <c r="C42" s="44"/>
    </row>
    <row r="43" customFormat="false" ht="12.75" hidden="false" customHeight="false" outlineLevel="0" collapsed="false">
      <c r="A43" s="47"/>
      <c r="B43" s="48"/>
      <c r="C43" s="44"/>
    </row>
    <row r="44" customFormat="false" ht="12.75" hidden="false" customHeight="false" outlineLevel="0" collapsed="false">
      <c r="A44" s="47"/>
      <c r="B44" s="12"/>
      <c r="C44" s="44"/>
    </row>
    <row r="45" customFormat="false" ht="12.75" hidden="false" customHeight="false" outlineLevel="0" collapsed="false">
      <c r="A45" s="47"/>
      <c r="B45" s="48"/>
      <c r="C45" s="44"/>
    </row>
    <row r="46" customFormat="false" ht="12.75" hidden="false" customHeight="false" outlineLevel="0" collapsed="false">
      <c r="A46" s="47"/>
      <c r="B46" s="12"/>
      <c r="C46" s="44"/>
    </row>
    <row r="47" customFormat="false" ht="12.75" hidden="false" customHeight="false" outlineLevel="0" collapsed="false">
      <c r="A47" s="47"/>
      <c r="B47" s="48"/>
      <c r="C47" s="44"/>
    </row>
    <row r="48" customFormat="false" ht="12.75" hidden="false" customHeight="false" outlineLevel="0" collapsed="false">
      <c r="A48" s="47"/>
      <c r="B48" s="12"/>
      <c r="C48" s="44"/>
    </row>
    <row r="49" customFormat="false" ht="12.75" hidden="false" customHeight="false" outlineLevel="0" collapsed="false">
      <c r="A49" s="47"/>
      <c r="B49" s="48"/>
      <c r="C49" s="44"/>
    </row>
    <row r="50" customFormat="false" ht="12.75" hidden="false" customHeight="false" outlineLevel="0" collapsed="false">
      <c r="A50" s="47"/>
      <c r="B50" s="12"/>
      <c r="C50" s="44"/>
    </row>
    <row r="51" customFormat="false" ht="12.75" hidden="false" customHeight="false" outlineLevel="0" collapsed="false">
      <c r="A51" s="47"/>
      <c r="B51" s="48"/>
      <c r="C51" s="44"/>
    </row>
    <row r="52" customFormat="false" ht="12.75" hidden="false" customHeight="false" outlineLevel="0" collapsed="false">
      <c r="A52" s="47"/>
      <c r="B52" s="12"/>
      <c r="C52" s="44"/>
    </row>
    <row r="53" customFormat="false" ht="12.75" hidden="false" customHeight="false" outlineLevel="0" collapsed="false">
      <c r="A53" s="47"/>
      <c r="B53" s="48"/>
      <c r="C53" s="49"/>
    </row>
    <row r="54" customFormat="false" ht="12.75" hidden="false" customHeight="false" outlineLevel="0" collapsed="false">
      <c r="A54" s="30"/>
      <c r="B54" s="30"/>
      <c r="C54" s="30"/>
    </row>
    <row r="55" customFormat="false" ht="12.75" hidden="false" customHeight="false" outlineLevel="0" collapsed="false">
      <c r="A55" s="30"/>
      <c r="B55" s="30"/>
      <c r="C55" s="30"/>
    </row>
    <row r="56" customFormat="false" ht="12.75" hidden="false" customHeight="false" outlineLevel="0" collapsed="false">
      <c r="A56" s="30"/>
      <c r="B56" s="30"/>
      <c r="C56" s="30"/>
    </row>
    <row r="57" customFormat="false" ht="12.75" hidden="false" customHeight="false" outlineLevel="0" collapsed="false">
      <c r="A57" s="30"/>
      <c r="B57" s="30"/>
      <c r="C57" s="30"/>
    </row>
    <row r="58" customFormat="false" ht="12.75" hidden="false" customHeight="false" outlineLevel="0" collapsed="false">
      <c r="A58" s="30"/>
      <c r="B58" s="30"/>
      <c r="C58" s="30"/>
    </row>
    <row r="59" customFormat="false" ht="12.75" hidden="false" customHeight="false" outlineLevel="0" collapsed="false">
      <c r="A59" s="30"/>
      <c r="B59" s="30"/>
      <c r="C59" s="30"/>
    </row>
    <row r="60" customFormat="false" ht="12.75" hidden="false" customHeight="false" outlineLevel="0" collapsed="false">
      <c r="A60" s="30"/>
      <c r="B60" s="30"/>
      <c r="C60" s="30"/>
    </row>
    <row r="61" customFormat="false" ht="12.75" hidden="false" customHeight="false" outlineLevel="0" collapsed="false">
      <c r="A61" s="30"/>
      <c r="B61" s="30"/>
      <c r="C61" s="30"/>
    </row>
    <row r="62" customFormat="false" ht="12.75" hidden="false" customHeight="false" outlineLevel="0" collapsed="false">
      <c r="A62" s="30"/>
      <c r="B62" s="30"/>
      <c r="C62" s="30"/>
    </row>
    <row r="63" customFormat="false" ht="12.75" hidden="false" customHeight="false" outlineLevel="0" collapsed="false">
      <c r="A63" s="30"/>
      <c r="B63" s="30"/>
      <c r="C63" s="30"/>
    </row>
    <row r="64" customFormat="false" ht="12.75" hidden="false" customHeight="false" outlineLevel="0" collapsed="false">
      <c r="A64" s="30"/>
      <c r="B64" s="30"/>
      <c r="C64" s="30"/>
    </row>
    <row r="65" customFormat="false" ht="12.75" hidden="false" customHeight="false" outlineLevel="0" collapsed="false">
      <c r="A65" s="30"/>
      <c r="B65" s="30"/>
      <c r="C65" s="30"/>
    </row>
    <row r="66" customFormat="false" ht="12.75" hidden="false" customHeight="false" outlineLevel="0" collapsed="false">
      <c r="A66" s="30"/>
      <c r="B66" s="30"/>
      <c r="C66" s="30"/>
    </row>
    <row r="67" customFormat="false" ht="12.75" hidden="false" customHeight="false" outlineLevel="0" collapsed="false">
      <c r="A67" s="30"/>
      <c r="B67" s="30"/>
      <c r="C67" s="30"/>
    </row>
    <row r="68" customFormat="false" ht="12.75" hidden="false" customHeight="false" outlineLevel="0" collapsed="false">
      <c r="A68" s="30"/>
      <c r="B68" s="30"/>
      <c r="C68" s="30"/>
    </row>
    <row r="69" customFormat="false" ht="12.75" hidden="false" customHeight="false" outlineLevel="0" collapsed="false">
      <c r="A69" s="30"/>
      <c r="B69" s="30"/>
      <c r="C69" s="30"/>
    </row>
    <row r="70" customFormat="false" ht="12.75" hidden="false" customHeight="false" outlineLevel="0" collapsed="false">
      <c r="A70" s="30"/>
      <c r="B70" s="30"/>
      <c r="C70" s="30"/>
    </row>
    <row r="71" customFormat="false" ht="12.75" hidden="false" customHeight="false" outlineLevel="0" collapsed="false">
      <c r="A71" s="30"/>
      <c r="B71" s="30"/>
      <c r="C71" s="30"/>
    </row>
    <row r="72" customFormat="false" ht="12.75" hidden="false" customHeight="false" outlineLevel="0" collapsed="false">
      <c r="A72" s="30"/>
      <c r="B72" s="30"/>
      <c r="C72" s="30"/>
    </row>
    <row r="73" customFormat="false" ht="12.75" hidden="false" customHeight="false" outlineLevel="0" collapsed="false">
      <c r="A73" s="30"/>
      <c r="B73" s="30"/>
      <c r="C73" s="30"/>
    </row>
    <row r="74" customFormat="false" ht="12.75" hidden="false" customHeight="false" outlineLevel="0" collapsed="false">
      <c r="A74" s="30"/>
      <c r="B74" s="30"/>
      <c r="C74" s="30"/>
    </row>
    <row r="75" customFormat="false" ht="12.75" hidden="false" customHeight="false" outlineLevel="0" collapsed="false">
      <c r="A75" s="30"/>
      <c r="B75" s="30"/>
      <c r="C75" s="30"/>
    </row>
    <row r="76" customFormat="false" ht="12.75" hidden="false" customHeight="false" outlineLevel="0" collapsed="false">
      <c r="A76" s="30"/>
      <c r="B76" s="30"/>
      <c r="C76" s="30"/>
    </row>
    <row r="77" customFormat="false" ht="12.75" hidden="false" customHeight="false" outlineLevel="0" collapsed="false">
      <c r="A77" s="30"/>
      <c r="B77" s="30"/>
      <c r="C77" s="30"/>
    </row>
    <row r="78" customFormat="false" ht="12.75" hidden="false" customHeight="false" outlineLevel="0" collapsed="false">
      <c r="A78" s="30"/>
      <c r="B78" s="30"/>
      <c r="C78" s="30"/>
    </row>
    <row r="79" customFormat="false" ht="12.75" hidden="false" customHeight="false" outlineLevel="0" collapsed="false">
      <c r="A79" s="30"/>
      <c r="B79" s="30"/>
      <c r="C79" s="30"/>
    </row>
    <row r="80" customFormat="false" ht="12.75" hidden="false" customHeight="false" outlineLevel="0" collapsed="false">
      <c r="A80" s="30"/>
      <c r="B80" s="30"/>
      <c r="C80" s="30"/>
    </row>
    <row r="81" customFormat="false" ht="12.75" hidden="false" customHeight="false" outlineLevel="0" collapsed="false">
      <c r="A81" s="30"/>
      <c r="B81" s="30"/>
      <c r="C81" s="30"/>
    </row>
    <row r="82" customFormat="false" ht="12.75" hidden="false" customHeight="false" outlineLevel="0" collapsed="false">
      <c r="A82" s="30"/>
      <c r="B82" s="30"/>
      <c r="C82" s="30"/>
    </row>
    <row r="83" customFormat="false" ht="12.75" hidden="false" customHeight="false" outlineLevel="0" collapsed="false">
      <c r="A83" s="30"/>
      <c r="B83" s="30"/>
      <c r="C83" s="30"/>
    </row>
    <row r="84" customFormat="false" ht="12.75" hidden="false" customHeight="false" outlineLevel="0" collapsed="false">
      <c r="A84" s="30"/>
      <c r="B84" s="30"/>
      <c r="C84" s="30"/>
    </row>
    <row r="85" customFormat="false" ht="12.75" hidden="false" customHeight="false" outlineLevel="0" collapsed="false">
      <c r="A85" s="30"/>
      <c r="B85" s="30"/>
      <c r="C85" s="30"/>
    </row>
    <row r="86" customFormat="false" ht="12.75" hidden="false" customHeight="false" outlineLevel="0" collapsed="false">
      <c r="A86" s="30"/>
      <c r="B86" s="30"/>
      <c r="C86" s="30"/>
    </row>
    <row r="87" customFormat="false" ht="12.75" hidden="false" customHeight="false" outlineLevel="0" collapsed="false">
      <c r="A87" s="30"/>
      <c r="B87" s="30"/>
      <c r="C87" s="30"/>
    </row>
    <row r="88" customFormat="false" ht="12.75" hidden="false" customHeight="false" outlineLevel="0" collapsed="false">
      <c r="A88" s="30"/>
      <c r="B88" s="30"/>
      <c r="C88" s="30"/>
    </row>
    <row r="89" customFormat="false" ht="12.75" hidden="false" customHeight="false" outlineLevel="0" collapsed="false">
      <c r="A89" s="30"/>
      <c r="B89" s="30"/>
      <c r="C89" s="30"/>
    </row>
    <row r="90" customFormat="false" ht="12.75" hidden="false" customHeight="false" outlineLevel="0" collapsed="false">
      <c r="A90" s="30"/>
      <c r="B90" s="30"/>
      <c r="C90" s="30"/>
    </row>
    <row r="91" customFormat="false" ht="12.75" hidden="false" customHeight="false" outlineLevel="0" collapsed="false">
      <c r="A91" s="30"/>
      <c r="B91" s="30"/>
      <c r="C91" s="30"/>
    </row>
    <row r="92" customFormat="false" ht="12.75" hidden="false" customHeight="false" outlineLevel="0" collapsed="false">
      <c r="A92" s="30"/>
      <c r="B92" s="30"/>
      <c r="C92" s="30"/>
    </row>
    <row r="93" customFormat="false" ht="12.75" hidden="false" customHeight="false" outlineLevel="0" collapsed="false">
      <c r="A93" s="30"/>
      <c r="B93" s="30"/>
      <c r="C93" s="30"/>
    </row>
    <row r="94" customFormat="false" ht="12.75" hidden="false" customHeight="false" outlineLevel="0" collapsed="false">
      <c r="A94" s="30"/>
      <c r="B94" s="30"/>
      <c r="C94" s="30"/>
    </row>
    <row r="95" customFormat="false" ht="12.75" hidden="false" customHeight="false" outlineLevel="0" collapsed="false">
      <c r="A95" s="30"/>
      <c r="B95" s="30"/>
      <c r="C95" s="30"/>
    </row>
    <row r="96" customFormat="false" ht="12.75" hidden="false" customHeight="false" outlineLevel="0" collapsed="false">
      <c r="A96" s="30"/>
      <c r="B96" s="30"/>
      <c r="C96" s="30"/>
    </row>
    <row r="97" customFormat="false" ht="12.75" hidden="false" customHeight="false" outlineLevel="0" collapsed="false">
      <c r="A97" s="30"/>
      <c r="B97" s="30"/>
      <c r="C97" s="30"/>
    </row>
    <row r="98" customFormat="false" ht="12.75" hidden="false" customHeight="false" outlineLevel="0" collapsed="false">
      <c r="A98" s="30"/>
      <c r="B98" s="30"/>
      <c r="C98" s="30"/>
    </row>
    <row r="99" customFormat="false" ht="12.75" hidden="false" customHeight="false" outlineLevel="0" collapsed="false">
      <c r="A99" s="30"/>
      <c r="B99" s="30"/>
      <c r="C99" s="30"/>
    </row>
    <row r="100" customFormat="false" ht="12.75" hidden="false" customHeight="false" outlineLevel="0" collapsed="false">
      <c r="A100" s="30"/>
      <c r="B100" s="30"/>
      <c r="C100" s="30"/>
    </row>
    <row r="101" customFormat="false" ht="12.75" hidden="false" customHeight="false" outlineLevel="0" collapsed="false">
      <c r="A101" s="30"/>
      <c r="B101" s="30"/>
      <c r="C101" s="30"/>
    </row>
    <row r="102" customFormat="false" ht="12.75" hidden="false" customHeight="false" outlineLevel="0" collapsed="false">
      <c r="A102" s="30"/>
      <c r="B102" s="30"/>
      <c r="C102" s="30"/>
    </row>
    <row r="103" customFormat="false" ht="12.75" hidden="false" customHeight="false" outlineLevel="0" collapsed="false">
      <c r="A103" s="30"/>
      <c r="B103" s="30"/>
      <c r="C103" s="30"/>
    </row>
    <row r="104" customFormat="false" ht="12.75" hidden="false" customHeight="false" outlineLevel="0" collapsed="false">
      <c r="A104" s="30"/>
      <c r="B104" s="30"/>
      <c r="C104" s="30"/>
    </row>
    <row r="105" customFormat="false" ht="12.75" hidden="false" customHeight="false" outlineLevel="0" collapsed="false">
      <c r="A105" s="30"/>
      <c r="B105" s="30"/>
      <c r="C105" s="30"/>
    </row>
    <row r="106" customFormat="false" ht="12.75" hidden="false" customHeight="false" outlineLevel="0" collapsed="false">
      <c r="A106" s="30"/>
      <c r="B106" s="30"/>
      <c r="C106" s="30"/>
    </row>
    <row r="107" customFormat="false" ht="12.75" hidden="false" customHeight="false" outlineLevel="0" collapsed="false">
      <c r="A107" s="30"/>
      <c r="B107" s="30"/>
      <c r="C107" s="30"/>
    </row>
    <row r="108" customFormat="false" ht="12.75" hidden="false" customHeight="false" outlineLevel="0" collapsed="false">
      <c r="A108" s="30"/>
      <c r="B108" s="30"/>
      <c r="C108" s="30"/>
    </row>
    <row r="109" customFormat="false" ht="12.75" hidden="false" customHeight="false" outlineLevel="0" collapsed="false">
      <c r="A109" s="30"/>
      <c r="B109" s="30"/>
      <c r="C109" s="30"/>
    </row>
    <row r="110" customFormat="false" ht="12.75" hidden="false" customHeight="false" outlineLevel="0" collapsed="false">
      <c r="A110" s="30"/>
      <c r="B110" s="30"/>
      <c r="C110" s="30"/>
    </row>
    <row r="111" customFormat="false" ht="12.75" hidden="false" customHeight="false" outlineLevel="0" collapsed="false">
      <c r="A111" s="30"/>
      <c r="B111" s="30"/>
      <c r="C111" s="30"/>
    </row>
    <row r="112" customFormat="false" ht="12.75" hidden="false" customHeight="false" outlineLevel="0" collapsed="false">
      <c r="A112" s="30"/>
      <c r="B112" s="30"/>
      <c r="C112" s="30"/>
    </row>
    <row r="113" customFormat="false" ht="12.75" hidden="false" customHeight="false" outlineLevel="0" collapsed="false">
      <c r="A113" s="30"/>
      <c r="B113" s="30"/>
      <c r="C113" s="30"/>
    </row>
    <row r="114" customFormat="false" ht="12.75" hidden="false" customHeight="false" outlineLevel="0" collapsed="false">
      <c r="A114" s="30"/>
      <c r="B114" s="30"/>
      <c r="C114" s="30"/>
    </row>
    <row r="115" customFormat="false" ht="12.75" hidden="false" customHeight="false" outlineLevel="0" collapsed="false">
      <c r="A115" s="30"/>
      <c r="B115" s="30"/>
      <c r="C115" s="30"/>
    </row>
    <row r="116" customFormat="false" ht="12.75" hidden="false" customHeight="false" outlineLevel="0" collapsed="false">
      <c r="A116" s="30"/>
      <c r="B116" s="30"/>
      <c r="C116" s="30"/>
    </row>
    <row r="117" customFormat="false" ht="12.75" hidden="false" customHeight="false" outlineLevel="0" collapsed="false">
      <c r="A117" s="30"/>
      <c r="B117" s="30"/>
      <c r="C117" s="30"/>
    </row>
    <row r="118" customFormat="false" ht="12.75" hidden="false" customHeight="false" outlineLevel="0" collapsed="false">
      <c r="A118" s="30"/>
      <c r="B118" s="30"/>
      <c r="C118" s="30"/>
    </row>
    <row r="119" customFormat="false" ht="12.75" hidden="false" customHeight="false" outlineLevel="0" collapsed="false">
      <c r="A119" s="30"/>
      <c r="B119" s="30"/>
      <c r="C119" s="30"/>
    </row>
    <row r="120" customFormat="false" ht="12.75" hidden="false" customHeight="false" outlineLevel="0" collapsed="false">
      <c r="A120" s="30"/>
      <c r="B120" s="30"/>
      <c r="C120" s="30"/>
    </row>
    <row r="121" customFormat="false" ht="12.75" hidden="false" customHeight="false" outlineLevel="0" collapsed="false">
      <c r="A121" s="30"/>
      <c r="B121" s="30"/>
      <c r="C121" s="30"/>
    </row>
    <row r="122" customFormat="false" ht="12.75" hidden="false" customHeight="false" outlineLevel="0" collapsed="false">
      <c r="A122" s="30"/>
      <c r="B122" s="30"/>
      <c r="C122" s="30"/>
    </row>
    <row r="123" customFormat="false" ht="12.75" hidden="false" customHeight="false" outlineLevel="0" collapsed="false">
      <c r="A123" s="30"/>
      <c r="B123" s="30"/>
      <c r="C123" s="30"/>
    </row>
    <row r="124" customFormat="false" ht="12.75" hidden="false" customHeight="false" outlineLevel="0" collapsed="false">
      <c r="A124" s="30"/>
      <c r="B124" s="30"/>
      <c r="C124" s="30"/>
    </row>
    <row r="125" customFormat="false" ht="12.75" hidden="false" customHeight="false" outlineLevel="0" collapsed="false">
      <c r="A125" s="30"/>
      <c r="B125" s="30"/>
      <c r="C125" s="30"/>
    </row>
    <row r="126" customFormat="false" ht="12.75" hidden="false" customHeight="false" outlineLevel="0" collapsed="false">
      <c r="A126" s="30"/>
      <c r="B126" s="30"/>
      <c r="C126" s="30"/>
    </row>
    <row r="127" customFormat="false" ht="12.75" hidden="false" customHeight="false" outlineLevel="0" collapsed="false">
      <c r="A127" s="30"/>
      <c r="B127" s="30"/>
      <c r="C127" s="30"/>
    </row>
    <row r="128" customFormat="false" ht="12.75" hidden="false" customHeight="false" outlineLevel="0" collapsed="false">
      <c r="A128" s="30"/>
      <c r="B128" s="30"/>
      <c r="C128" s="30"/>
    </row>
    <row r="129" customFormat="false" ht="12.75" hidden="false" customHeight="false" outlineLevel="0" collapsed="false">
      <c r="A129" s="30"/>
      <c r="B129" s="30"/>
      <c r="C129" s="30"/>
    </row>
    <row r="130" customFormat="false" ht="12.75" hidden="false" customHeight="false" outlineLevel="0" collapsed="false">
      <c r="A130" s="30"/>
      <c r="B130" s="30"/>
      <c r="C130" s="30"/>
    </row>
    <row r="131" customFormat="false" ht="12.75" hidden="false" customHeight="false" outlineLevel="0" collapsed="false">
      <c r="A131" s="30"/>
      <c r="B131" s="30"/>
      <c r="C131" s="30"/>
    </row>
    <row r="132" customFormat="false" ht="12.75" hidden="false" customHeight="false" outlineLevel="0" collapsed="false">
      <c r="A132" s="30"/>
      <c r="B132" s="30"/>
      <c r="C132" s="30"/>
    </row>
    <row r="133" customFormat="false" ht="12.75" hidden="false" customHeight="false" outlineLevel="0" collapsed="false">
      <c r="A133" s="30"/>
      <c r="B133" s="30"/>
      <c r="C133" s="30"/>
    </row>
    <row r="134" customFormat="false" ht="12.75" hidden="false" customHeight="false" outlineLevel="0" collapsed="false">
      <c r="A134" s="30"/>
      <c r="B134" s="30"/>
      <c r="C134" s="30"/>
    </row>
    <row r="135" customFormat="false" ht="12.75" hidden="false" customHeight="false" outlineLevel="0" collapsed="false">
      <c r="A135" s="30"/>
      <c r="B135" s="30"/>
      <c r="C135" s="30"/>
    </row>
    <row r="136" customFormat="false" ht="12.75" hidden="false" customHeight="false" outlineLevel="0" collapsed="false">
      <c r="A136" s="30"/>
      <c r="B136" s="30"/>
      <c r="C136" s="30"/>
    </row>
    <row r="137" customFormat="false" ht="12.75" hidden="false" customHeight="false" outlineLevel="0" collapsed="false">
      <c r="A137" s="30"/>
      <c r="B137" s="30"/>
      <c r="C137" s="30"/>
    </row>
    <row r="138" customFormat="false" ht="12.75" hidden="false" customHeight="false" outlineLevel="0" collapsed="false">
      <c r="A138" s="30"/>
      <c r="B138" s="30"/>
      <c r="C138" s="30"/>
    </row>
    <row r="139" customFormat="false" ht="12.75" hidden="false" customHeight="false" outlineLevel="0" collapsed="false">
      <c r="A139" s="30"/>
      <c r="B139" s="30"/>
      <c r="C139" s="30"/>
    </row>
    <row r="140" customFormat="false" ht="12.75" hidden="false" customHeight="false" outlineLevel="0" collapsed="false">
      <c r="A140" s="30"/>
      <c r="B140" s="30"/>
      <c r="C140" s="30"/>
    </row>
    <row r="141" customFormat="false" ht="12.75" hidden="false" customHeight="false" outlineLevel="0" collapsed="false">
      <c r="A141" s="30"/>
      <c r="B141" s="30"/>
      <c r="C141" s="30"/>
    </row>
    <row r="142" customFormat="false" ht="12.75" hidden="false" customHeight="false" outlineLevel="0" collapsed="false">
      <c r="A142" s="30"/>
      <c r="B142" s="30"/>
      <c r="C142" s="30"/>
    </row>
    <row r="143" customFormat="false" ht="12.75" hidden="false" customHeight="false" outlineLevel="0" collapsed="false">
      <c r="A143" s="30"/>
      <c r="B143" s="30"/>
      <c r="C143" s="30"/>
    </row>
    <row r="144" customFormat="false" ht="12.75" hidden="false" customHeight="false" outlineLevel="0" collapsed="false">
      <c r="A144" s="30"/>
      <c r="B144" s="30"/>
      <c r="C144" s="30"/>
    </row>
    <row r="145" customFormat="false" ht="12.75" hidden="false" customHeight="false" outlineLevel="0" collapsed="false">
      <c r="A145" s="30"/>
      <c r="B145" s="30"/>
      <c r="C145" s="30"/>
    </row>
    <row r="146" customFormat="false" ht="12.75" hidden="false" customHeight="false" outlineLevel="0" collapsed="false">
      <c r="A146" s="30"/>
      <c r="B146" s="30"/>
      <c r="C146" s="30"/>
    </row>
    <row r="147" customFormat="false" ht="12.75" hidden="false" customHeight="false" outlineLevel="0" collapsed="false">
      <c r="A147" s="30"/>
      <c r="B147" s="30"/>
      <c r="C147" s="30"/>
    </row>
    <row r="148" customFormat="false" ht="12.75" hidden="false" customHeight="false" outlineLevel="0" collapsed="false">
      <c r="A148" s="30"/>
      <c r="B148" s="30"/>
      <c r="C148" s="30"/>
    </row>
    <row r="149" customFormat="false" ht="12.75" hidden="false" customHeight="false" outlineLevel="0" collapsed="false">
      <c r="A149" s="30"/>
      <c r="B149" s="30"/>
      <c r="C149" s="30"/>
    </row>
    <row r="150" customFormat="false" ht="12.75" hidden="false" customHeight="false" outlineLevel="0" collapsed="false">
      <c r="A150" s="30"/>
      <c r="B150" s="30"/>
      <c r="C150" s="30"/>
    </row>
    <row r="151" customFormat="false" ht="12.75" hidden="false" customHeight="false" outlineLevel="0" collapsed="false">
      <c r="A151" s="30"/>
      <c r="B151" s="30"/>
      <c r="C151" s="30"/>
    </row>
    <row r="152" customFormat="false" ht="12.75" hidden="false" customHeight="false" outlineLevel="0" collapsed="false">
      <c r="A152" s="30"/>
      <c r="B152" s="30"/>
      <c r="C152" s="30"/>
    </row>
    <row r="153" customFormat="false" ht="12.75" hidden="false" customHeight="false" outlineLevel="0" collapsed="false">
      <c r="A153" s="30"/>
      <c r="B153" s="30"/>
      <c r="C153" s="30"/>
    </row>
    <row r="154" customFormat="false" ht="12.75" hidden="false" customHeight="false" outlineLevel="0" collapsed="false">
      <c r="A154" s="30"/>
      <c r="B154" s="30"/>
      <c r="C154" s="30"/>
    </row>
    <row r="155" customFormat="false" ht="12.75" hidden="false" customHeight="false" outlineLevel="0" collapsed="false">
      <c r="A155" s="30"/>
      <c r="B155" s="30"/>
      <c r="C155" s="30"/>
    </row>
    <row r="156" customFormat="false" ht="12.75" hidden="false" customHeight="false" outlineLevel="0" collapsed="false">
      <c r="A156" s="30"/>
      <c r="B156" s="30"/>
      <c r="C156" s="30"/>
    </row>
    <row r="157" customFormat="false" ht="12.75" hidden="false" customHeight="false" outlineLevel="0" collapsed="false">
      <c r="A157" s="30"/>
      <c r="B157" s="30"/>
      <c r="C157" s="30"/>
    </row>
    <row r="158" customFormat="false" ht="12.75" hidden="false" customHeight="false" outlineLevel="0" collapsed="false">
      <c r="A158" s="30"/>
      <c r="B158" s="30"/>
      <c r="C158" s="30"/>
    </row>
    <row r="159" customFormat="false" ht="12.75" hidden="false" customHeight="false" outlineLevel="0" collapsed="false">
      <c r="A159" s="30"/>
      <c r="B159" s="30"/>
      <c r="C159" s="30"/>
    </row>
    <row r="160" customFormat="false" ht="12.75" hidden="false" customHeight="false" outlineLevel="0" collapsed="false">
      <c r="A160" s="30"/>
      <c r="B160" s="30"/>
      <c r="C160" s="30"/>
    </row>
    <row r="161" customFormat="false" ht="12.75" hidden="false" customHeight="false" outlineLevel="0" collapsed="false">
      <c r="A161" s="30"/>
      <c r="B161" s="30"/>
      <c r="C161" s="30"/>
    </row>
    <row r="162" customFormat="false" ht="12.75" hidden="false" customHeight="false" outlineLevel="0" collapsed="false">
      <c r="A162" s="30"/>
      <c r="B162" s="30"/>
      <c r="C162" s="30"/>
    </row>
    <row r="163" customFormat="false" ht="12.75" hidden="false" customHeight="false" outlineLevel="0" collapsed="false">
      <c r="A163" s="30"/>
      <c r="B163" s="30"/>
      <c r="C163" s="30"/>
    </row>
    <row r="164" customFormat="false" ht="12.75" hidden="false" customHeight="false" outlineLevel="0" collapsed="false">
      <c r="A164" s="30"/>
      <c r="B164" s="30"/>
      <c r="C164" s="30"/>
    </row>
    <row r="165" customFormat="false" ht="12.75" hidden="false" customHeight="false" outlineLevel="0" collapsed="false">
      <c r="A165" s="30"/>
      <c r="B165" s="30"/>
      <c r="C165" s="30"/>
    </row>
    <row r="166" customFormat="false" ht="12.75" hidden="false" customHeight="false" outlineLevel="0" collapsed="false">
      <c r="A166" s="30"/>
      <c r="B166" s="30"/>
      <c r="C166" s="30"/>
    </row>
    <row r="167" customFormat="false" ht="12.75" hidden="false" customHeight="false" outlineLevel="0" collapsed="false">
      <c r="A167" s="30"/>
      <c r="B167" s="30"/>
      <c r="C167" s="30"/>
    </row>
    <row r="168" customFormat="false" ht="12.75" hidden="false" customHeight="false" outlineLevel="0" collapsed="false">
      <c r="A168" s="30"/>
      <c r="B168" s="30"/>
      <c r="C168" s="30"/>
    </row>
    <row r="169" customFormat="false" ht="12.75" hidden="false" customHeight="false" outlineLevel="0" collapsed="false">
      <c r="A169" s="30"/>
      <c r="B169" s="30"/>
      <c r="C169" s="30"/>
    </row>
    <row r="170" customFormat="false" ht="12.75" hidden="false" customHeight="false" outlineLevel="0" collapsed="false">
      <c r="A170" s="30"/>
      <c r="B170" s="30"/>
      <c r="C170" s="30"/>
    </row>
    <row r="171" customFormat="false" ht="12.75" hidden="false" customHeight="false" outlineLevel="0" collapsed="false">
      <c r="A171" s="30"/>
      <c r="B171" s="30"/>
      <c r="C171" s="30"/>
    </row>
    <row r="172" customFormat="false" ht="12.75" hidden="false" customHeight="false" outlineLevel="0" collapsed="false">
      <c r="A172" s="30"/>
      <c r="B172" s="30"/>
      <c r="C172" s="30"/>
    </row>
    <row r="173" customFormat="false" ht="12.75" hidden="false" customHeight="false" outlineLevel="0" collapsed="false">
      <c r="A173" s="30"/>
      <c r="B173" s="30"/>
      <c r="C173" s="30"/>
    </row>
    <row r="174" customFormat="false" ht="12.75" hidden="false" customHeight="false" outlineLevel="0" collapsed="false">
      <c r="A174" s="30"/>
      <c r="B174" s="30"/>
      <c r="C174" s="30"/>
    </row>
    <row r="175" customFormat="false" ht="12.75" hidden="false" customHeight="false" outlineLevel="0" collapsed="false">
      <c r="A175" s="30"/>
      <c r="B175" s="30"/>
      <c r="C175" s="30"/>
    </row>
    <row r="176" customFormat="false" ht="12.75" hidden="false" customHeight="false" outlineLevel="0" collapsed="false">
      <c r="A176" s="30"/>
      <c r="B176" s="30"/>
      <c r="C176" s="30"/>
    </row>
    <row r="177" customFormat="false" ht="12.75" hidden="false" customHeight="false" outlineLevel="0" collapsed="false">
      <c r="A177" s="30"/>
      <c r="B177" s="30"/>
      <c r="C177" s="30"/>
    </row>
    <row r="178" customFormat="false" ht="12.75" hidden="false" customHeight="false" outlineLevel="0" collapsed="false">
      <c r="A178" s="30"/>
      <c r="B178" s="30"/>
      <c r="C178" s="30"/>
    </row>
    <row r="179" customFormat="false" ht="12.75" hidden="false" customHeight="false" outlineLevel="0" collapsed="false">
      <c r="A179" s="30"/>
      <c r="B179" s="30"/>
      <c r="C179" s="30"/>
    </row>
    <row r="180" customFormat="false" ht="12.75" hidden="false" customHeight="false" outlineLevel="0" collapsed="false">
      <c r="A180" s="30"/>
      <c r="B180" s="30"/>
      <c r="C180" s="30"/>
    </row>
    <row r="181" customFormat="false" ht="12.75" hidden="false" customHeight="false" outlineLevel="0" collapsed="false">
      <c r="A181" s="30"/>
      <c r="B181" s="30"/>
      <c r="C181" s="30"/>
    </row>
    <row r="182" customFormat="false" ht="12.75" hidden="false" customHeight="false" outlineLevel="0" collapsed="false">
      <c r="A182" s="30"/>
      <c r="B182" s="30"/>
      <c r="C182" s="30"/>
    </row>
    <row r="183" customFormat="false" ht="12.75" hidden="false" customHeight="false" outlineLevel="0" collapsed="false">
      <c r="A183" s="30"/>
      <c r="B183" s="30"/>
      <c r="C183" s="30"/>
    </row>
    <row r="184" customFormat="false" ht="12.75" hidden="false" customHeight="false" outlineLevel="0" collapsed="false">
      <c r="A184" s="30"/>
      <c r="B184" s="30"/>
      <c r="C184" s="30"/>
    </row>
    <row r="185" customFormat="false" ht="12.75" hidden="false" customHeight="false" outlineLevel="0" collapsed="false">
      <c r="A185" s="30"/>
      <c r="B185" s="30"/>
      <c r="C185" s="30"/>
    </row>
    <row r="186" customFormat="false" ht="12.75" hidden="false" customHeight="false" outlineLevel="0" collapsed="false">
      <c r="A186" s="30"/>
      <c r="B186" s="30"/>
      <c r="C186" s="30"/>
    </row>
    <row r="187" customFormat="false" ht="12.75" hidden="false" customHeight="false" outlineLevel="0" collapsed="false">
      <c r="A187" s="30"/>
      <c r="B187" s="30"/>
      <c r="C187" s="30"/>
    </row>
    <row r="188" customFormat="false" ht="12.75" hidden="false" customHeight="false" outlineLevel="0" collapsed="false">
      <c r="A188" s="30"/>
      <c r="B188" s="30"/>
      <c r="C188" s="30"/>
    </row>
    <row r="189" customFormat="false" ht="12.75" hidden="false" customHeight="false" outlineLevel="0" collapsed="false">
      <c r="A189" s="30"/>
      <c r="B189" s="30"/>
      <c r="C189" s="30"/>
    </row>
    <row r="190" customFormat="false" ht="12.75" hidden="false" customHeight="false" outlineLevel="0" collapsed="false">
      <c r="A190" s="30"/>
      <c r="B190" s="30"/>
      <c r="C190" s="30"/>
    </row>
    <row r="191" customFormat="false" ht="12.75" hidden="false" customHeight="false" outlineLevel="0" collapsed="false">
      <c r="A191" s="30"/>
      <c r="B191" s="30"/>
      <c r="C191" s="30"/>
    </row>
    <row r="192" customFormat="false" ht="12.75" hidden="false" customHeight="false" outlineLevel="0" collapsed="false">
      <c r="A192" s="30"/>
      <c r="B192" s="30"/>
      <c r="C192" s="30"/>
    </row>
    <row r="193" customFormat="false" ht="12.75" hidden="false" customHeight="false" outlineLevel="0" collapsed="false">
      <c r="A193" s="30"/>
      <c r="B193" s="30"/>
      <c r="C193" s="30"/>
    </row>
    <row r="194" customFormat="false" ht="12.75" hidden="false" customHeight="false" outlineLevel="0" collapsed="false">
      <c r="A194" s="30"/>
      <c r="B194" s="30"/>
      <c r="C194" s="30"/>
    </row>
    <row r="195" customFormat="false" ht="12.75" hidden="false" customHeight="false" outlineLevel="0" collapsed="false">
      <c r="A195" s="30"/>
      <c r="B195" s="30"/>
      <c r="C195" s="30"/>
    </row>
    <row r="196" customFormat="false" ht="12.75" hidden="false" customHeight="false" outlineLevel="0" collapsed="false">
      <c r="A196" s="30"/>
      <c r="B196" s="30"/>
      <c r="C196" s="30"/>
    </row>
    <row r="197" customFormat="false" ht="12.75" hidden="false" customHeight="false" outlineLevel="0" collapsed="false">
      <c r="A197" s="30"/>
      <c r="B197" s="30"/>
      <c r="C197" s="30"/>
    </row>
    <row r="198" customFormat="false" ht="12.75" hidden="false" customHeight="false" outlineLevel="0" collapsed="false">
      <c r="A198" s="30"/>
      <c r="B198" s="30"/>
      <c r="C198" s="30"/>
    </row>
    <row r="199" customFormat="false" ht="12.75" hidden="false" customHeight="false" outlineLevel="0" collapsed="false">
      <c r="A199" s="30"/>
      <c r="B199" s="30"/>
      <c r="C199" s="30"/>
    </row>
    <row r="200" customFormat="false" ht="12.75" hidden="false" customHeight="false" outlineLevel="0" collapsed="false">
      <c r="A200" s="30"/>
      <c r="B200" s="30"/>
      <c r="C200" s="30"/>
    </row>
    <row r="201" customFormat="false" ht="12.75" hidden="false" customHeight="false" outlineLevel="0" collapsed="false">
      <c r="A201" s="30"/>
      <c r="B201" s="30"/>
      <c r="C201" s="30"/>
    </row>
    <row r="202" customFormat="false" ht="12.75" hidden="false" customHeight="false" outlineLevel="0" collapsed="false">
      <c r="A202" s="30"/>
      <c r="B202" s="30"/>
      <c r="C202" s="30"/>
    </row>
    <row r="203" customFormat="false" ht="12.75" hidden="false" customHeight="false" outlineLevel="0" collapsed="false">
      <c r="A203" s="30"/>
      <c r="B203" s="30"/>
      <c r="C203" s="30"/>
    </row>
    <row r="204" customFormat="false" ht="12.75" hidden="false" customHeight="false" outlineLevel="0" collapsed="false">
      <c r="A204" s="30"/>
      <c r="B204" s="30"/>
      <c r="C204" s="30"/>
    </row>
    <row r="205" customFormat="false" ht="12.75" hidden="false" customHeight="false" outlineLevel="0" collapsed="false">
      <c r="A205" s="30"/>
      <c r="B205" s="30"/>
      <c r="C205" s="30"/>
    </row>
    <row r="206" customFormat="false" ht="12.75" hidden="false" customHeight="false" outlineLevel="0" collapsed="false">
      <c r="A206" s="30"/>
      <c r="B206" s="30"/>
      <c r="C206" s="30"/>
    </row>
    <row r="207" customFormat="false" ht="12.75" hidden="false" customHeight="false" outlineLevel="0" collapsed="false">
      <c r="A207" s="30"/>
      <c r="B207" s="30"/>
      <c r="C207" s="30"/>
    </row>
    <row r="208" customFormat="false" ht="12.75" hidden="false" customHeight="false" outlineLevel="0" collapsed="false">
      <c r="A208" s="30"/>
      <c r="B208" s="30"/>
      <c r="C208" s="30"/>
    </row>
    <row r="209" customFormat="false" ht="12.75" hidden="false" customHeight="false" outlineLevel="0" collapsed="false">
      <c r="A209" s="30"/>
      <c r="B209" s="30"/>
      <c r="C209" s="30"/>
    </row>
    <row r="210" customFormat="false" ht="12.75" hidden="false" customHeight="false" outlineLevel="0" collapsed="false">
      <c r="A210" s="30"/>
      <c r="B210" s="30"/>
      <c r="C210" s="30"/>
    </row>
    <row r="211" customFormat="false" ht="12.75" hidden="false" customHeight="false" outlineLevel="0" collapsed="false">
      <c r="A211" s="30"/>
      <c r="B211" s="30"/>
      <c r="C211" s="30"/>
    </row>
    <row r="212" customFormat="false" ht="12.75" hidden="false" customHeight="false" outlineLevel="0" collapsed="false">
      <c r="A212" s="30"/>
      <c r="B212" s="30"/>
      <c r="C212" s="30"/>
    </row>
    <row r="213" customFormat="false" ht="12.75" hidden="false" customHeight="false" outlineLevel="0" collapsed="false">
      <c r="A213" s="30"/>
      <c r="B213" s="30"/>
      <c r="C213" s="30"/>
    </row>
    <row r="214" customFormat="false" ht="12.75" hidden="false" customHeight="false" outlineLevel="0" collapsed="false">
      <c r="A214" s="30"/>
      <c r="B214" s="30"/>
      <c r="C214" s="30"/>
    </row>
    <row r="215" customFormat="false" ht="12.75" hidden="false" customHeight="false" outlineLevel="0" collapsed="false">
      <c r="A215" s="30"/>
      <c r="B215" s="30"/>
      <c r="C215" s="30"/>
    </row>
    <row r="216" customFormat="false" ht="12.75" hidden="false" customHeight="false" outlineLevel="0" collapsed="false">
      <c r="A216" s="30"/>
      <c r="B216" s="30"/>
      <c r="C216" s="30"/>
    </row>
    <row r="217" customFormat="false" ht="12.75" hidden="false" customHeight="false" outlineLevel="0" collapsed="false">
      <c r="A217" s="30"/>
      <c r="B217" s="30"/>
      <c r="C217" s="30"/>
    </row>
    <row r="218" customFormat="false" ht="12.75" hidden="false" customHeight="false" outlineLevel="0" collapsed="false">
      <c r="A218" s="30"/>
      <c r="B218" s="30"/>
      <c r="C218" s="30"/>
    </row>
    <row r="219" customFormat="false" ht="12.75" hidden="false" customHeight="false" outlineLevel="0" collapsed="false">
      <c r="A219" s="30"/>
      <c r="B219" s="30"/>
      <c r="C219" s="30"/>
    </row>
    <row r="220" customFormat="false" ht="12.75" hidden="false" customHeight="false" outlineLevel="0" collapsed="false">
      <c r="A220" s="30"/>
      <c r="B220" s="30"/>
      <c r="C220" s="30"/>
    </row>
    <row r="221" customFormat="false" ht="12.75" hidden="false" customHeight="false" outlineLevel="0" collapsed="false">
      <c r="A221" s="30"/>
      <c r="B221" s="30"/>
      <c r="C221" s="30"/>
    </row>
    <row r="222" customFormat="false" ht="12.75" hidden="false" customHeight="false" outlineLevel="0" collapsed="false">
      <c r="A222" s="30"/>
      <c r="B222" s="30"/>
      <c r="C222" s="30"/>
    </row>
    <row r="223" customFormat="false" ht="12.75" hidden="false" customHeight="false" outlineLevel="0" collapsed="false">
      <c r="A223" s="30"/>
      <c r="B223" s="30"/>
      <c r="C223" s="30"/>
    </row>
    <row r="224" customFormat="false" ht="12.75" hidden="false" customHeight="false" outlineLevel="0" collapsed="false">
      <c r="A224" s="30"/>
      <c r="B224" s="30"/>
      <c r="C224" s="30"/>
    </row>
    <row r="225" customFormat="false" ht="12.75" hidden="false" customHeight="false" outlineLevel="0" collapsed="false">
      <c r="A225" s="30"/>
      <c r="B225" s="30"/>
      <c r="C225" s="30"/>
    </row>
    <row r="226" customFormat="false" ht="12.75" hidden="false" customHeight="false" outlineLevel="0" collapsed="false">
      <c r="A226" s="30"/>
      <c r="B226" s="30"/>
      <c r="C226" s="30"/>
    </row>
    <row r="227" customFormat="false" ht="12.75" hidden="false" customHeight="false" outlineLevel="0" collapsed="false">
      <c r="A227" s="30"/>
      <c r="B227" s="30"/>
      <c r="C227" s="30"/>
    </row>
    <row r="228" customFormat="false" ht="12.75" hidden="false" customHeight="false" outlineLevel="0" collapsed="false">
      <c r="A228" s="30"/>
      <c r="B228" s="30"/>
      <c r="C228" s="30"/>
    </row>
    <row r="229" customFormat="false" ht="12.75" hidden="false" customHeight="false" outlineLevel="0" collapsed="false">
      <c r="A229" s="30"/>
      <c r="B229" s="30"/>
      <c r="C229" s="30"/>
    </row>
    <row r="230" customFormat="false" ht="12.75" hidden="false" customHeight="false" outlineLevel="0" collapsed="false">
      <c r="A230" s="30"/>
      <c r="B230" s="30"/>
      <c r="C230" s="30"/>
    </row>
    <row r="231" customFormat="false" ht="12.75" hidden="false" customHeight="false" outlineLevel="0" collapsed="false">
      <c r="A231" s="30"/>
      <c r="B231" s="30"/>
      <c r="C231" s="30"/>
    </row>
    <row r="232" customFormat="false" ht="12.75" hidden="false" customHeight="false" outlineLevel="0" collapsed="false">
      <c r="A232" s="30"/>
      <c r="B232" s="30"/>
      <c r="C232" s="30"/>
    </row>
    <row r="233" customFormat="false" ht="12.75" hidden="false" customHeight="false" outlineLevel="0" collapsed="false">
      <c r="A233" s="30"/>
      <c r="B233" s="30"/>
      <c r="C233" s="30"/>
    </row>
    <row r="234" customFormat="false" ht="12.75" hidden="false" customHeight="false" outlineLevel="0" collapsed="false">
      <c r="A234" s="30"/>
      <c r="B234" s="30"/>
      <c r="C234" s="30"/>
    </row>
    <row r="235" customFormat="false" ht="12.75" hidden="false" customHeight="false" outlineLevel="0" collapsed="false">
      <c r="A235" s="30"/>
      <c r="B235" s="30"/>
      <c r="C235" s="30"/>
    </row>
    <row r="236" customFormat="false" ht="12.75" hidden="false" customHeight="false" outlineLevel="0" collapsed="false">
      <c r="A236" s="30"/>
      <c r="B236" s="30"/>
      <c r="C236" s="30"/>
    </row>
    <row r="237" customFormat="false" ht="12.75" hidden="false" customHeight="false" outlineLevel="0" collapsed="false">
      <c r="A237" s="30"/>
      <c r="B237" s="30"/>
      <c r="C237" s="30"/>
    </row>
    <row r="238" customFormat="false" ht="12.75" hidden="false" customHeight="false" outlineLevel="0" collapsed="false">
      <c r="A238" s="30"/>
      <c r="B238" s="30"/>
      <c r="C238" s="30"/>
    </row>
    <row r="239" customFormat="false" ht="12.75" hidden="false" customHeight="false" outlineLevel="0" collapsed="false">
      <c r="A239" s="30"/>
      <c r="B239" s="30"/>
      <c r="C239" s="30"/>
    </row>
    <row r="240" customFormat="false" ht="12.75" hidden="false" customHeight="false" outlineLevel="0" collapsed="false">
      <c r="A240" s="30"/>
      <c r="B240" s="30"/>
      <c r="C240" s="30"/>
    </row>
    <row r="241" customFormat="false" ht="12.75" hidden="false" customHeight="false" outlineLevel="0" collapsed="false">
      <c r="A241" s="30"/>
      <c r="B241" s="30"/>
      <c r="C241" s="30"/>
    </row>
    <row r="242" customFormat="false" ht="12.75" hidden="false" customHeight="false" outlineLevel="0" collapsed="false">
      <c r="A242" s="30"/>
      <c r="B242" s="30"/>
      <c r="C242" s="30"/>
    </row>
    <row r="243" customFormat="false" ht="12.75" hidden="false" customHeight="false" outlineLevel="0" collapsed="false">
      <c r="A243" s="30"/>
      <c r="B243" s="30"/>
      <c r="C243" s="30"/>
    </row>
    <row r="244" customFormat="false" ht="12.75" hidden="false" customHeight="false" outlineLevel="0" collapsed="false">
      <c r="A244" s="30"/>
      <c r="B244" s="30"/>
      <c r="C244" s="30"/>
    </row>
    <row r="245" customFormat="false" ht="12.75" hidden="false" customHeight="false" outlineLevel="0" collapsed="false">
      <c r="A245" s="30"/>
      <c r="B245" s="30"/>
      <c r="C245" s="30"/>
    </row>
    <row r="246" customFormat="false" ht="12.75" hidden="false" customHeight="false" outlineLevel="0" collapsed="false">
      <c r="A246" s="30"/>
      <c r="B246" s="30"/>
      <c r="C246" s="30"/>
    </row>
    <row r="247" customFormat="false" ht="12.75" hidden="false" customHeight="false" outlineLevel="0" collapsed="false">
      <c r="A247" s="30"/>
      <c r="B247" s="30"/>
      <c r="C247" s="30"/>
    </row>
    <row r="248" customFormat="false" ht="12.75" hidden="false" customHeight="false" outlineLevel="0" collapsed="false">
      <c r="A248" s="30"/>
      <c r="B248" s="30"/>
      <c r="C248" s="30"/>
    </row>
    <row r="249" customFormat="false" ht="12.75" hidden="false" customHeight="false" outlineLevel="0" collapsed="false">
      <c r="A249" s="30"/>
      <c r="B249" s="30"/>
      <c r="C249" s="30"/>
    </row>
    <row r="250" customFormat="false" ht="12.75" hidden="false" customHeight="false" outlineLevel="0" collapsed="false">
      <c r="A250" s="30"/>
      <c r="B250" s="30"/>
      <c r="C250" s="30"/>
    </row>
    <row r="251" customFormat="false" ht="12.75" hidden="false" customHeight="false" outlineLevel="0" collapsed="false">
      <c r="A251" s="30"/>
      <c r="B251" s="30"/>
      <c r="C251" s="30"/>
    </row>
    <row r="252" customFormat="false" ht="12.75" hidden="false" customHeight="false" outlineLevel="0" collapsed="false">
      <c r="A252" s="30"/>
      <c r="B252" s="30"/>
      <c r="C252" s="30"/>
    </row>
    <row r="253" customFormat="false" ht="12.75" hidden="false" customHeight="false" outlineLevel="0" collapsed="false">
      <c r="A253" s="30"/>
      <c r="B253" s="30"/>
      <c r="C253" s="30"/>
    </row>
    <row r="254" customFormat="false" ht="12.75" hidden="false" customHeight="false" outlineLevel="0" collapsed="false">
      <c r="A254" s="30"/>
      <c r="B254" s="30"/>
      <c r="C254" s="30"/>
    </row>
    <row r="255" customFormat="false" ht="12.75" hidden="false" customHeight="false" outlineLevel="0" collapsed="false">
      <c r="A255" s="30"/>
      <c r="B255" s="30"/>
      <c r="C255" s="30"/>
    </row>
    <row r="256" customFormat="false" ht="12.75" hidden="false" customHeight="false" outlineLevel="0" collapsed="false">
      <c r="A256" s="30"/>
      <c r="B256" s="30"/>
      <c r="C256" s="30"/>
    </row>
    <row r="257" customFormat="false" ht="12.75" hidden="false" customHeight="false" outlineLevel="0" collapsed="false">
      <c r="A257" s="30"/>
      <c r="B257" s="30"/>
      <c r="C257" s="30"/>
    </row>
    <row r="258" customFormat="false" ht="12.75" hidden="false" customHeight="false" outlineLevel="0" collapsed="false">
      <c r="A258" s="30"/>
      <c r="B258" s="30"/>
      <c r="C258" s="30"/>
    </row>
    <row r="259" customFormat="false" ht="12.75" hidden="false" customHeight="false" outlineLevel="0" collapsed="false">
      <c r="A259" s="30"/>
      <c r="B259" s="30"/>
      <c r="C259" s="30"/>
    </row>
    <row r="260" customFormat="false" ht="12.75" hidden="false" customHeight="false" outlineLevel="0" collapsed="false">
      <c r="A260" s="30"/>
      <c r="B260" s="30"/>
      <c r="C260" s="30"/>
    </row>
    <row r="261" customFormat="false" ht="12.75" hidden="false" customHeight="false" outlineLevel="0" collapsed="false">
      <c r="A261" s="30"/>
      <c r="B261" s="30"/>
      <c r="C261" s="30"/>
    </row>
    <row r="262" customFormat="false" ht="12.75" hidden="false" customHeight="false" outlineLevel="0" collapsed="false">
      <c r="A262" s="30"/>
      <c r="B262" s="30"/>
      <c r="C262" s="30"/>
    </row>
    <row r="263" customFormat="false" ht="12.75" hidden="false" customHeight="false" outlineLevel="0" collapsed="false">
      <c r="A263" s="30"/>
      <c r="B263" s="30"/>
      <c r="C263" s="30"/>
    </row>
    <row r="264" customFormat="false" ht="12.75" hidden="false" customHeight="false" outlineLevel="0" collapsed="false">
      <c r="A264" s="30"/>
      <c r="B264" s="30"/>
      <c r="C264" s="30"/>
    </row>
    <row r="265" customFormat="false" ht="12.75" hidden="false" customHeight="false" outlineLevel="0" collapsed="false">
      <c r="A265" s="30"/>
      <c r="B265" s="30"/>
      <c r="C265" s="30"/>
    </row>
    <row r="266" customFormat="false" ht="12.75" hidden="false" customHeight="false" outlineLevel="0" collapsed="false">
      <c r="A266" s="30"/>
      <c r="B266" s="30"/>
      <c r="C266" s="30"/>
    </row>
    <row r="267" customFormat="false" ht="12.75" hidden="false" customHeight="false" outlineLevel="0" collapsed="false">
      <c r="A267" s="30"/>
      <c r="B267" s="30"/>
      <c r="C267" s="30"/>
    </row>
    <row r="268" customFormat="false" ht="12.75" hidden="false" customHeight="false" outlineLevel="0" collapsed="false">
      <c r="A268" s="30"/>
      <c r="B268" s="30"/>
      <c r="C268" s="30"/>
    </row>
    <row r="269" customFormat="false" ht="12.75" hidden="false" customHeight="false" outlineLevel="0" collapsed="false">
      <c r="A269" s="30"/>
      <c r="B269" s="30"/>
      <c r="C269" s="30"/>
    </row>
    <row r="270" customFormat="false" ht="12.75" hidden="false" customHeight="false" outlineLevel="0" collapsed="false">
      <c r="A270" s="30"/>
      <c r="B270" s="30"/>
      <c r="C270" s="30"/>
    </row>
    <row r="271" customFormat="false" ht="12.75" hidden="false" customHeight="false" outlineLevel="0" collapsed="false">
      <c r="A271" s="30"/>
      <c r="B271" s="30"/>
      <c r="C271" s="30"/>
    </row>
    <row r="272" customFormat="false" ht="12.75" hidden="false" customHeight="false" outlineLevel="0" collapsed="false">
      <c r="A272" s="30"/>
      <c r="B272" s="30"/>
      <c r="C272" s="30"/>
    </row>
    <row r="273" customFormat="false" ht="12.75" hidden="false" customHeight="false" outlineLevel="0" collapsed="false">
      <c r="A273" s="30"/>
      <c r="B273" s="30"/>
      <c r="C273" s="30"/>
    </row>
    <row r="274" customFormat="false" ht="12.75" hidden="false" customHeight="false" outlineLevel="0" collapsed="false">
      <c r="A274" s="30"/>
      <c r="B274" s="30"/>
      <c r="C274" s="30"/>
    </row>
    <row r="275" customFormat="false" ht="12.75" hidden="false" customHeight="false" outlineLevel="0" collapsed="false">
      <c r="A275" s="30"/>
      <c r="B275" s="30"/>
      <c r="C275" s="30"/>
    </row>
    <row r="276" customFormat="false" ht="12.75" hidden="false" customHeight="false" outlineLevel="0" collapsed="false">
      <c r="A276" s="30"/>
      <c r="B276" s="30"/>
      <c r="C276" s="30"/>
    </row>
    <row r="277" customFormat="false" ht="12.75" hidden="false" customHeight="false" outlineLevel="0" collapsed="false">
      <c r="A277" s="30"/>
      <c r="B277" s="30"/>
      <c r="C277" s="30"/>
    </row>
    <row r="278" customFormat="false" ht="12.75" hidden="false" customHeight="false" outlineLevel="0" collapsed="false">
      <c r="A278" s="30"/>
      <c r="B278" s="30"/>
      <c r="C278" s="30"/>
    </row>
    <row r="279" customFormat="false" ht="12.75" hidden="false" customHeight="false" outlineLevel="0" collapsed="false">
      <c r="A279" s="30"/>
      <c r="B279" s="30"/>
      <c r="C279" s="30"/>
    </row>
    <row r="280" customFormat="false" ht="12.75" hidden="false" customHeight="false" outlineLevel="0" collapsed="false">
      <c r="A280" s="30"/>
      <c r="B280" s="30"/>
      <c r="C280" s="30"/>
    </row>
    <row r="281" customFormat="false" ht="12.75" hidden="false" customHeight="false" outlineLevel="0" collapsed="false">
      <c r="A281" s="30"/>
      <c r="B281" s="30"/>
      <c r="C281" s="30"/>
    </row>
    <row r="282" customFormat="false" ht="12.75" hidden="false" customHeight="false" outlineLevel="0" collapsed="false">
      <c r="A282" s="30"/>
      <c r="B282" s="30"/>
      <c r="C282" s="30"/>
    </row>
    <row r="283" customFormat="false" ht="12.75" hidden="false" customHeight="false" outlineLevel="0" collapsed="false">
      <c r="A283" s="30"/>
      <c r="B283" s="30"/>
      <c r="C283" s="30"/>
    </row>
    <row r="284" customFormat="false" ht="12.75" hidden="false" customHeight="false" outlineLevel="0" collapsed="false">
      <c r="A284" s="30"/>
      <c r="B284" s="30"/>
      <c r="C284" s="30"/>
    </row>
    <row r="285" customFormat="false" ht="12.75" hidden="false" customHeight="false" outlineLevel="0" collapsed="false">
      <c r="A285" s="30"/>
      <c r="B285" s="30"/>
      <c r="C285" s="30"/>
    </row>
    <row r="286" customFormat="false" ht="12.75" hidden="false" customHeight="false" outlineLevel="0" collapsed="false">
      <c r="A286" s="30"/>
      <c r="B286" s="30"/>
      <c r="C286" s="30"/>
    </row>
    <row r="287" customFormat="false" ht="12.75" hidden="false" customHeight="false" outlineLevel="0" collapsed="false">
      <c r="A287" s="30"/>
      <c r="B287" s="30"/>
      <c r="C287" s="30"/>
    </row>
    <row r="288" customFormat="false" ht="12.75" hidden="false" customHeight="false" outlineLevel="0" collapsed="false">
      <c r="A288" s="30"/>
      <c r="B288" s="30"/>
      <c r="C288" s="30"/>
    </row>
    <row r="289" customFormat="false" ht="12.75" hidden="false" customHeight="false" outlineLevel="0" collapsed="false">
      <c r="A289" s="30"/>
      <c r="B289" s="30"/>
      <c r="C289" s="30"/>
    </row>
    <row r="290" customFormat="false" ht="12.75" hidden="false" customHeight="false" outlineLevel="0" collapsed="false">
      <c r="A290" s="30"/>
      <c r="B290" s="30"/>
      <c r="C290" s="30"/>
    </row>
    <row r="291" customFormat="false" ht="12.75" hidden="false" customHeight="false" outlineLevel="0" collapsed="false">
      <c r="A291" s="30"/>
      <c r="B291" s="30"/>
      <c r="C291" s="30"/>
    </row>
    <row r="292" customFormat="false" ht="12.75" hidden="false" customHeight="false" outlineLevel="0" collapsed="false">
      <c r="A292" s="30"/>
      <c r="B292" s="30"/>
      <c r="C292" s="30"/>
    </row>
    <row r="293" customFormat="false" ht="12.75" hidden="false" customHeight="false" outlineLevel="0" collapsed="false">
      <c r="A293" s="30"/>
      <c r="B293" s="30"/>
      <c r="C293" s="30"/>
    </row>
    <row r="294" customFormat="false" ht="12.75" hidden="false" customHeight="false" outlineLevel="0" collapsed="false">
      <c r="A294" s="30"/>
      <c r="B294" s="30"/>
      <c r="C294" s="30"/>
    </row>
    <row r="295" customFormat="false" ht="12.75" hidden="false" customHeight="false" outlineLevel="0" collapsed="false">
      <c r="A295" s="30"/>
      <c r="B295" s="30"/>
      <c r="C295" s="30"/>
    </row>
    <row r="296" customFormat="false" ht="12.75" hidden="false" customHeight="false" outlineLevel="0" collapsed="false">
      <c r="A296" s="30"/>
      <c r="B296" s="30"/>
      <c r="C296" s="30"/>
    </row>
    <row r="297" customFormat="false" ht="12.75" hidden="false" customHeight="false" outlineLevel="0" collapsed="false">
      <c r="A297" s="30"/>
      <c r="B297" s="30"/>
      <c r="C297" s="30"/>
    </row>
    <row r="298" customFormat="false" ht="12.75" hidden="false" customHeight="false" outlineLevel="0" collapsed="false">
      <c r="A298" s="30"/>
      <c r="B298" s="30"/>
      <c r="C298" s="30"/>
    </row>
    <row r="299" customFormat="false" ht="12.75" hidden="false" customHeight="false" outlineLevel="0" collapsed="false">
      <c r="A299" s="30"/>
      <c r="B299" s="30"/>
      <c r="C299" s="30"/>
    </row>
    <row r="300" customFormat="false" ht="12.75" hidden="false" customHeight="false" outlineLevel="0" collapsed="false">
      <c r="A300" s="30"/>
      <c r="B300" s="30"/>
      <c r="C300" s="30"/>
    </row>
    <row r="301" customFormat="false" ht="12.75" hidden="false" customHeight="false" outlineLevel="0" collapsed="false">
      <c r="A301" s="30"/>
      <c r="B301" s="30"/>
      <c r="C301" s="30"/>
    </row>
    <row r="302" customFormat="false" ht="12.75" hidden="false" customHeight="false" outlineLevel="0" collapsed="false">
      <c r="A302" s="30"/>
      <c r="B302" s="30"/>
      <c r="C302" s="30"/>
    </row>
    <row r="303" customFormat="false" ht="12.75" hidden="false" customHeight="false" outlineLevel="0" collapsed="false">
      <c r="A303" s="30"/>
      <c r="B303" s="30"/>
      <c r="C303" s="30"/>
    </row>
    <row r="304" customFormat="false" ht="12.75" hidden="false" customHeight="false" outlineLevel="0" collapsed="false">
      <c r="A304" s="30"/>
      <c r="B304" s="30"/>
      <c r="C304" s="30"/>
    </row>
    <row r="305" customFormat="false" ht="12.75" hidden="false" customHeight="false" outlineLevel="0" collapsed="false">
      <c r="A305" s="30"/>
      <c r="B305" s="30"/>
      <c r="C305" s="30"/>
    </row>
    <row r="306" customFormat="false" ht="12.75" hidden="false" customHeight="false" outlineLevel="0" collapsed="false">
      <c r="A306" s="30"/>
      <c r="B306" s="30"/>
      <c r="C306" s="30"/>
    </row>
    <row r="307" customFormat="false" ht="12.75" hidden="false" customHeight="false" outlineLevel="0" collapsed="false">
      <c r="A307" s="30"/>
      <c r="B307" s="30"/>
      <c r="C307" s="30"/>
    </row>
    <row r="308" customFormat="false" ht="12.75" hidden="false" customHeight="false" outlineLevel="0" collapsed="false">
      <c r="A308" s="30"/>
      <c r="B308" s="30"/>
      <c r="C308" s="30"/>
    </row>
    <row r="309" customFormat="false" ht="12.75" hidden="false" customHeight="false" outlineLevel="0" collapsed="false">
      <c r="A309" s="30"/>
      <c r="B309" s="30"/>
      <c r="C309" s="30"/>
    </row>
    <row r="310" customFormat="false" ht="12.75" hidden="false" customHeight="false" outlineLevel="0" collapsed="false">
      <c r="A310" s="30"/>
      <c r="B310" s="30"/>
      <c r="C310" s="30"/>
    </row>
    <row r="311" customFormat="false" ht="12.75" hidden="false" customHeight="false" outlineLevel="0" collapsed="false">
      <c r="A311" s="30"/>
      <c r="B311" s="30"/>
      <c r="C311" s="30"/>
    </row>
    <row r="312" customFormat="false" ht="12.75" hidden="false" customHeight="false" outlineLevel="0" collapsed="false">
      <c r="A312" s="30"/>
      <c r="B312" s="30"/>
      <c r="C312" s="30"/>
    </row>
    <row r="313" customFormat="false" ht="12.75" hidden="false" customHeight="false" outlineLevel="0" collapsed="false">
      <c r="A313" s="30"/>
      <c r="B313" s="30"/>
      <c r="C313" s="30"/>
    </row>
    <row r="314" customFormat="false" ht="12.75" hidden="false" customHeight="false" outlineLevel="0" collapsed="false">
      <c r="A314" s="30"/>
      <c r="B314" s="30"/>
      <c r="C314" s="30"/>
    </row>
    <row r="315" customFormat="false" ht="12.75" hidden="false" customHeight="false" outlineLevel="0" collapsed="false">
      <c r="A315" s="30"/>
      <c r="B315" s="30"/>
      <c r="C315" s="30"/>
    </row>
    <row r="316" customFormat="false" ht="12.75" hidden="false" customHeight="false" outlineLevel="0" collapsed="false">
      <c r="A316" s="30"/>
      <c r="B316" s="30"/>
      <c r="C316" s="30"/>
    </row>
    <row r="317" customFormat="false" ht="12.75" hidden="false" customHeight="false" outlineLevel="0" collapsed="false">
      <c r="A317" s="30"/>
      <c r="B317" s="30"/>
      <c r="C317" s="30"/>
    </row>
    <row r="318" customFormat="false" ht="12.75" hidden="false" customHeight="false" outlineLevel="0" collapsed="false">
      <c r="A318" s="30"/>
      <c r="B318" s="30"/>
      <c r="C318" s="30"/>
    </row>
    <row r="319" customFormat="false" ht="12.75" hidden="false" customHeight="false" outlineLevel="0" collapsed="false">
      <c r="A319" s="30"/>
      <c r="B319" s="30"/>
      <c r="C319" s="30"/>
    </row>
    <row r="320" customFormat="false" ht="12.75" hidden="false" customHeight="false" outlineLevel="0" collapsed="false">
      <c r="A320" s="30"/>
      <c r="B320" s="30"/>
      <c r="C320" s="30"/>
    </row>
    <row r="321" customFormat="false" ht="12.75" hidden="false" customHeight="false" outlineLevel="0" collapsed="false">
      <c r="A321" s="30"/>
      <c r="B321" s="30"/>
      <c r="C321" s="30"/>
    </row>
    <row r="322" customFormat="false" ht="12.75" hidden="false" customHeight="false" outlineLevel="0" collapsed="false">
      <c r="A322" s="30"/>
      <c r="B322" s="30"/>
      <c r="C322" s="30"/>
    </row>
    <row r="323" customFormat="false" ht="12.75" hidden="false" customHeight="false" outlineLevel="0" collapsed="false">
      <c r="A323" s="30"/>
      <c r="B323" s="30"/>
      <c r="C323" s="30"/>
    </row>
    <row r="324" customFormat="false" ht="12.75" hidden="false" customHeight="false" outlineLevel="0" collapsed="false">
      <c r="A324" s="30"/>
      <c r="B324" s="30"/>
      <c r="C324" s="30"/>
    </row>
    <row r="325" customFormat="false" ht="12.75" hidden="false" customHeight="false" outlineLevel="0" collapsed="false">
      <c r="A325" s="30"/>
      <c r="B325" s="30"/>
      <c r="C325" s="30"/>
    </row>
    <row r="326" customFormat="false" ht="12.75" hidden="false" customHeight="false" outlineLevel="0" collapsed="false">
      <c r="A326" s="30"/>
      <c r="B326" s="30"/>
      <c r="C326" s="30"/>
    </row>
    <row r="327" customFormat="false" ht="12.75" hidden="false" customHeight="false" outlineLevel="0" collapsed="false">
      <c r="A327" s="30"/>
      <c r="B327" s="30"/>
      <c r="C327" s="30"/>
    </row>
    <row r="328" customFormat="false" ht="12.75" hidden="false" customHeight="false" outlineLevel="0" collapsed="false">
      <c r="A328" s="30"/>
      <c r="B328" s="30"/>
      <c r="C328" s="30"/>
    </row>
    <row r="329" customFormat="false" ht="12.75" hidden="false" customHeight="false" outlineLevel="0" collapsed="false">
      <c r="A329" s="30"/>
      <c r="B329" s="30"/>
      <c r="C329" s="30"/>
    </row>
    <row r="330" customFormat="false" ht="12.75" hidden="false" customHeight="false" outlineLevel="0" collapsed="false">
      <c r="A330" s="30"/>
      <c r="B330" s="30"/>
      <c r="C330" s="3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8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9" activeCellId="0" sqref="A9"/>
    </sheetView>
  </sheetViews>
  <sheetFormatPr defaultColWidth="9.0546875" defaultRowHeight="12.75" customHeight="true" zeroHeight="false" outlineLevelRow="0" outlineLevelCol="0"/>
  <cols>
    <col collapsed="false" customWidth="true" hidden="false" outlineLevel="0" max="2" min="2" style="0" width="15.99"/>
    <col collapsed="false" customWidth="true" hidden="false" outlineLevel="0" max="3" min="3" style="0" width="12.42"/>
    <col collapsed="false" customWidth="true" hidden="false" outlineLevel="0" max="4" min="4" style="0" width="15.28"/>
    <col collapsed="false" customWidth="true" hidden="false" outlineLevel="0" max="17" min="5" style="0" width="11.7"/>
  </cols>
  <sheetData>
    <row r="1" customFormat="false" ht="12.75" hidden="false" customHeight="false" outlineLevel="0" collapsed="false">
      <c r="A1" s="2" t="s">
        <v>111</v>
      </c>
      <c r="B1" s="2"/>
      <c r="C1" s="2"/>
      <c r="D1" s="2"/>
      <c r="E1" s="2"/>
      <c r="F1" s="2"/>
    </row>
    <row r="2" customFormat="false" ht="12.75" hidden="false" customHeight="false" outlineLevel="0" collapsed="false">
      <c r="A2" s="2" t="s">
        <v>112</v>
      </c>
      <c r="B2" s="2"/>
      <c r="C2" s="2"/>
      <c r="D2" s="2"/>
      <c r="E2" s="2"/>
      <c r="F2" s="2"/>
    </row>
    <row r="3" customFormat="false" ht="12.75" hidden="false" customHeight="false" outlineLevel="0" collapsed="false">
      <c r="A3" s="2" t="s">
        <v>102</v>
      </c>
      <c r="B3" s="2"/>
      <c r="C3" s="35" t="n">
        <v>7750000</v>
      </c>
      <c r="D3" s="2" t="s">
        <v>103</v>
      </c>
      <c r="E3" s="2"/>
      <c r="F3" s="40"/>
    </row>
    <row r="4" customFormat="false" ht="12.75" hidden="false" customHeight="false" outlineLevel="0" collapsed="false">
      <c r="A4" s="36" t="s">
        <v>113</v>
      </c>
      <c r="B4" s="40"/>
      <c r="C4" s="50" t="n">
        <v>0.0702385</v>
      </c>
      <c r="D4" s="40"/>
      <c r="E4" s="40"/>
      <c r="F4" s="40"/>
    </row>
    <row r="5" customFormat="false" ht="12.75" hidden="false" customHeight="false" outlineLevel="0" collapsed="false">
      <c r="A5" s="36" t="s">
        <v>104</v>
      </c>
      <c r="B5" s="37"/>
      <c r="C5" s="35" t="n">
        <v>70200000</v>
      </c>
      <c r="D5" s="42"/>
      <c r="E5" s="40"/>
      <c r="F5" s="40"/>
    </row>
    <row r="6" customFormat="false" ht="12.75" hidden="false" customHeight="false" outlineLevel="0" collapsed="false">
      <c r="A6" s="36" t="s">
        <v>105</v>
      </c>
      <c r="B6" s="37"/>
      <c r="C6" s="38" t="n">
        <v>56000000</v>
      </c>
      <c r="D6" s="39" t="s">
        <v>114</v>
      </c>
      <c r="E6" s="40"/>
      <c r="F6" s="40"/>
    </row>
    <row r="7" customFormat="false" ht="12.75" hidden="false" customHeight="false" outlineLevel="0" collapsed="false">
      <c r="A7" s="36" t="s">
        <v>115</v>
      </c>
      <c r="B7" s="37"/>
      <c r="C7" s="35" t="n">
        <v>56000000</v>
      </c>
      <c r="D7" s="42"/>
      <c r="E7" s="40"/>
      <c r="F7" s="37"/>
    </row>
    <row r="9" customFormat="false" ht="12.75" hidden="false" customHeight="false" outlineLevel="0" collapsed="false">
      <c r="A9" s="36" t="s">
        <v>108</v>
      </c>
      <c r="B9" s="2" t="n">
        <v>1998</v>
      </c>
      <c r="C9" s="2" t="n">
        <v>1999</v>
      </c>
      <c r="D9" s="2" t="n">
        <v>2000</v>
      </c>
      <c r="E9" s="2" t="n">
        <v>2001</v>
      </c>
      <c r="F9" s="2" t="n">
        <v>2002</v>
      </c>
      <c r="G9" s="2" t="n">
        <v>2003</v>
      </c>
      <c r="H9" s="2" t="n">
        <v>2004</v>
      </c>
      <c r="I9" s="2" t="n">
        <v>2005</v>
      </c>
      <c r="J9" s="2" t="n">
        <v>2006</v>
      </c>
      <c r="K9" s="2" t="n">
        <v>2007</v>
      </c>
      <c r="L9" s="2" t="n">
        <v>2008</v>
      </c>
      <c r="M9" s="2" t="n">
        <v>2009</v>
      </c>
      <c r="N9" s="2" t="n">
        <v>2010</v>
      </c>
      <c r="O9" s="2" t="n">
        <v>2011</v>
      </c>
      <c r="P9" s="2" t="n">
        <v>2012</v>
      </c>
      <c r="Q9" s="2" t="n">
        <v>2013</v>
      </c>
    </row>
    <row r="10" customFormat="false" ht="12.75" hidden="false" customHeight="false" outlineLevel="0" collapsed="false">
      <c r="A10" s="51" t="n">
        <v>36616</v>
      </c>
      <c r="C10" s="49" t="n">
        <f aca="false">-$C$3/4</f>
        <v>-1937500</v>
      </c>
      <c r="D10" s="49" t="n">
        <f aca="false">-$C$3/4</f>
        <v>-1937500</v>
      </c>
      <c r="E10" s="49" t="n">
        <f aca="false">-$C$3/4</f>
        <v>-1937500</v>
      </c>
      <c r="F10" s="49" t="n">
        <f aca="false">-$C$3/4</f>
        <v>-1937500</v>
      </c>
      <c r="G10" s="49" t="n">
        <f aca="false">-$C$3/4</f>
        <v>-1937500</v>
      </c>
      <c r="H10" s="49" t="n">
        <f aca="false">-$C$3/4</f>
        <v>-1937500</v>
      </c>
      <c r="I10" s="49" t="n">
        <f aca="false">-$C$3/4</f>
        <v>-1937500</v>
      </c>
      <c r="J10" s="49" t="n">
        <f aca="false">-$C$3/4</f>
        <v>-1937500</v>
      </c>
      <c r="K10" s="49" t="n">
        <f aca="false">-$C$3/4</f>
        <v>-1937500</v>
      </c>
      <c r="L10" s="49" t="n">
        <f aca="false">-$C$3/4</f>
        <v>-1937500</v>
      </c>
      <c r="M10" s="49" t="n">
        <f aca="false">-$C$3/4</f>
        <v>-1937500</v>
      </c>
      <c r="N10" s="49" t="n">
        <f aca="false">-$C$3/4</f>
        <v>-1937500</v>
      </c>
      <c r="O10" s="49" t="n">
        <f aca="false">-$C$3/4</f>
        <v>-1937500</v>
      </c>
      <c r="P10" s="49" t="n">
        <f aca="false">-$C$3/4</f>
        <v>-1937500</v>
      </c>
      <c r="Q10" s="49" t="n">
        <f aca="false">-$C$3/4</f>
        <v>-1937500</v>
      </c>
    </row>
    <row r="11" customFormat="false" ht="12.75" hidden="false" customHeight="false" outlineLevel="0" collapsed="false">
      <c r="A11" s="51" t="n">
        <v>36707</v>
      </c>
      <c r="C11" s="49" t="n">
        <f aca="false">-$C$3/4</f>
        <v>-1937500</v>
      </c>
      <c r="D11" s="49" t="n">
        <f aca="false">-$C$3/4</f>
        <v>-1937500</v>
      </c>
      <c r="E11" s="49" t="n">
        <f aca="false">-$C$3/4</f>
        <v>-1937500</v>
      </c>
      <c r="F11" s="49" t="n">
        <f aca="false">-$C$3/4</f>
        <v>-1937500</v>
      </c>
      <c r="G11" s="49" t="n">
        <f aca="false">-$C$3/4</f>
        <v>-1937500</v>
      </c>
      <c r="H11" s="49" t="n">
        <f aca="false">-$C$3/4</f>
        <v>-1937500</v>
      </c>
      <c r="I11" s="49" t="n">
        <f aca="false">-$C$3/4</f>
        <v>-1937500</v>
      </c>
      <c r="J11" s="49" t="n">
        <f aca="false">-$C$3/4</f>
        <v>-1937500</v>
      </c>
      <c r="K11" s="49" t="n">
        <f aca="false">-$C$3/4</f>
        <v>-1937500</v>
      </c>
      <c r="L11" s="49" t="n">
        <f aca="false">-$C$3/4</f>
        <v>-1937500</v>
      </c>
      <c r="M11" s="49" t="n">
        <f aca="false">-$C$3/4</f>
        <v>-1937500</v>
      </c>
      <c r="N11" s="49" t="n">
        <f aca="false">-$C$3/4</f>
        <v>-1937500</v>
      </c>
      <c r="O11" s="49" t="n">
        <f aca="false">-$C$3/4</f>
        <v>-1937500</v>
      </c>
      <c r="P11" s="49" t="n">
        <f aca="false">-$C$3/4</f>
        <v>-1937500</v>
      </c>
      <c r="Q11" s="49" t="n">
        <f aca="false">IF(($C$5-$C$6)&gt;$C$7,-0.5*$C$7,0.5*($C$6-$C$5))</f>
        <v>-7100000</v>
      </c>
    </row>
    <row r="12" customFormat="false" ht="12.75" hidden="false" customHeight="false" outlineLevel="0" collapsed="false">
      <c r="A12" s="52" t="n">
        <v>36799</v>
      </c>
      <c r="B12" s="49" t="n">
        <f aca="false">-$C$3/4</f>
        <v>-1937500</v>
      </c>
      <c r="C12" s="49" t="n">
        <f aca="false">-$C$3/4</f>
        <v>-1937500</v>
      </c>
      <c r="D12" s="49" t="n">
        <f aca="false">-$C$3/4</f>
        <v>-1937500</v>
      </c>
      <c r="E12" s="49" t="n">
        <f aca="false">-$C$3/4</f>
        <v>-1937500</v>
      </c>
      <c r="F12" s="49" t="n">
        <f aca="false">-$C$3/4</f>
        <v>-1937500</v>
      </c>
      <c r="G12" s="49" t="n">
        <f aca="false">-$C$3/4</f>
        <v>-1937500</v>
      </c>
      <c r="H12" s="49" t="n">
        <f aca="false">-$C$3/4</f>
        <v>-1937500</v>
      </c>
      <c r="I12" s="49" t="n">
        <f aca="false">-$C$3/4</f>
        <v>-1937500</v>
      </c>
      <c r="J12" s="49" t="n">
        <f aca="false">-$C$3/4</f>
        <v>-1937500</v>
      </c>
      <c r="K12" s="49" t="n">
        <f aca="false">-$C$3/4</f>
        <v>-1937500</v>
      </c>
      <c r="L12" s="49" t="n">
        <f aca="false">-$C$3/4</f>
        <v>-1937500</v>
      </c>
      <c r="M12" s="49" t="n">
        <f aca="false">-$C$3/4</f>
        <v>-1937500</v>
      </c>
      <c r="N12" s="49" t="n">
        <f aca="false">-$C$3/4</f>
        <v>-1937500</v>
      </c>
      <c r="O12" s="49" t="n">
        <f aca="false">-$C$3/4</f>
        <v>-1937500</v>
      </c>
      <c r="P12" s="49" t="n">
        <f aca="false">-$C$3/4</f>
        <v>-1937500</v>
      </c>
      <c r="Q12" s="49"/>
    </row>
    <row r="13" customFormat="false" ht="12.75" hidden="false" customHeight="false" outlineLevel="0" collapsed="false">
      <c r="A13" s="51" t="n">
        <v>36891</v>
      </c>
      <c r="B13" s="49" t="n">
        <f aca="false">-$C$3/4</f>
        <v>-1937500</v>
      </c>
      <c r="C13" s="49" t="n">
        <f aca="false">-$C$3/4</f>
        <v>-1937500</v>
      </c>
      <c r="D13" s="49" t="n">
        <f aca="false">-$C$3/4</f>
        <v>-1937500</v>
      </c>
      <c r="E13" s="49" t="n">
        <f aca="false">-$C$3/4</f>
        <v>-1937500</v>
      </c>
      <c r="F13" s="49" t="n">
        <f aca="false">-$C$3/4</f>
        <v>-1937500</v>
      </c>
      <c r="G13" s="49" t="n">
        <f aca="false">-$C$3/4</f>
        <v>-1937500</v>
      </c>
      <c r="H13" s="49" t="n">
        <f aca="false">-$C$3/4</f>
        <v>-1937500</v>
      </c>
      <c r="I13" s="49" t="n">
        <f aca="false">-$C$3/4</f>
        <v>-1937500</v>
      </c>
      <c r="J13" s="49" t="n">
        <f aca="false">-$C$3/4</f>
        <v>-1937500</v>
      </c>
      <c r="K13" s="49" t="n">
        <f aca="false">-$C$3/4</f>
        <v>-1937500</v>
      </c>
      <c r="L13" s="49" t="n">
        <f aca="false">-$C$3/4</f>
        <v>-1937500</v>
      </c>
      <c r="M13" s="49" t="n">
        <f aca="false">-$C$3/4</f>
        <v>-1937500</v>
      </c>
      <c r="N13" s="49" t="n">
        <f aca="false">-$C$3/4</f>
        <v>-1937500</v>
      </c>
      <c r="O13" s="49" t="n">
        <f aca="false">-$C$3/4</f>
        <v>-1937500</v>
      </c>
      <c r="P13" s="49" t="n">
        <f aca="false">-$C$3/4</f>
        <v>-1937500</v>
      </c>
    </row>
    <row r="30" customFormat="false" ht="12.75" hidden="false" customHeight="false" outlineLevel="0" collapsed="false">
      <c r="B30" s="49"/>
    </row>
    <row r="31" customFormat="false" ht="12.75" hidden="false" customHeight="false" outlineLevel="0" collapsed="false">
      <c r="B31" s="49"/>
    </row>
    <row r="32" customFormat="false" ht="12.75" hidden="false" customHeight="false" outlineLevel="0" collapsed="false">
      <c r="B32" s="49"/>
    </row>
    <row r="33" customFormat="false" ht="12.75" hidden="false" customHeight="false" outlineLevel="0" collapsed="false">
      <c r="B33" s="49"/>
    </row>
    <row r="34" customFormat="false" ht="12.75" hidden="false" customHeight="false" outlineLevel="0" collapsed="false">
      <c r="B34" s="49"/>
    </row>
    <row r="35" customFormat="false" ht="12.75" hidden="false" customHeight="false" outlineLevel="0" collapsed="false">
      <c r="B35" s="49"/>
    </row>
    <row r="36" customFormat="false" ht="12.75" hidden="false" customHeight="false" outlineLevel="0" collapsed="false">
      <c r="B36" s="49"/>
    </row>
    <row r="37" customFormat="false" ht="12.75" hidden="false" customHeight="false" outlineLevel="0" collapsed="false">
      <c r="B37" s="49"/>
    </row>
    <row r="38" customFormat="false" ht="12.75" hidden="false" customHeight="false" outlineLevel="0" collapsed="false">
      <c r="B38" s="49"/>
    </row>
    <row r="39" customFormat="false" ht="12.75" hidden="false" customHeight="false" outlineLevel="0" collapsed="false">
      <c r="B39" s="49"/>
    </row>
    <row r="40" customFormat="false" ht="12.75" hidden="false" customHeight="false" outlineLevel="0" collapsed="false">
      <c r="B40" s="49"/>
    </row>
    <row r="41" customFormat="false" ht="12.75" hidden="false" customHeight="false" outlineLevel="0" collapsed="false">
      <c r="B41" s="49"/>
    </row>
    <row r="42" customFormat="false" ht="12.75" hidden="false" customHeight="false" outlineLevel="0" collapsed="false">
      <c r="B42" s="49"/>
    </row>
    <row r="43" customFormat="false" ht="12.75" hidden="false" customHeight="false" outlineLevel="0" collapsed="false">
      <c r="B43" s="49"/>
    </row>
    <row r="44" customFormat="false" ht="12.75" hidden="false" customHeight="false" outlineLevel="0" collapsed="false">
      <c r="B44" s="49"/>
    </row>
    <row r="45" customFormat="false" ht="12.75" hidden="false" customHeight="false" outlineLevel="0" collapsed="false">
      <c r="B45" s="49"/>
    </row>
    <row r="46" customFormat="false" ht="12.75" hidden="false" customHeight="false" outlineLevel="0" collapsed="false">
      <c r="B46" s="49"/>
    </row>
    <row r="47" customFormat="false" ht="12.75" hidden="false" customHeight="false" outlineLevel="0" collapsed="false">
      <c r="B47" s="49"/>
    </row>
    <row r="48" customFormat="false" ht="12.75" hidden="false" customHeight="false" outlineLevel="0" collapsed="false">
      <c r="B48" s="49"/>
    </row>
    <row r="49" customFormat="false" ht="12.75" hidden="false" customHeight="false" outlineLevel="0" collapsed="false">
      <c r="B49" s="49"/>
    </row>
    <row r="50" customFormat="false" ht="12.75" hidden="false" customHeight="false" outlineLevel="0" collapsed="false">
      <c r="B50" s="49"/>
    </row>
    <row r="51" customFormat="false" ht="12.75" hidden="false" customHeight="false" outlineLevel="0" collapsed="false">
      <c r="B51" s="49"/>
    </row>
    <row r="52" customFormat="false" ht="12.75" hidden="false" customHeight="false" outlineLevel="0" collapsed="false">
      <c r="B52" s="49"/>
    </row>
    <row r="53" customFormat="false" ht="12.75" hidden="false" customHeight="false" outlineLevel="0" collapsed="false">
      <c r="B53" s="49"/>
    </row>
    <row r="54" customFormat="false" ht="12.75" hidden="false" customHeight="false" outlineLevel="0" collapsed="false">
      <c r="B54" s="49"/>
    </row>
    <row r="55" customFormat="false" ht="12.75" hidden="false" customHeight="false" outlineLevel="0" collapsed="false">
      <c r="B55" s="49"/>
    </row>
    <row r="56" customFormat="false" ht="12.75" hidden="false" customHeight="false" outlineLevel="0" collapsed="false">
      <c r="B56" s="49"/>
    </row>
    <row r="57" customFormat="false" ht="12.75" hidden="false" customHeight="false" outlineLevel="0" collapsed="false">
      <c r="B57" s="49"/>
    </row>
    <row r="58" customFormat="false" ht="12.75" hidden="false" customHeight="false" outlineLevel="0" collapsed="false">
      <c r="B58" s="49"/>
    </row>
    <row r="59" customFormat="false" ht="12.75" hidden="false" customHeight="false" outlineLevel="0" collapsed="false">
      <c r="B59" s="49"/>
    </row>
    <row r="60" customFormat="false" ht="12.75" hidden="false" customHeight="false" outlineLevel="0" collapsed="false">
      <c r="B60" s="49"/>
    </row>
    <row r="61" customFormat="false" ht="12.75" hidden="false" customHeight="false" outlineLevel="0" collapsed="false">
      <c r="B61" s="49"/>
    </row>
    <row r="62" customFormat="false" ht="12.75" hidden="false" customHeight="false" outlineLevel="0" collapsed="false">
      <c r="B62" s="49"/>
    </row>
    <row r="63" customFormat="false" ht="12.75" hidden="false" customHeight="false" outlineLevel="0" collapsed="false">
      <c r="B63" s="49"/>
    </row>
    <row r="64" customFormat="false" ht="12.75" hidden="false" customHeight="false" outlineLevel="0" collapsed="false">
      <c r="B64" s="49"/>
    </row>
    <row r="65" customFormat="false" ht="12.75" hidden="false" customHeight="false" outlineLevel="0" collapsed="false">
      <c r="B65" s="49"/>
    </row>
    <row r="66" customFormat="false" ht="12.75" hidden="false" customHeight="false" outlineLevel="0" collapsed="false">
      <c r="B66" s="49"/>
    </row>
    <row r="67" customFormat="false" ht="12.75" hidden="false" customHeight="false" outlineLevel="0" collapsed="false">
      <c r="B67" s="49"/>
    </row>
    <row r="68" customFormat="false" ht="12.75" hidden="false" customHeight="false" outlineLevel="0" collapsed="false">
      <c r="B68" s="49"/>
    </row>
    <row r="69" customFormat="false" ht="12.75" hidden="false" customHeight="false" outlineLevel="0" collapsed="false">
      <c r="B69" s="49"/>
    </row>
    <row r="70" customFormat="false" ht="12.75" hidden="false" customHeight="false" outlineLevel="0" collapsed="false">
      <c r="B70" s="49"/>
    </row>
    <row r="71" customFormat="false" ht="12.75" hidden="false" customHeight="false" outlineLevel="0" collapsed="false">
      <c r="B71" s="49"/>
    </row>
    <row r="72" customFormat="false" ht="12.75" hidden="false" customHeight="false" outlineLevel="0" collapsed="false">
      <c r="B72" s="49"/>
    </row>
    <row r="73" customFormat="false" ht="12.75" hidden="false" customHeight="false" outlineLevel="0" collapsed="false">
      <c r="B73" s="49"/>
    </row>
    <row r="74" customFormat="false" ht="12.75" hidden="false" customHeight="false" outlineLevel="0" collapsed="false">
      <c r="B74" s="49"/>
    </row>
    <row r="75" customFormat="false" ht="12.75" hidden="false" customHeight="false" outlineLevel="0" collapsed="false">
      <c r="B75" s="49"/>
    </row>
    <row r="76" customFormat="false" ht="12.75" hidden="false" customHeight="false" outlineLevel="0" collapsed="false">
      <c r="B76" s="49"/>
    </row>
    <row r="77" customFormat="false" ht="12.75" hidden="false" customHeight="false" outlineLevel="0" collapsed="false">
      <c r="B77" s="49"/>
    </row>
    <row r="78" customFormat="false" ht="12.75" hidden="false" customHeight="false" outlineLevel="0" collapsed="false">
      <c r="B78" s="49"/>
    </row>
    <row r="79" customFormat="false" ht="12.75" hidden="false" customHeight="false" outlineLevel="0" collapsed="false">
      <c r="B79" s="49"/>
    </row>
    <row r="80" customFormat="false" ht="12.75" hidden="false" customHeight="false" outlineLevel="0" collapsed="false">
      <c r="B80" s="49"/>
    </row>
    <row r="81" customFormat="false" ht="12.75" hidden="false" customHeight="false" outlineLevel="0" collapsed="false">
      <c r="B81" s="49"/>
    </row>
    <row r="82" customFormat="false" ht="12.75" hidden="false" customHeight="false" outlineLevel="0" collapsed="false">
      <c r="B82" s="5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4" activeCellId="0" sqref="B4"/>
    </sheetView>
  </sheetViews>
  <sheetFormatPr defaultColWidth="9.0546875" defaultRowHeight="12.75" customHeight="true" zeroHeight="false" outlineLevelRow="0" outlineLevelCol="0"/>
  <cols>
    <col collapsed="false" customWidth="true" hidden="false" outlineLevel="0" max="1" min="1" style="0" width="14.56"/>
    <col collapsed="false" customWidth="true" hidden="false" outlineLevel="0" max="3" min="2" style="0" width="11.99"/>
    <col collapsed="false" customWidth="true" hidden="false" outlineLevel="0" max="4" min="4" style="0" width="12.85"/>
    <col collapsed="false" customWidth="true" hidden="false" outlineLevel="0" max="5" min="5" style="0" width="11.7"/>
    <col collapsed="false" customWidth="true" hidden="false" outlineLevel="0" max="6" min="6" style="0" width="12.85"/>
    <col collapsed="false" customWidth="true" hidden="false" outlineLevel="0" max="7" min="7" style="0" width="11.13"/>
    <col collapsed="false" customWidth="true" hidden="false" outlineLevel="0" max="8" min="8" style="0" width="14.56"/>
    <col collapsed="false" customWidth="true" hidden="false" outlineLevel="0" max="10" min="10" style="0" width="12.7"/>
    <col collapsed="false" customWidth="true" hidden="false" outlineLevel="0" max="12" min="12" style="0" width="12.99"/>
  </cols>
  <sheetData>
    <row r="1" customFormat="false" ht="12.75" hidden="false" customHeight="false" outlineLevel="0" collapsed="false">
      <c r="A1" s="2" t="s">
        <v>116</v>
      </c>
      <c r="D1" s="1" t="s">
        <v>117</v>
      </c>
    </row>
    <row r="2" customFormat="false" ht="12.75" hidden="false" customHeight="false" outlineLevel="0" collapsed="false">
      <c r="A2" s="1" t="s">
        <v>118</v>
      </c>
    </row>
    <row r="3" customFormat="false" ht="12.75" hidden="false" customHeight="false" outlineLevel="0" collapsed="false">
      <c r="A3" s="36" t="s">
        <v>108</v>
      </c>
      <c r="B3" s="2" t="n">
        <v>2000</v>
      </c>
      <c r="C3" s="2" t="n">
        <v>2001</v>
      </c>
      <c r="D3" s="2" t="n">
        <v>2002</v>
      </c>
      <c r="E3" s="2" t="n">
        <v>2003</v>
      </c>
      <c r="F3" s="2" t="n">
        <v>2004</v>
      </c>
      <c r="G3" s="2" t="n">
        <v>2005</v>
      </c>
      <c r="H3" s="2"/>
    </row>
    <row r="4" customFormat="false" ht="11.25" hidden="false" customHeight="false" outlineLevel="0" collapsed="false">
      <c r="A4" s="52" t="n">
        <v>36526</v>
      </c>
      <c r="B4" s="54"/>
      <c r="C4" s="54" t="n">
        <v>-2008527</v>
      </c>
      <c r="D4" s="55" t="n">
        <v>-2282168</v>
      </c>
      <c r="E4" s="55" t="n">
        <v>-1766499</v>
      </c>
      <c r="F4" s="55" t="n">
        <v>-1522037</v>
      </c>
      <c r="G4" s="55" t="n">
        <v>-1392525</v>
      </c>
      <c r="H4" s="56"/>
      <c r="I4" s="56"/>
      <c r="J4" s="56"/>
      <c r="K4" s="57"/>
      <c r="L4" s="57"/>
      <c r="M4" s="58"/>
      <c r="N4" s="59"/>
      <c r="O4" s="58"/>
      <c r="P4" s="60"/>
      <c r="Q4" s="58"/>
      <c r="R4" s="60"/>
      <c r="S4" s="61" t="s">
        <v>119</v>
      </c>
    </row>
    <row r="5" customFormat="false" ht="11.25" hidden="false" customHeight="false" outlineLevel="0" collapsed="false">
      <c r="A5" s="62" t="n">
        <v>36557</v>
      </c>
      <c r="B5" s="54"/>
      <c r="C5" s="54" t="n">
        <v>-2020500</v>
      </c>
      <c r="D5" s="54" t="n">
        <v>-2295772</v>
      </c>
      <c r="E5" s="54" t="n">
        <v>-1777029</v>
      </c>
      <c r="F5" s="54" t="n">
        <v>-1531110</v>
      </c>
      <c r="G5" s="63" t="n">
        <v>-1400826</v>
      </c>
      <c r="H5" s="64"/>
      <c r="I5" s="65"/>
      <c r="J5" s="66"/>
      <c r="K5" s="66"/>
      <c r="L5" s="67"/>
      <c r="M5" s="64"/>
      <c r="N5" s="47"/>
      <c r="O5" s="64"/>
      <c r="P5" s="47"/>
      <c r="Q5" s="47"/>
      <c r="R5" s="64"/>
    </row>
    <row r="6" customFormat="false" ht="11.25" hidden="false" customHeight="false" outlineLevel="0" collapsed="false">
      <c r="A6" s="62" t="n">
        <v>36586</v>
      </c>
      <c r="B6" s="68"/>
      <c r="C6" s="54" t="n">
        <v>-2835142</v>
      </c>
      <c r="D6" s="54" t="n">
        <v>-2136446</v>
      </c>
      <c r="E6" s="54" t="n">
        <v>-1767474</v>
      </c>
      <c r="F6" s="54" t="n">
        <v>-1407708</v>
      </c>
      <c r="G6" s="68"/>
      <c r="H6" s="65"/>
      <c r="I6" s="65"/>
      <c r="J6" s="66"/>
      <c r="K6" s="66"/>
      <c r="L6" s="67"/>
      <c r="M6" s="64"/>
      <c r="N6" s="47"/>
      <c r="O6" s="64"/>
      <c r="P6" s="47"/>
      <c r="Q6" s="47"/>
      <c r="R6" s="64"/>
    </row>
    <row r="7" customFormat="false" ht="11.25" hidden="false" customHeight="false" outlineLevel="0" collapsed="false">
      <c r="A7" s="62" t="n">
        <v>36617</v>
      </c>
      <c r="B7" s="55"/>
      <c r="C7" s="54" t="n">
        <v>-2802249</v>
      </c>
      <c r="D7" s="69" t="n">
        <v>-2115979</v>
      </c>
      <c r="E7" s="69" t="n">
        <v>-1757662</v>
      </c>
      <c r="F7" s="69" t="n">
        <v>-1409812</v>
      </c>
      <c r="G7" s="55"/>
      <c r="H7" s="57"/>
      <c r="I7" s="57"/>
      <c r="J7" s="58"/>
      <c r="K7" s="58"/>
      <c r="L7" s="70"/>
      <c r="M7" s="56"/>
      <c r="N7" s="47"/>
      <c r="O7" s="56"/>
      <c r="P7" s="47"/>
      <c r="Q7" s="47"/>
      <c r="R7" s="56"/>
    </row>
    <row r="8" customFormat="false" ht="11.25" hidden="false" customHeight="false" outlineLevel="0" collapsed="false">
      <c r="A8" s="71" t="n">
        <v>36647</v>
      </c>
      <c r="B8" s="55"/>
      <c r="C8" s="55" t="n">
        <v>-2834467</v>
      </c>
      <c r="D8" s="69" t="n">
        <v>-2138842</v>
      </c>
      <c r="E8" s="69" t="n">
        <v>-1774244</v>
      </c>
      <c r="F8" s="69" t="n">
        <v>-1420818</v>
      </c>
      <c r="G8" s="54"/>
      <c r="H8" s="57"/>
      <c r="I8" s="55"/>
      <c r="J8" s="58"/>
      <c r="K8" s="58"/>
      <c r="L8" s="58"/>
      <c r="M8" s="58"/>
      <c r="N8" s="47"/>
      <c r="O8" s="58"/>
      <c r="P8" s="47"/>
      <c r="Q8" s="47"/>
      <c r="R8" s="58"/>
    </row>
    <row r="9" customFormat="false" ht="11.25" hidden="false" customHeight="false" outlineLevel="0" collapsed="false">
      <c r="A9" s="71" t="n">
        <v>36678</v>
      </c>
      <c r="B9" s="72"/>
      <c r="C9" s="55" t="n">
        <v>-2290121</v>
      </c>
      <c r="D9" s="69" t="n">
        <v>-1799676</v>
      </c>
      <c r="E9" s="69" t="n">
        <v>-1544246</v>
      </c>
      <c r="F9" s="69" t="n">
        <v>-1304955</v>
      </c>
      <c r="G9" s="68"/>
      <c r="H9" s="73"/>
      <c r="I9" s="72"/>
      <c r="J9" s="74"/>
      <c r="K9" s="74"/>
      <c r="L9" s="74"/>
      <c r="M9" s="74"/>
      <c r="N9" s="47"/>
      <c r="O9" s="74"/>
      <c r="P9" s="47"/>
      <c r="Q9" s="47"/>
      <c r="R9" s="74"/>
    </row>
    <row r="10" customFormat="false" ht="11.25" hidden="false" customHeight="false" outlineLevel="0" collapsed="false">
      <c r="A10" s="71" t="n">
        <v>36708</v>
      </c>
      <c r="B10" s="55" t="n">
        <v>-2009823</v>
      </c>
      <c r="C10" s="55" t="n">
        <v>-2318301</v>
      </c>
      <c r="D10" s="69" t="n">
        <v>-1819896</v>
      </c>
      <c r="E10" s="69" t="n">
        <v>-1558918</v>
      </c>
      <c r="F10" s="69" t="n">
        <v>-1314812</v>
      </c>
      <c r="G10" s="54"/>
      <c r="H10" s="57"/>
      <c r="I10" s="55"/>
      <c r="J10" s="58"/>
      <c r="K10" s="58"/>
      <c r="L10" s="58"/>
      <c r="M10" s="58"/>
      <c r="N10" s="47"/>
      <c r="O10" s="58"/>
      <c r="P10" s="47"/>
      <c r="Q10" s="47"/>
      <c r="R10" s="58"/>
    </row>
    <row r="11" customFormat="false" ht="11.25" hidden="false" customHeight="false" outlineLevel="0" collapsed="false">
      <c r="A11" s="71" t="n">
        <v>36739</v>
      </c>
      <c r="B11" s="55" t="n">
        <v>-2002148</v>
      </c>
      <c r="C11" s="55" t="n">
        <v>-2317592</v>
      </c>
      <c r="D11" s="69" t="n">
        <v>-1821252</v>
      </c>
      <c r="E11" s="69" t="n">
        <v>-1562744</v>
      </c>
      <c r="F11" s="69" t="n">
        <v>-1320572</v>
      </c>
      <c r="G11" s="54"/>
      <c r="H11" s="57"/>
      <c r="I11" s="55"/>
      <c r="J11" s="75"/>
      <c r="K11" s="58"/>
      <c r="L11" s="58"/>
      <c r="M11" s="58"/>
      <c r="N11" s="47"/>
      <c r="O11" s="58"/>
      <c r="P11" s="47"/>
      <c r="Q11" s="47"/>
      <c r="R11" s="58"/>
      <c r="T11" s="47"/>
      <c r="U11" s="47"/>
      <c r="V11" s="47"/>
      <c r="W11" s="47"/>
    </row>
    <row r="12" customFormat="false" ht="11.25" hidden="false" customHeight="false" outlineLevel="0" collapsed="false">
      <c r="A12" s="71" t="n">
        <v>36770</v>
      </c>
      <c r="B12" s="55" t="n">
        <v>-1931360</v>
      </c>
      <c r="C12" s="55" t="n">
        <v>-2150146</v>
      </c>
      <c r="D12" s="69" t="n">
        <v>-1701796</v>
      </c>
      <c r="E12" s="69" t="n">
        <v>-1452710</v>
      </c>
      <c r="F12" s="69" t="n">
        <v>-1322129</v>
      </c>
      <c r="G12" s="68"/>
      <c r="H12" s="73"/>
      <c r="I12" s="72"/>
      <c r="J12" s="74"/>
      <c r="K12" s="74"/>
      <c r="L12" s="74"/>
      <c r="M12" s="74"/>
      <c r="N12" s="47"/>
      <c r="O12" s="74"/>
      <c r="P12" s="47"/>
      <c r="Q12" s="47"/>
      <c r="R12" s="74"/>
      <c r="T12" s="47"/>
      <c r="U12" s="47"/>
      <c r="V12" s="47"/>
      <c r="W12" s="47"/>
    </row>
    <row r="13" customFormat="false" ht="11.25" hidden="false" customHeight="false" outlineLevel="0" collapsed="false">
      <c r="A13" s="71" t="n">
        <v>36800</v>
      </c>
      <c r="B13" s="55" t="n">
        <v>-1961386</v>
      </c>
      <c r="C13" s="55" t="n">
        <v>-2176187</v>
      </c>
      <c r="D13" s="69" t="n">
        <v>-1720406</v>
      </c>
      <c r="E13" s="69" t="n">
        <v>-1465957</v>
      </c>
      <c r="F13" s="69" t="n">
        <v>-1331327</v>
      </c>
      <c r="G13" s="68"/>
      <c r="H13" s="73"/>
      <c r="I13" s="72"/>
      <c r="J13" s="75"/>
      <c r="K13" s="74"/>
      <c r="L13" s="58"/>
      <c r="M13" s="74"/>
      <c r="N13" s="47"/>
      <c r="O13" s="74"/>
      <c r="P13" s="47"/>
      <c r="Q13" s="47"/>
      <c r="R13" s="74"/>
      <c r="T13" s="47"/>
      <c r="U13" s="47"/>
      <c r="V13" s="47"/>
      <c r="W13" s="47"/>
    </row>
    <row r="14" customFormat="false" ht="11.25" hidden="false" customHeight="false" outlineLevel="0" collapsed="false">
      <c r="A14" s="76" t="n">
        <v>36831</v>
      </c>
      <c r="B14" s="55" t="n">
        <v>-1954565</v>
      </c>
      <c r="C14" s="55" t="n">
        <v>-2175936</v>
      </c>
      <c r="D14" s="69" t="n">
        <v>-1722196</v>
      </c>
      <c r="E14" s="69" t="n">
        <v>-1470109</v>
      </c>
      <c r="F14" s="69" t="n">
        <v>-1337946</v>
      </c>
      <c r="G14" s="54"/>
      <c r="H14" s="57"/>
      <c r="I14" s="55"/>
      <c r="J14" s="75"/>
      <c r="K14" s="58"/>
      <c r="L14" s="58"/>
      <c r="M14" s="58"/>
      <c r="N14" s="47"/>
      <c r="O14" s="58"/>
      <c r="P14" s="47"/>
      <c r="Q14" s="47"/>
      <c r="R14" s="58"/>
      <c r="T14" s="47"/>
      <c r="U14" s="47"/>
      <c r="V14" s="47"/>
      <c r="W14" s="47"/>
    </row>
    <row r="15" customFormat="false" ht="11.25" hidden="false" customHeight="false" outlineLevel="0" collapsed="false">
      <c r="A15" s="71" t="n">
        <v>36861</v>
      </c>
      <c r="B15" s="55" t="n">
        <v>-2014280</v>
      </c>
      <c r="C15" s="55" t="n">
        <v>-2280957</v>
      </c>
      <c r="D15" s="69" t="n">
        <v>-1763788</v>
      </c>
      <c r="E15" s="69" t="n">
        <v>-1517016</v>
      </c>
      <c r="F15" s="69" t="n">
        <v>-1385072</v>
      </c>
      <c r="G15" s="68"/>
      <c r="H15" s="73"/>
      <c r="I15" s="72"/>
      <c r="J15" s="74"/>
      <c r="K15" s="74"/>
      <c r="L15" s="74"/>
      <c r="M15" s="74"/>
      <c r="N15" s="47"/>
      <c r="O15" s="74"/>
      <c r="P15" s="47"/>
      <c r="Q15" s="47"/>
      <c r="R15" s="74"/>
      <c r="T15" s="47"/>
      <c r="U15" s="47"/>
      <c r="V15" s="47"/>
      <c r="W15" s="47"/>
    </row>
    <row r="16" customFormat="false" ht="11.25" hidden="false" customHeight="false" outlineLevel="0" collapsed="false">
      <c r="A16" s="1"/>
      <c r="B16" s="55"/>
      <c r="C16" s="55"/>
      <c r="D16" s="55"/>
      <c r="E16" s="55"/>
      <c r="F16" s="55"/>
      <c r="G16" s="54"/>
      <c r="H16" s="57"/>
      <c r="I16" s="55"/>
      <c r="J16" s="75"/>
      <c r="K16" s="58"/>
      <c r="L16" s="58"/>
      <c r="M16" s="58"/>
      <c r="N16" s="47"/>
      <c r="O16" s="58"/>
      <c r="P16" s="47"/>
      <c r="Q16" s="47"/>
      <c r="R16" s="58"/>
      <c r="T16" s="47"/>
      <c r="U16" s="47"/>
      <c r="V16" s="47"/>
      <c r="W16" s="47"/>
    </row>
    <row r="17" customFormat="false" ht="11.25" hidden="false" customHeight="false" outlineLevel="0" collapsed="false">
      <c r="A17" s="77"/>
      <c r="B17" s="78"/>
      <c r="C17" s="78"/>
      <c r="D17" s="79"/>
      <c r="E17" s="79"/>
      <c r="F17" s="79"/>
      <c r="G17" s="80"/>
      <c r="H17" s="57"/>
      <c r="I17" s="55"/>
      <c r="J17" s="58"/>
      <c r="K17" s="58"/>
      <c r="L17" s="58"/>
      <c r="M17" s="58"/>
      <c r="N17" s="47"/>
      <c r="O17" s="58"/>
      <c r="P17" s="47"/>
      <c r="Q17" s="47"/>
      <c r="R17" s="58"/>
      <c r="T17" s="47"/>
      <c r="U17" s="47"/>
      <c r="V17" s="47"/>
      <c r="W17" s="47"/>
    </row>
    <row r="18" customFormat="false" ht="11.25" hidden="false" customHeight="false" outlineLevel="0" collapsed="false">
      <c r="A18" s="81"/>
      <c r="B18" s="78"/>
      <c r="C18" s="78"/>
      <c r="D18" s="79"/>
      <c r="E18" s="79"/>
      <c r="F18" s="79"/>
      <c r="G18" s="80"/>
      <c r="H18" s="57"/>
      <c r="I18" s="55"/>
      <c r="J18" s="58"/>
      <c r="K18" s="58"/>
      <c r="L18" s="58"/>
      <c r="M18" s="58"/>
      <c r="N18" s="47"/>
      <c r="O18" s="58"/>
      <c r="P18" s="47"/>
      <c r="Q18" s="47"/>
      <c r="R18" s="58"/>
      <c r="T18" s="47"/>
      <c r="U18" s="47"/>
      <c r="V18" s="47"/>
      <c r="W18" s="47"/>
    </row>
    <row r="19" customFormat="false" ht="11.25" hidden="false" customHeight="false" outlineLevel="0" collapsed="false">
      <c r="A19" s="1"/>
      <c r="B19" s="82"/>
      <c r="C19" s="83"/>
      <c r="D19" s="84"/>
      <c r="E19" s="84"/>
      <c r="F19" s="84"/>
      <c r="G19" s="67"/>
      <c r="H19" s="73"/>
      <c r="I19" s="72"/>
      <c r="J19" s="74"/>
      <c r="K19" s="74"/>
      <c r="L19" s="74"/>
      <c r="M19" s="74"/>
      <c r="N19" s="47"/>
      <c r="O19" s="74"/>
      <c r="P19" s="47"/>
      <c r="Q19" s="47"/>
      <c r="R19" s="74"/>
      <c r="T19" s="47"/>
      <c r="U19" s="47"/>
      <c r="V19" s="47"/>
      <c r="W19" s="47"/>
    </row>
    <row r="20" customFormat="false" ht="11.25" hidden="false" customHeight="false" outlineLevel="0" collapsed="false">
      <c r="A20" s="81"/>
      <c r="B20" s="78"/>
      <c r="C20" s="78"/>
      <c r="D20" s="79"/>
      <c r="E20" s="85"/>
      <c r="F20" s="79"/>
      <c r="G20" s="80"/>
      <c r="H20" s="57"/>
      <c r="I20" s="55"/>
      <c r="J20" s="75"/>
      <c r="K20" s="58"/>
      <c r="L20" s="58"/>
      <c r="M20" s="58"/>
      <c r="N20" s="47"/>
      <c r="O20" s="58"/>
      <c r="P20" s="47"/>
      <c r="Q20" s="47"/>
      <c r="R20" s="58"/>
      <c r="T20" s="47"/>
      <c r="U20" s="47"/>
      <c r="V20" s="47"/>
      <c r="W20" s="47"/>
    </row>
    <row r="21" customFormat="false" ht="11.25" hidden="false" customHeight="false" outlineLevel="0" collapsed="false">
      <c r="A21" s="81"/>
      <c r="B21" s="78"/>
      <c r="C21" s="78"/>
      <c r="D21" s="79"/>
      <c r="E21" s="85"/>
      <c r="F21" s="79"/>
      <c r="G21" s="80"/>
      <c r="H21" s="57"/>
      <c r="I21" s="55"/>
      <c r="J21" s="75"/>
      <c r="K21" s="58"/>
      <c r="L21" s="58"/>
      <c r="M21" s="58"/>
      <c r="N21" s="47"/>
      <c r="O21" s="58"/>
      <c r="P21" s="47"/>
      <c r="Q21" s="47"/>
      <c r="R21" s="58"/>
      <c r="T21" s="47"/>
      <c r="U21" s="47"/>
      <c r="V21" s="47"/>
      <c r="W21" s="47"/>
    </row>
    <row r="22" customFormat="false" ht="11.25" hidden="false" customHeight="false" outlineLevel="0" collapsed="false">
      <c r="A22" s="86"/>
      <c r="B22" s="78"/>
      <c r="C22" s="78"/>
      <c r="D22" s="79"/>
      <c r="E22" s="79"/>
      <c r="F22" s="79"/>
      <c r="G22" s="80"/>
      <c r="H22" s="57"/>
      <c r="I22" s="55"/>
      <c r="J22" s="58"/>
      <c r="K22" s="58"/>
      <c r="L22" s="58"/>
      <c r="M22" s="58"/>
      <c r="N22" s="47"/>
      <c r="O22" s="58"/>
      <c r="P22" s="47"/>
      <c r="Q22" s="47"/>
      <c r="R22" s="58"/>
      <c r="T22" s="47"/>
      <c r="U22" s="47"/>
      <c r="V22" s="47"/>
      <c r="W22" s="47"/>
    </row>
    <row r="23" customFormat="false" ht="11.25" hidden="false" customHeight="false" outlineLevel="0" collapsed="false">
      <c r="A23" s="86"/>
      <c r="B23" s="78"/>
      <c r="C23" s="78"/>
      <c r="D23" s="79"/>
      <c r="E23" s="79"/>
      <c r="F23" s="79"/>
      <c r="G23" s="80"/>
      <c r="H23" s="57"/>
      <c r="I23" s="55"/>
      <c r="J23" s="58"/>
      <c r="K23" s="58"/>
      <c r="L23" s="58"/>
      <c r="M23" s="58"/>
      <c r="N23" s="47"/>
      <c r="O23" s="58"/>
      <c r="P23" s="47"/>
      <c r="Q23" s="47"/>
      <c r="R23" s="58"/>
      <c r="T23" s="47"/>
      <c r="U23" s="47"/>
      <c r="V23" s="47"/>
      <c r="W23" s="47"/>
    </row>
    <row r="24" customFormat="false" ht="11.25" hidden="false" customHeight="false" outlineLevel="0" collapsed="false">
      <c r="A24" s="87"/>
      <c r="B24" s="83"/>
      <c r="C24" s="83"/>
      <c r="D24" s="84"/>
      <c r="E24" s="84"/>
      <c r="F24" s="84"/>
      <c r="G24" s="67"/>
      <c r="H24" s="73"/>
      <c r="I24" s="72"/>
      <c r="J24" s="74"/>
      <c r="K24" s="74"/>
      <c r="L24" s="74"/>
      <c r="M24" s="74"/>
      <c r="N24" s="47"/>
      <c r="O24" s="74"/>
      <c r="P24" s="47"/>
      <c r="Q24" s="47"/>
      <c r="R24" s="74"/>
      <c r="T24" s="47"/>
      <c r="U24" s="47"/>
      <c r="V24" s="47"/>
      <c r="W24" s="47"/>
    </row>
    <row r="25" customFormat="false" ht="12.75" hidden="false" customHeight="false" outlineLevel="0" collapsed="false">
      <c r="A25" s="30"/>
      <c r="B25" s="30"/>
      <c r="C25" s="30"/>
      <c r="D25" s="30"/>
      <c r="E25" s="30"/>
      <c r="F25" s="30"/>
      <c r="G25" s="30"/>
      <c r="H25" s="30"/>
      <c r="I25" s="30"/>
      <c r="J25" s="30"/>
      <c r="K25" s="30"/>
      <c r="L25" s="30"/>
      <c r="M25" s="3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C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6.41796875" defaultRowHeight="11.25" customHeight="true" zeroHeight="false" outlineLevelRow="0" outlineLevelCol="0"/>
  <cols>
    <col collapsed="false" customWidth="true" hidden="false" outlineLevel="0" max="1" min="1" style="1" width="8.28"/>
    <col collapsed="false" customWidth="true" hidden="false" outlineLevel="0" max="2" min="2" style="1" width="12.56"/>
    <col collapsed="false" customWidth="true" hidden="false" outlineLevel="0" max="3" min="3" style="1" width="12.85"/>
    <col collapsed="false" customWidth="true" hidden="false" outlineLevel="0" max="4" min="4" style="1" width="13.99"/>
    <col collapsed="false" customWidth="true" hidden="false" outlineLevel="0" max="5" min="5" style="1" width="14.7"/>
    <col collapsed="false" customWidth="true" hidden="false" outlineLevel="0" max="6" min="6" style="1" width="12.56"/>
    <col collapsed="false" customWidth="true" hidden="false" outlineLevel="0" max="7" min="7" style="1" width="13.14"/>
    <col collapsed="false" customWidth="true" hidden="false" outlineLevel="0" max="8" min="8" style="1" width="13.99"/>
    <col collapsed="false" customWidth="true" hidden="false" outlineLevel="0" max="9" min="9" style="1" width="12.85"/>
    <col collapsed="false" customWidth="true" hidden="false" outlineLevel="0" max="10" min="10" style="1" width="11.7"/>
    <col collapsed="false" customWidth="true" hidden="false" outlineLevel="0" max="11" min="11" style="1" width="11.85"/>
    <col collapsed="false" customWidth="true" hidden="false" outlineLevel="0" max="12" min="12" style="1" width="13.99"/>
    <col collapsed="false" customWidth="true" hidden="false" outlineLevel="0" max="13" min="13" style="1" width="12.85"/>
    <col collapsed="false" customWidth="true" hidden="false" outlineLevel="0" max="14" min="14" style="1" width="11.7"/>
    <col collapsed="false" customWidth="true" hidden="false" outlineLevel="0" max="15" min="15" style="1" width="11.85"/>
    <col collapsed="false" customWidth="true" hidden="false" outlineLevel="0" max="16" min="16" style="1" width="13.99"/>
    <col collapsed="false" customWidth="true" hidden="false" outlineLevel="0" max="17" min="17" style="1" width="12.7"/>
    <col collapsed="false" customWidth="true" hidden="false" outlineLevel="0" max="18" min="18" style="1" width="11.7"/>
    <col collapsed="false" customWidth="true" hidden="false" outlineLevel="0" max="19" min="19" style="1" width="11.85"/>
    <col collapsed="false" customWidth="true" hidden="false" outlineLevel="0" max="20" min="20" style="1" width="13.99"/>
    <col collapsed="false" customWidth="true" hidden="false" outlineLevel="0" max="21" min="21" style="1" width="12.7"/>
    <col collapsed="false" customWidth="true" hidden="false" outlineLevel="0" max="22" min="22" style="1" width="11.7"/>
    <col collapsed="false" customWidth="true" hidden="false" outlineLevel="0" max="23" min="23" style="1" width="11.85"/>
    <col collapsed="false" customWidth="true" hidden="false" outlineLevel="0" max="24" min="24" style="1" width="13.99"/>
    <col collapsed="false" customWidth="true" hidden="false" outlineLevel="0" max="25" min="25" style="1" width="12.7"/>
    <col collapsed="false" customWidth="true" hidden="false" outlineLevel="0" max="26" min="26" style="1" width="11.7"/>
    <col collapsed="false" customWidth="true" hidden="false" outlineLevel="0" max="27" min="27" style="1" width="11.85"/>
    <col collapsed="false" customWidth="true" hidden="false" outlineLevel="0" max="28" min="28" style="1" width="13.99"/>
    <col collapsed="false" customWidth="true" hidden="false" outlineLevel="0" max="29" min="29" style="1" width="12.7"/>
    <col collapsed="false" customWidth="false" hidden="false" outlineLevel="0" max="257" min="30" style="1" width="6.41"/>
  </cols>
  <sheetData>
    <row r="1" customFormat="false" ht="11.25" hidden="false" customHeight="false" outlineLevel="0" collapsed="false">
      <c r="A1" s="2" t="s">
        <v>120</v>
      </c>
    </row>
    <row r="2" customFormat="false" ht="11.25" hidden="false" customHeight="false" outlineLevel="0" collapsed="false">
      <c r="A2" s="2" t="s">
        <v>121</v>
      </c>
    </row>
    <row r="3" customFormat="false" ht="11.25" hidden="false" customHeight="false" outlineLevel="0" collapsed="false">
      <c r="A3" s="2" t="s">
        <v>122</v>
      </c>
    </row>
    <row r="4" customFormat="false" ht="11.25" hidden="false" customHeight="false" outlineLevel="0" collapsed="false">
      <c r="A4" s="2" t="s">
        <v>108</v>
      </c>
      <c r="B4" s="2" t="n">
        <v>1998</v>
      </c>
      <c r="F4" s="2" t="n">
        <v>1999</v>
      </c>
      <c r="J4" s="2" t="n">
        <v>2000</v>
      </c>
      <c r="N4" s="2" t="n">
        <v>2001</v>
      </c>
      <c r="R4" s="2" t="n">
        <v>2002</v>
      </c>
      <c r="V4" s="2" t="n">
        <v>2003</v>
      </c>
      <c r="Z4" s="2" t="n">
        <v>2004</v>
      </c>
    </row>
    <row r="5" customFormat="false" ht="11.25" hidden="false" customHeight="false" outlineLevel="0" collapsed="false">
      <c r="A5" s="2"/>
      <c r="B5" s="1" t="s">
        <v>123</v>
      </c>
      <c r="C5" s="1" t="s">
        <v>124</v>
      </c>
      <c r="D5" s="1" t="s">
        <v>125</v>
      </c>
      <c r="E5" s="1" t="s">
        <v>126</v>
      </c>
      <c r="F5" s="1" t="s">
        <v>123</v>
      </c>
      <c r="G5" s="1" t="s">
        <v>124</v>
      </c>
      <c r="H5" s="1" t="s">
        <v>125</v>
      </c>
      <c r="I5" s="1" t="s">
        <v>126</v>
      </c>
      <c r="J5" s="1" t="s">
        <v>123</v>
      </c>
      <c r="K5" s="1" t="s">
        <v>124</v>
      </c>
      <c r="L5" s="1" t="s">
        <v>125</v>
      </c>
      <c r="M5" s="1" t="s">
        <v>126</v>
      </c>
      <c r="N5" s="1" t="s">
        <v>123</v>
      </c>
      <c r="O5" s="1" t="s">
        <v>124</v>
      </c>
      <c r="P5" s="1" t="s">
        <v>125</v>
      </c>
      <c r="Q5" s="1" t="s">
        <v>126</v>
      </c>
      <c r="R5" s="1" t="s">
        <v>123</v>
      </c>
      <c r="S5" s="1" t="s">
        <v>124</v>
      </c>
      <c r="T5" s="1" t="s">
        <v>125</v>
      </c>
      <c r="U5" s="1" t="s">
        <v>126</v>
      </c>
      <c r="V5" s="1" t="s">
        <v>123</v>
      </c>
      <c r="W5" s="1" t="s">
        <v>124</v>
      </c>
      <c r="X5" s="1" t="s">
        <v>125</v>
      </c>
      <c r="Y5" s="1" t="s">
        <v>126</v>
      </c>
      <c r="Z5" s="1" t="s">
        <v>123</v>
      </c>
      <c r="AA5" s="1" t="s">
        <v>124</v>
      </c>
      <c r="AB5" s="1" t="s">
        <v>125</v>
      </c>
      <c r="AC5" s="1" t="s">
        <v>126</v>
      </c>
    </row>
    <row r="6" customFormat="false" ht="11.25" hidden="false" customHeight="false" outlineLevel="0" collapsed="false">
      <c r="A6" s="88" t="n">
        <v>36556</v>
      </c>
      <c r="F6" s="33" t="n">
        <f aca="false">SUM(G6:H6)</f>
        <v>-2835616.43835616</v>
      </c>
      <c r="G6" s="33" t="n">
        <f aca="false">-I6*$B$12*A14/365</f>
        <v>-2835616.43835616</v>
      </c>
      <c r="H6" s="89" t="n">
        <v>0</v>
      </c>
      <c r="I6" s="33" t="n">
        <f aca="false">+E9-H6</f>
        <v>125000000</v>
      </c>
      <c r="J6" s="33" t="n">
        <v>-7266089</v>
      </c>
      <c r="K6" s="33" t="n">
        <f aca="false">-I9*$B$12*A18/365</f>
        <v>-2498307.70380687</v>
      </c>
      <c r="L6" s="33" t="n">
        <f aca="false">+J6-K6</f>
        <v>-4767781.29619313</v>
      </c>
      <c r="M6" s="33" t="n">
        <f aca="false">+I9+L6</f>
        <v>106573160.326457</v>
      </c>
      <c r="N6" s="33" t="n">
        <v>-7266089</v>
      </c>
      <c r="O6" s="33" t="n">
        <f aca="false">-M9*$B$12*A22/365</f>
        <v>-2078895.23687967</v>
      </c>
      <c r="P6" s="33" t="n">
        <f aca="false">+N6-O6</f>
        <v>-5187193.76312033</v>
      </c>
      <c r="Q6" s="33" t="n">
        <f aca="false">+M9+P6</f>
        <v>86454927.1862856</v>
      </c>
      <c r="R6" s="33" t="n">
        <v>-7266089</v>
      </c>
      <c r="S6" s="33" t="n">
        <f aca="false">-Q9*$B$12*A26/365</f>
        <v>-1590433.59903446</v>
      </c>
      <c r="T6" s="33" t="n">
        <f aca="false">+R6-S6</f>
        <v>-5675655.40096554</v>
      </c>
      <c r="U6" s="33" t="n">
        <f aca="false">+Q9+T6</f>
        <v>64434038.2762782</v>
      </c>
      <c r="V6" s="33" t="n">
        <v>-7266089</v>
      </c>
      <c r="W6" s="33" t="n">
        <f aca="false">-U9*$B$12*A30/365</f>
        <v>-1056504.43565524</v>
      </c>
      <c r="X6" s="33" t="n">
        <f aca="false">+V6-W6</f>
        <v>-6209584.56434476</v>
      </c>
      <c r="Y6" s="33" t="n">
        <f aca="false">+U9+X6</f>
        <v>40363376.6692497</v>
      </c>
      <c r="Z6" s="33" t="n">
        <v>-7266089</v>
      </c>
      <c r="AA6" s="33" t="n">
        <f aca="false">-Y9*$B$12*A34/365</f>
        <v>-483155.390245044</v>
      </c>
      <c r="AB6" s="33" t="n">
        <f aca="false">+Z6-AA6</f>
        <v>-6782933.60975496</v>
      </c>
      <c r="AC6" s="33" t="n">
        <f aca="false">+Y9+AB6</f>
        <v>14062423.0615738</v>
      </c>
    </row>
    <row r="7" customFormat="false" ht="11.25" hidden="false" customHeight="false" outlineLevel="0" collapsed="false">
      <c r="A7" s="88" t="n">
        <v>36646</v>
      </c>
      <c r="F7" s="33" t="n">
        <v>-7265415</v>
      </c>
      <c r="G7" s="33" t="n">
        <f aca="false">-I6*$B$12*A15/365</f>
        <v>-2743150.68493151</v>
      </c>
      <c r="H7" s="33" t="n">
        <f aca="false">+F7-G7</f>
        <v>-4522264.31506849</v>
      </c>
      <c r="I7" s="33" t="n">
        <f aca="false">+I6+H7</f>
        <v>120477735.684932</v>
      </c>
      <c r="J7" s="33" t="n">
        <v>-7266089</v>
      </c>
      <c r="K7" s="33" t="n">
        <f aca="false">-M6*$B$12*A19/365</f>
        <v>-2391326.528969</v>
      </c>
      <c r="L7" s="33" t="n">
        <f aca="false">+J7-K7</f>
        <v>-4874762.471031</v>
      </c>
      <c r="M7" s="33" t="n">
        <f aca="false">+M6+L7</f>
        <v>101698397.855426</v>
      </c>
      <c r="N7" s="33" t="n">
        <v>-7266089</v>
      </c>
      <c r="O7" s="33" t="n">
        <f aca="false">-Q6*$B$12*A23/365</f>
        <v>-1897271.1418141</v>
      </c>
      <c r="P7" s="33" t="n">
        <f aca="false">+N7-O7</f>
        <v>-5368817.8581859</v>
      </c>
      <c r="Q7" s="33" t="n">
        <f aca="false">+Q6+P7</f>
        <v>81086109.3280997</v>
      </c>
      <c r="R7" s="33" t="n">
        <v>-7266089</v>
      </c>
      <c r="S7" s="33" t="n">
        <f aca="false">-U6*$B$12*A27/365</f>
        <v>-1414018.2098438</v>
      </c>
      <c r="T7" s="33" t="n">
        <f aca="false">+R7-S7</f>
        <v>-5852070.7901562</v>
      </c>
      <c r="U7" s="33" t="n">
        <f aca="false">+U6+T7</f>
        <v>58581967.486122</v>
      </c>
      <c r="V7" s="33" t="n">
        <v>-7266089</v>
      </c>
      <c r="W7" s="33" t="n">
        <f aca="false">-Y6*$B$12*A31/365</f>
        <v>-885782.594851206</v>
      </c>
      <c r="X7" s="33" t="n">
        <f aca="false">+V7-W7</f>
        <v>-6380306.40514879</v>
      </c>
      <c r="Y7" s="33" t="n">
        <f aca="false">+Y6+X7</f>
        <v>33983070.2641009</v>
      </c>
      <c r="Z7" s="33" t="n">
        <v>-7266089</v>
      </c>
      <c r="AA7" s="33" t="n">
        <f aca="false">-AC6*$B$12*A35/365</f>
        <v>-305135.316842916</v>
      </c>
      <c r="AB7" s="33" t="n">
        <f aca="false">+Z7-AA7</f>
        <v>-6960953.68315708</v>
      </c>
      <c r="AC7" s="33" t="n">
        <f aca="false">+AC6+AB7</f>
        <v>7101469.37841669</v>
      </c>
    </row>
    <row r="8" customFormat="false" ht="11.25" hidden="false" customHeight="false" outlineLevel="0" collapsed="false">
      <c r="A8" s="88" t="n">
        <v>36738</v>
      </c>
      <c r="F8" s="33" t="n">
        <v>-7266089</v>
      </c>
      <c r="G8" s="33" t="n">
        <f aca="false">-I7*$B$12*A16/365</f>
        <v>-2792442.85998499</v>
      </c>
      <c r="H8" s="33" t="n">
        <f aca="false">+F8-G8</f>
        <v>-4473646.14001501</v>
      </c>
      <c r="I8" s="33" t="n">
        <f aca="false">+I7+H8</f>
        <v>116004089.544917</v>
      </c>
      <c r="J8" s="33" t="n">
        <v>-7266089</v>
      </c>
      <c r="K8" s="33" t="n">
        <f aca="false">-M7*$B$12*A20/365</f>
        <v>-2281944.87242724</v>
      </c>
      <c r="L8" s="33" t="n">
        <f aca="false">+J8-K8</f>
        <v>-4984144.12757277</v>
      </c>
      <c r="M8" s="33" t="n">
        <f aca="false">+M7+L8</f>
        <v>96714253.7278535</v>
      </c>
      <c r="N8" s="33" t="n">
        <v>-7266089</v>
      </c>
      <c r="O8" s="33" t="n">
        <f aca="false">-Q7*$B$12*A24/365</f>
        <v>-1839432.83626484</v>
      </c>
      <c r="P8" s="33" t="n">
        <f aca="false">+N8-O8</f>
        <v>-5426656.16373516</v>
      </c>
      <c r="Q8" s="33" t="n">
        <f aca="false">+Q7+P8</f>
        <v>75659453.1643645</v>
      </c>
      <c r="R8" s="33" t="n">
        <v>-7266089</v>
      </c>
      <c r="S8" s="33" t="n">
        <f aca="false">-U7*$B$12*A28/365</f>
        <v>-1328927.91995915</v>
      </c>
      <c r="T8" s="33" t="n">
        <f aca="false">+R8-S8</f>
        <v>-5937161.08004085</v>
      </c>
      <c r="U8" s="33" t="n">
        <f aca="false">+U7+T8</f>
        <v>52644806.4060812</v>
      </c>
      <c r="V8" s="33" t="n">
        <v>-7266089</v>
      </c>
      <c r="W8" s="33" t="n">
        <f aca="false">-Y7*$B$12*A32/365</f>
        <v>-770903.621333577</v>
      </c>
      <c r="X8" s="33" t="n">
        <f aca="false">+V8-W8</f>
        <v>-6495185.37866642</v>
      </c>
      <c r="Y8" s="33" t="n">
        <f aca="false">+Y7+X8</f>
        <v>27487884.8854345</v>
      </c>
      <c r="Z8" s="33" t="n">
        <v>-7266089</v>
      </c>
      <c r="AA8" s="33" t="n">
        <f aca="false">-AC7*$B$12*A36/365</f>
        <v>-164598.440935357</v>
      </c>
      <c r="AB8" s="33" t="n">
        <f aca="false">+Z8-AA8</f>
        <v>-7101490.55906464</v>
      </c>
      <c r="AC8" s="33" t="n">
        <f aca="false">+AC7+AB8</f>
        <v>-21.1806479506195</v>
      </c>
    </row>
    <row r="9" customFormat="false" ht="11.25" hidden="false" customHeight="false" outlineLevel="0" collapsed="false">
      <c r="A9" s="88" t="n">
        <v>36830</v>
      </c>
      <c r="B9" s="33" t="n">
        <f aca="false">SUM(C9:D9)</f>
        <v>-2958904.10958904</v>
      </c>
      <c r="C9" s="33" t="n">
        <f aca="false">-E9*$B$12*A13/365</f>
        <v>-2958904.10958904</v>
      </c>
      <c r="D9" s="89" t="n">
        <v>0</v>
      </c>
      <c r="E9" s="33" t="n">
        <v>125000000</v>
      </c>
      <c r="F9" s="33" t="n">
        <v>-7266089</v>
      </c>
      <c r="G9" s="33" t="n">
        <f aca="false">-I8*$B$12*A17/365</f>
        <v>-2602941.07773388</v>
      </c>
      <c r="H9" s="33" t="n">
        <f aca="false">+F9-G9</f>
        <v>-4663147.92226612</v>
      </c>
      <c r="I9" s="33" t="n">
        <f aca="false">+I8+H9</f>
        <v>111340941.62265</v>
      </c>
      <c r="J9" s="33" t="n">
        <v>-7266089</v>
      </c>
      <c r="K9" s="33" t="n">
        <f aca="false">-M8*$B$12*A21/365</f>
        <v>-2193956.2215524</v>
      </c>
      <c r="L9" s="33" t="n">
        <f aca="false">+J9-K9</f>
        <v>-5072132.7784476</v>
      </c>
      <c r="M9" s="33" t="n">
        <f aca="false">+M8+L9</f>
        <v>91642120.9494059</v>
      </c>
      <c r="N9" s="33" t="n">
        <v>-7266089</v>
      </c>
      <c r="O9" s="33" t="n">
        <f aca="false">-Q8*$B$12*A25/365</f>
        <v>-1716329.51287928</v>
      </c>
      <c r="P9" s="33" t="n">
        <f aca="false">+N9-O9</f>
        <v>-5549759.48712072</v>
      </c>
      <c r="Q9" s="33" t="n">
        <f aca="false">+Q8+P9</f>
        <v>70109693.6772438</v>
      </c>
      <c r="R9" s="33" t="n">
        <v>-7266089</v>
      </c>
      <c r="S9" s="33" t="n">
        <f aca="false">-U8*$B$12*A29/365</f>
        <v>-1194243.82751329</v>
      </c>
      <c r="T9" s="33" t="n">
        <f aca="false">+R9-S9</f>
        <v>-6071845.17248671</v>
      </c>
      <c r="U9" s="33" t="n">
        <f aca="false">+U8+T9</f>
        <v>46572961.2335945</v>
      </c>
      <c r="V9" s="33" t="n">
        <v>-7266089</v>
      </c>
      <c r="W9" s="33" t="n">
        <f aca="false">-Y8*$B$12*A33/365</f>
        <v>-623560.78589424</v>
      </c>
      <c r="X9" s="33" t="n">
        <f aca="false">+V9-W9</f>
        <v>-6642528.21410576</v>
      </c>
      <c r="Y9" s="33" t="n">
        <f aca="false">+Y8+X9</f>
        <v>20845356.6713287</v>
      </c>
    </row>
    <row r="10" customFormat="false" ht="11.25" hidden="false" customHeight="false" outlineLevel="0" collapsed="false">
      <c r="A10" s="88"/>
    </row>
    <row r="11" customFormat="false" ht="11.25" hidden="false" customHeight="false" outlineLevel="0" collapsed="false">
      <c r="A11" s="90" t="s">
        <v>127</v>
      </c>
    </row>
    <row r="12" customFormat="false" ht="11.25" hidden="false" customHeight="false" outlineLevel="0" collapsed="false">
      <c r="A12" s="91" t="s">
        <v>128</v>
      </c>
      <c r="B12" s="92" t="n">
        <v>0.09</v>
      </c>
      <c r="C12" s="93"/>
      <c r="D12" s="93"/>
      <c r="E12" s="93"/>
      <c r="F12" s="93"/>
      <c r="G12" s="93"/>
      <c r="H12" s="93"/>
      <c r="I12" s="93"/>
      <c r="J12" s="93"/>
      <c r="K12" s="93"/>
      <c r="L12" s="93"/>
      <c r="M12" s="91" t="s">
        <v>98</v>
      </c>
      <c r="N12" s="91" t="s">
        <v>129</v>
      </c>
      <c r="O12" s="93"/>
      <c r="P12" s="93" t="s">
        <v>130</v>
      </c>
    </row>
    <row r="13" customFormat="false" ht="11.25" hidden="false" customHeight="false" outlineLevel="0" collapsed="false">
      <c r="A13" s="1" t="n">
        <f aca="false">+M13</f>
        <v>96</v>
      </c>
      <c r="C13" s="1" t="s">
        <v>131</v>
      </c>
      <c r="D13" s="1" t="n">
        <v>5</v>
      </c>
      <c r="E13" s="1" t="s">
        <v>132</v>
      </c>
      <c r="F13" s="1" t="n">
        <v>31</v>
      </c>
      <c r="G13" s="1" t="s">
        <v>133</v>
      </c>
      <c r="H13" s="1" t="n">
        <v>30</v>
      </c>
      <c r="I13" s="1" t="s">
        <v>134</v>
      </c>
      <c r="J13" s="1" t="n">
        <v>30</v>
      </c>
      <c r="K13" s="1" t="s">
        <v>135</v>
      </c>
      <c r="L13" s="1" t="n">
        <v>0</v>
      </c>
      <c r="M13" s="1" t="n">
        <f aca="false">+D13+F13+H13+J13+L13</f>
        <v>96</v>
      </c>
      <c r="N13" s="1" t="n">
        <f aca="false">+M13-P13</f>
        <v>0</v>
      </c>
      <c r="P13" s="1" t="n">
        <v>96</v>
      </c>
    </row>
    <row r="14" customFormat="false" ht="11.25" hidden="false" customHeight="false" outlineLevel="0" collapsed="false">
      <c r="A14" s="1" t="n">
        <f aca="false">+M14</f>
        <v>92</v>
      </c>
      <c r="C14" s="1" t="s">
        <v>134</v>
      </c>
      <c r="D14" s="1" t="n">
        <v>1</v>
      </c>
      <c r="E14" s="1" t="s">
        <v>135</v>
      </c>
      <c r="F14" s="1" t="n">
        <v>30</v>
      </c>
      <c r="G14" s="1" t="s">
        <v>136</v>
      </c>
      <c r="H14" s="1" t="n">
        <v>31</v>
      </c>
      <c r="I14" s="1" t="s">
        <v>137</v>
      </c>
      <c r="J14" s="1" t="n">
        <v>30</v>
      </c>
      <c r="K14" s="1" t="s">
        <v>138</v>
      </c>
      <c r="L14" s="1" t="n">
        <v>0</v>
      </c>
      <c r="M14" s="1" t="n">
        <f aca="false">+D14+F14+H14+J14+L14</f>
        <v>92</v>
      </c>
      <c r="N14" s="1" t="n">
        <f aca="false">+M14-P14</f>
        <v>0</v>
      </c>
      <c r="P14" s="1" t="n">
        <v>92</v>
      </c>
    </row>
    <row r="15" customFormat="false" ht="11.25" hidden="false" customHeight="false" outlineLevel="0" collapsed="false">
      <c r="A15" s="1" t="n">
        <f aca="false">+M15</f>
        <v>89</v>
      </c>
      <c r="C15" s="1" t="s">
        <v>137</v>
      </c>
      <c r="D15" s="1" t="n">
        <v>1</v>
      </c>
      <c r="E15" s="1" t="s">
        <v>138</v>
      </c>
      <c r="F15" s="1" t="n">
        <v>28</v>
      </c>
      <c r="G15" s="1" t="s">
        <v>139</v>
      </c>
      <c r="H15" s="1" t="n">
        <v>31</v>
      </c>
      <c r="I15" s="1" t="s">
        <v>140</v>
      </c>
      <c r="J15" s="1" t="n">
        <v>29</v>
      </c>
      <c r="K15" s="1" t="s">
        <v>141</v>
      </c>
      <c r="L15" s="1" t="n">
        <v>0</v>
      </c>
      <c r="M15" s="1" t="n">
        <f aca="false">+D15+F15+H15+J15+L15</f>
        <v>89</v>
      </c>
      <c r="N15" s="1" t="n">
        <f aca="false">+M15-P15</f>
        <v>0</v>
      </c>
      <c r="P15" s="1" t="n">
        <v>89</v>
      </c>
    </row>
    <row r="16" customFormat="false" ht="11.25" hidden="false" customHeight="false" outlineLevel="0" collapsed="false">
      <c r="A16" s="1" t="n">
        <f aca="false">+M16</f>
        <v>94</v>
      </c>
      <c r="C16" s="1" t="s">
        <v>140</v>
      </c>
      <c r="D16" s="1" t="n">
        <v>1</v>
      </c>
      <c r="E16" s="1" t="s">
        <v>141</v>
      </c>
      <c r="F16" s="1" t="n">
        <v>31</v>
      </c>
      <c r="G16" s="1" t="s">
        <v>142</v>
      </c>
      <c r="H16" s="1" t="n">
        <v>30</v>
      </c>
      <c r="I16" s="1" t="s">
        <v>131</v>
      </c>
      <c r="J16" s="1" t="n">
        <v>31</v>
      </c>
      <c r="K16" s="1" t="s">
        <v>132</v>
      </c>
      <c r="L16" s="1" t="n">
        <v>1</v>
      </c>
      <c r="M16" s="1" t="n">
        <f aca="false">+D16+F16+H16+J16+L16</f>
        <v>94</v>
      </c>
      <c r="N16" s="1" t="n">
        <f aca="false">+M16-P16</f>
        <v>2</v>
      </c>
      <c r="P16" s="1" t="n">
        <v>92</v>
      </c>
    </row>
    <row r="17" customFormat="false" ht="11.25" hidden="false" customHeight="false" outlineLevel="0" collapsed="false">
      <c r="A17" s="1" t="n">
        <f aca="false">+M17</f>
        <v>91</v>
      </c>
      <c r="C17" s="1" t="s">
        <v>131</v>
      </c>
      <c r="D17" s="1" t="n">
        <v>0</v>
      </c>
      <c r="E17" s="1" t="s">
        <v>132</v>
      </c>
      <c r="F17" s="1" t="n">
        <v>30</v>
      </c>
      <c r="G17" s="1" t="s">
        <v>133</v>
      </c>
      <c r="H17" s="1" t="n">
        <v>30</v>
      </c>
      <c r="I17" s="1" t="s">
        <v>134</v>
      </c>
      <c r="J17" s="1" t="n">
        <v>31</v>
      </c>
      <c r="K17" s="1" t="s">
        <v>135</v>
      </c>
      <c r="L17" s="1" t="n">
        <v>0</v>
      </c>
      <c r="M17" s="1" t="n">
        <f aca="false">+D17+F17+H17+J17+L17</f>
        <v>91</v>
      </c>
      <c r="N17" s="1" t="n">
        <f aca="false">+M17-P17</f>
        <v>-1</v>
      </c>
      <c r="P17" s="1" t="n">
        <v>92</v>
      </c>
    </row>
    <row r="18" customFormat="false" ht="11.25" hidden="false" customHeight="false" outlineLevel="0" collapsed="false">
      <c r="A18" s="1" t="n">
        <f aca="false">+M18</f>
        <v>91</v>
      </c>
      <c r="C18" s="1" t="s">
        <v>134</v>
      </c>
      <c r="D18" s="1" t="n">
        <v>0</v>
      </c>
      <c r="E18" s="1" t="s">
        <v>135</v>
      </c>
      <c r="F18" s="1" t="n">
        <v>30</v>
      </c>
      <c r="G18" s="1" t="s">
        <v>136</v>
      </c>
      <c r="H18" s="1" t="n">
        <v>31</v>
      </c>
      <c r="I18" s="1" t="s">
        <v>137</v>
      </c>
      <c r="J18" s="1" t="n">
        <v>30</v>
      </c>
      <c r="K18" s="1" t="s">
        <v>138</v>
      </c>
      <c r="L18" s="1" t="n">
        <v>0</v>
      </c>
      <c r="M18" s="1" t="n">
        <f aca="false">+D18+F18+H18+J18+L18</f>
        <v>91</v>
      </c>
      <c r="N18" s="1" t="n">
        <f aca="false">+M18-P18</f>
        <v>-1</v>
      </c>
      <c r="P18" s="1" t="n">
        <v>92</v>
      </c>
    </row>
    <row r="19" customFormat="false" ht="11.25" hidden="false" customHeight="false" outlineLevel="0" collapsed="false">
      <c r="A19" s="1" t="n">
        <f aca="false">+M19</f>
        <v>91</v>
      </c>
      <c r="C19" s="1" t="s">
        <v>137</v>
      </c>
      <c r="D19" s="1" t="n">
        <v>1</v>
      </c>
      <c r="E19" s="1" t="s">
        <v>138</v>
      </c>
      <c r="F19" s="1" t="n">
        <v>29</v>
      </c>
      <c r="G19" s="1" t="s">
        <v>139</v>
      </c>
      <c r="H19" s="1" t="n">
        <v>31</v>
      </c>
      <c r="I19" s="1" t="s">
        <v>140</v>
      </c>
      <c r="J19" s="1" t="n">
        <v>30</v>
      </c>
      <c r="K19" s="1" t="s">
        <v>141</v>
      </c>
      <c r="L19" s="1" t="n">
        <v>0</v>
      </c>
      <c r="M19" s="1" t="n">
        <f aca="false">+D19+F19+H19+J19+L19</f>
        <v>91</v>
      </c>
      <c r="N19" s="1" t="n">
        <f aca="false">+M19-P19</f>
        <v>1</v>
      </c>
      <c r="P19" s="1" t="n">
        <v>90</v>
      </c>
    </row>
    <row r="20" customFormat="false" ht="11.25" hidden="false" customHeight="false" outlineLevel="0" collapsed="false">
      <c r="A20" s="1" t="n">
        <f aca="false">+M20</f>
        <v>91</v>
      </c>
      <c r="C20" s="1" t="s">
        <v>140</v>
      </c>
      <c r="D20" s="1" t="n">
        <v>0</v>
      </c>
      <c r="E20" s="1" t="s">
        <v>141</v>
      </c>
      <c r="F20" s="1" t="n">
        <v>31</v>
      </c>
      <c r="G20" s="1" t="s">
        <v>142</v>
      </c>
      <c r="H20" s="1" t="n">
        <v>30</v>
      </c>
      <c r="I20" s="1" t="s">
        <v>131</v>
      </c>
      <c r="J20" s="1" t="n">
        <v>30</v>
      </c>
      <c r="K20" s="1" t="s">
        <v>132</v>
      </c>
      <c r="L20" s="1" t="n">
        <v>0</v>
      </c>
      <c r="M20" s="1" t="n">
        <f aca="false">+D20+F20+H20+J20+L20</f>
        <v>91</v>
      </c>
      <c r="N20" s="1" t="n">
        <f aca="false">+M20-P20</f>
        <v>-1</v>
      </c>
      <c r="P20" s="1" t="n">
        <v>92</v>
      </c>
    </row>
    <row r="21" customFormat="false" ht="11.25" hidden="false" customHeight="false" outlineLevel="0" collapsed="false">
      <c r="A21" s="1" t="n">
        <f aca="false">+M21</f>
        <v>92</v>
      </c>
      <c r="C21" s="1" t="s">
        <v>131</v>
      </c>
      <c r="D21" s="1" t="n">
        <v>1</v>
      </c>
      <c r="E21" s="1" t="s">
        <v>132</v>
      </c>
      <c r="F21" s="1" t="n">
        <v>31</v>
      </c>
      <c r="G21" s="1" t="s">
        <v>133</v>
      </c>
      <c r="H21" s="1" t="n">
        <v>30</v>
      </c>
      <c r="I21" s="1" t="s">
        <v>134</v>
      </c>
      <c r="J21" s="1" t="n">
        <v>30</v>
      </c>
      <c r="K21" s="1" t="s">
        <v>135</v>
      </c>
      <c r="L21" s="1" t="n">
        <v>0</v>
      </c>
      <c r="M21" s="1" t="n">
        <f aca="false">+D21+F21+H21+J21+L21</f>
        <v>92</v>
      </c>
      <c r="N21" s="1" t="n">
        <f aca="false">+M21-P21</f>
        <v>0</v>
      </c>
      <c r="P21" s="1" t="n">
        <v>92</v>
      </c>
    </row>
    <row r="22" customFormat="false" ht="11.25" hidden="false" customHeight="false" outlineLevel="0" collapsed="false">
      <c r="A22" s="1" t="n">
        <f aca="false">+M22</f>
        <v>92</v>
      </c>
      <c r="C22" s="1" t="s">
        <v>134</v>
      </c>
      <c r="D22" s="1" t="n">
        <v>1</v>
      </c>
      <c r="E22" s="1" t="s">
        <v>135</v>
      </c>
      <c r="F22" s="1" t="n">
        <v>30</v>
      </c>
      <c r="G22" s="1" t="s">
        <v>136</v>
      </c>
      <c r="H22" s="1" t="n">
        <v>31</v>
      </c>
      <c r="I22" s="1" t="s">
        <v>137</v>
      </c>
      <c r="J22" s="1" t="n">
        <v>30</v>
      </c>
      <c r="K22" s="1" t="s">
        <v>138</v>
      </c>
      <c r="L22" s="1" t="n">
        <v>0</v>
      </c>
      <c r="M22" s="1" t="n">
        <f aca="false">+D22+F22+H22+J22+L22</f>
        <v>92</v>
      </c>
      <c r="N22" s="1" t="n">
        <f aca="false">+M22-P22</f>
        <v>0</v>
      </c>
      <c r="P22" s="1" t="n">
        <v>92</v>
      </c>
    </row>
    <row r="23" customFormat="false" ht="11.25" hidden="false" customHeight="false" outlineLevel="0" collapsed="false">
      <c r="A23" s="1" t="n">
        <f aca="false">+M23</f>
        <v>89</v>
      </c>
      <c r="C23" s="1" t="s">
        <v>137</v>
      </c>
      <c r="D23" s="1" t="n">
        <v>1</v>
      </c>
      <c r="E23" s="1" t="s">
        <v>138</v>
      </c>
      <c r="F23" s="1" t="n">
        <v>28</v>
      </c>
      <c r="G23" s="1" t="s">
        <v>139</v>
      </c>
      <c r="H23" s="1" t="n">
        <v>31</v>
      </c>
      <c r="I23" s="1" t="s">
        <v>140</v>
      </c>
      <c r="J23" s="1" t="n">
        <v>29</v>
      </c>
      <c r="K23" s="1" t="s">
        <v>141</v>
      </c>
      <c r="L23" s="1" t="n">
        <v>0</v>
      </c>
      <c r="M23" s="1" t="n">
        <f aca="false">+D23+F23+H23+J23+L23</f>
        <v>89</v>
      </c>
      <c r="N23" s="1" t="n">
        <f aca="false">+M23-P23</f>
        <v>0</v>
      </c>
      <c r="P23" s="1" t="n">
        <v>89</v>
      </c>
    </row>
    <row r="24" customFormat="false" ht="11.25" hidden="false" customHeight="false" outlineLevel="0" collapsed="false">
      <c r="A24" s="1" t="n">
        <f aca="false">+M24</f>
        <v>92</v>
      </c>
      <c r="C24" s="1" t="s">
        <v>140</v>
      </c>
      <c r="D24" s="1" t="n">
        <v>1</v>
      </c>
      <c r="E24" s="1" t="s">
        <v>141</v>
      </c>
      <c r="F24" s="1" t="n">
        <v>31</v>
      </c>
      <c r="G24" s="1" t="s">
        <v>142</v>
      </c>
      <c r="H24" s="1" t="n">
        <v>30</v>
      </c>
      <c r="I24" s="1" t="s">
        <v>131</v>
      </c>
      <c r="J24" s="1" t="n">
        <v>30</v>
      </c>
      <c r="K24" s="1" t="s">
        <v>132</v>
      </c>
      <c r="L24" s="1" t="n">
        <v>0</v>
      </c>
      <c r="M24" s="1" t="n">
        <f aca="false">+D24+F24+H24+J24+L24</f>
        <v>92</v>
      </c>
      <c r="N24" s="1" t="n">
        <f aca="false">+M24-P24</f>
        <v>0</v>
      </c>
      <c r="P24" s="1" t="n">
        <v>92</v>
      </c>
    </row>
    <row r="25" customFormat="false" ht="11.25" hidden="false" customHeight="false" outlineLevel="0" collapsed="false">
      <c r="A25" s="1" t="n">
        <f aca="false">+M25</f>
        <v>92</v>
      </c>
      <c r="C25" s="1" t="s">
        <v>131</v>
      </c>
      <c r="D25" s="1" t="n">
        <v>1</v>
      </c>
      <c r="E25" s="1" t="s">
        <v>132</v>
      </c>
      <c r="F25" s="1" t="n">
        <v>31</v>
      </c>
      <c r="G25" s="1" t="s">
        <v>133</v>
      </c>
      <c r="H25" s="1" t="n">
        <v>30</v>
      </c>
      <c r="I25" s="1" t="s">
        <v>134</v>
      </c>
      <c r="J25" s="1" t="n">
        <v>30</v>
      </c>
      <c r="K25" s="1" t="s">
        <v>135</v>
      </c>
      <c r="L25" s="1" t="n">
        <v>0</v>
      </c>
      <c r="M25" s="1" t="n">
        <f aca="false">+D25+F25+H25+J25+L25</f>
        <v>92</v>
      </c>
      <c r="N25" s="1" t="n">
        <f aca="false">+M25-P25</f>
        <v>0</v>
      </c>
      <c r="P25" s="1" t="n">
        <v>92</v>
      </c>
    </row>
    <row r="26" customFormat="false" ht="11.25" hidden="false" customHeight="false" outlineLevel="0" collapsed="false">
      <c r="A26" s="1" t="n">
        <f aca="false">+M26</f>
        <v>92</v>
      </c>
      <c r="C26" s="1" t="s">
        <v>134</v>
      </c>
      <c r="D26" s="1" t="n">
        <v>1</v>
      </c>
      <c r="E26" s="1" t="s">
        <v>135</v>
      </c>
      <c r="F26" s="1" t="n">
        <v>30</v>
      </c>
      <c r="G26" s="1" t="s">
        <v>136</v>
      </c>
      <c r="H26" s="1" t="n">
        <v>31</v>
      </c>
      <c r="I26" s="1" t="s">
        <v>137</v>
      </c>
      <c r="J26" s="1" t="n">
        <v>30</v>
      </c>
      <c r="K26" s="1" t="s">
        <v>138</v>
      </c>
      <c r="L26" s="1" t="n">
        <v>0</v>
      </c>
      <c r="M26" s="1" t="n">
        <f aca="false">+D26+F26+H26+J26+L26</f>
        <v>92</v>
      </c>
      <c r="N26" s="1" t="n">
        <f aca="false">+M26-P26</f>
        <v>0</v>
      </c>
      <c r="P26" s="1" t="n">
        <v>92</v>
      </c>
    </row>
    <row r="27" customFormat="false" ht="11.25" hidden="false" customHeight="false" outlineLevel="0" collapsed="false">
      <c r="A27" s="1" t="n">
        <f aca="false">+M27</f>
        <v>89</v>
      </c>
      <c r="C27" s="1" t="s">
        <v>137</v>
      </c>
      <c r="D27" s="1" t="n">
        <v>1</v>
      </c>
      <c r="E27" s="1" t="s">
        <v>138</v>
      </c>
      <c r="F27" s="1" t="n">
        <v>28</v>
      </c>
      <c r="G27" s="1" t="s">
        <v>139</v>
      </c>
      <c r="H27" s="1" t="n">
        <v>31</v>
      </c>
      <c r="I27" s="1" t="s">
        <v>140</v>
      </c>
      <c r="J27" s="1" t="n">
        <v>29</v>
      </c>
      <c r="K27" s="1" t="s">
        <v>141</v>
      </c>
      <c r="L27" s="1" t="n">
        <v>0</v>
      </c>
      <c r="M27" s="1" t="n">
        <f aca="false">+D27+F27+H27+J27+L27</f>
        <v>89</v>
      </c>
      <c r="N27" s="1" t="n">
        <f aca="false">+M27-P27</f>
        <v>0</v>
      </c>
      <c r="P27" s="1" t="n">
        <v>89</v>
      </c>
    </row>
    <row r="28" customFormat="false" ht="11.25" hidden="false" customHeight="false" outlineLevel="0" collapsed="false">
      <c r="A28" s="1" t="n">
        <f aca="false">+M28</f>
        <v>92</v>
      </c>
      <c r="C28" s="1" t="s">
        <v>140</v>
      </c>
      <c r="D28" s="1" t="n">
        <v>1</v>
      </c>
      <c r="E28" s="1" t="s">
        <v>141</v>
      </c>
      <c r="F28" s="1" t="n">
        <v>31</v>
      </c>
      <c r="G28" s="1" t="s">
        <v>142</v>
      </c>
      <c r="H28" s="1" t="n">
        <v>30</v>
      </c>
      <c r="I28" s="1" t="s">
        <v>131</v>
      </c>
      <c r="J28" s="1" t="n">
        <v>30</v>
      </c>
      <c r="K28" s="1" t="s">
        <v>132</v>
      </c>
      <c r="L28" s="1" t="n">
        <v>0</v>
      </c>
      <c r="M28" s="1" t="n">
        <f aca="false">+D28+F28+H28+J28+L28</f>
        <v>92</v>
      </c>
      <c r="N28" s="1" t="n">
        <f aca="false">+M28-P28</f>
        <v>0</v>
      </c>
      <c r="P28" s="1" t="n">
        <v>92</v>
      </c>
    </row>
    <row r="29" customFormat="false" ht="11.25" hidden="false" customHeight="false" outlineLevel="0" collapsed="false">
      <c r="A29" s="1" t="n">
        <f aca="false">+M29</f>
        <v>92</v>
      </c>
      <c r="C29" s="1" t="s">
        <v>131</v>
      </c>
      <c r="D29" s="1" t="n">
        <v>1</v>
      </c>
      <c r="E29" s="1" t="s">
        <v>132</v>
      </c>
      <c r="F29" s="1" t="n">
        <v>31</v>
      </c>
      <c r="G29" s="1" t="s">
        <v>133</v>
      </c>
      <c r="H29" s="1" t="n">
        <v>30</v>
      </c>
      <c r="I29" s="1" t="s">
        <v>134</v>
      </c>
      <c r="J29" s="1" t="n">
        <v>30</v>
      </c>
      <c r="K29" s="1" t="s">
        <v>135</v>
      </c>
      <c r="L29" s="1" t="n">
        <v>0</v>
      </c>
      <c r="M29" s="1" t="n">
        <f aca="false">+D29+F29+H29+J29+L29</f>
        <v>92</v>
      </c>
      <c r="N29" s="1" t="n">
        <f aca="false">+M29-P29</f>
        <v>0</v>
      </c>
      <c r="P29" s="1" t="n">
        <v>92</v>
      </c>
    </row>
    <row r="30" customFormat="false" ht="11.25" hidden="false" customHeight="false" outlineLevel="0" collapsed="false">
      <c r="A30" s="1" t="n">
        <f aca="false">+M30</f>
        <v>92</v>
      </c>
      <c r="C30" s="1" t="s">
        <v>134</v>
      </c>
      <c r="D30" s="1" t="n">
        <v>1</v>
      </c>
      <c r="E30" s="1" t="s">
        <v>135</v>
      </c>
      <c r="F30" s="1" t="n">
        <v>30</v>
      </c>
      <c r="G30" s="1" t="s">
        <v>136</v>
      </c>
      <c r="H30" s="1" t="n">
        <v>31</v>
      </c>
      <c r="I30" s="1" t="s">
        <v>137</v>
      </c>
      <c r="J30" s="1" t="n">
        <v>30</v>
      </c>
      <c r="K30" s="1" t="s">
        <v>138</v>
      </c>
      <c r="L30" s="1" t="n">
        <v>0</v>
      </c>
      <c r="M30" s="1" t="n">
        <f aca="false">+D30+F30+H30+J30+L30</f>
        <v>92</v>
      </c>
      <c r="N30" s="1" t="n">
        <f aca="false">+M30-P30</f>
        <v>0</v>
      </c>
      <c r="P30" s="1" t="n">
        <v>92</v>
      </c>
    </row>
    <row r="31" customFormat="false" ht="11.25" hidden="false" customHeight="false" outlineLevel="0" collapsed="false">
      <c r="A31" s="1" t="n">
        <f aca="false">+M31</f>
        <v>89</v>
      </c>
      <c r="C31" s="1" t="s">
        <v>137</v>
      </c>
      <c r="D31" s="1" t="n">
        <v>1</v>
      </c>
      <c r="E31" s="1" t="s">
        <v>138</v>
      </c>
      <c r="F31" s="1" t="n">
        <v>28</v>
      </c>
      <c r="G31" s="1" t="s">
        <v>139</v>
      </c>
      <c r="H31" s="1" t="n">
        <v>31</v>
      </c>
      <c r="I31" s="1" t="s">
        <v>140</v>
      </c>
      <c r="J31" s="1" t="n">
        <v>29</v>
      </c>
      <c r="K31" s="1" t="s">
        <v>141</v>
      </c>
      <c r="L31" s="1" t="n">
        <v>0</v>
      </c>
      <c r="M31" s="1" t="n">
        <f aca="false">+D31+F31+H31+J31+L31</f>
        <v>89</v>
      </c>
      <c r="N31" s="1" t="n">
        <f aca="false">+M31-P31</f>
        <v>0</v>
      </c>
      <c r="P31" s="1" t="n">
        <v>89</v>
      </c>
    </row>
    <row r="32" customFormat="false" ht="11.25" hidden="false" customHeight="false" outlineLevel="0" collapsed="false">
      <c r="A32" s="1" t="n">
        <f aca="false">+M32</f>
        <v>92</v>
      </c>
      <c r="C32" s="1" t="s">
        <v>140</v>
      </c>
      <c r="D32" s="1" t="n">
        <v>1</v>
      </c>
      <c r="E32" s="1" t="s">
        <v>141</v>
      </c>
      <c r="F32" s="1" t="n">
        <v>31</v>
      </c>
      <c r="G32" s="1" t="s">
        <v>142</v>
      </c>
      <c r="H32" s="1" t="n">
        <v>30</v>
      </c>
      <c r="I32" s="1" t="s">
        <v>131</v>
      </c>
      <c r="J32" s="1" t="n">
        <v>30</v>
      </c>
      <c r="K32" s="1" t="s">
        <v>132</v>
      </c>
      <c r="L32" s="1" t="n">
        <v>0</v>
      </c>
      <c r="M32" s="1" t="n">
        <f aca="false">+D32+F32+H32+J32+L32</f>
        <v>92</v>
      </c>
      <c r="N32" s="1" t="n">
        <f aca="false">+M32-P32</f>
        <v>0</v>
      </c>
      <c r="P32" s="1" t="n">
        <v>92</v>
      </c>
    </row>
    <row r="33" customFormat="false" ht="11.25" hidden="false" customHeight="false" outlineLevel="0" collapsed="false">
      <c r="A33" s="1" t="n">
        <f aca="false">+M33</f>
        <v>92</v>
      </c>
      <c r="C33" s="1" t="s">
        <v>131</v>
      </c>
      <c r="D33" s="1" t="n">
        <v>1</v>
      </c>
      <c r="E33" s="1" t="s">
        <v>132</v>
      </c>
      <c r="F33" s="1" t="n">
        <v>31</v>
      </c>
      <c r="G33" s="1" t="s">
        <v>133</v>
      </c>
      <c r="H33" s="1" t="n">
        <v>30</v>
      </c>
      <c r="I33" s="1" t="s">
        <v>134</v>
      </c>
      <c r="J33" s="1" t="n">
        <v>30</v>
      </c>
      <c r="K33" s="1" t="s">
        <v>135</v>
      </c>
      <c r="L33" s="1" t="n">
        <v>0</v>
      </c>
      <c r="M33" s="1" t="n">
        <f aca="false">+D33+F33+H33+J33+L33</f>
        <v>92</v>
      </c>
      <c r="N33" s="1" t="n">
        <f aca="false">+M33-P33</f>
        <v>0</v>
      </c>
      <c r="P33" s="1" t="n">
        <v>92</v>
      </c>
    </row>
    <row r="34" customFormat="false" ht="11.25" hidden="false" customHeight="false" outlineLevel="0" collapsed="false">
      <c r="A34" s="1" t="n">
        <f aca="false">+M34</f>
        <v>94</v>
      </c>
      <c r="C34" s="1" t="s">
        <v>134</v>
      </c>
      <c r="D34" s="1" t="n">
        <v>1</v>
      </c>
      <c r="E34" s="1" t="s">
        <v>135</v>
      </c>
      <c r="F34" s="1" t="n">
        <v>30</v>
      </c>
      <c r="G34" s="1" t="s">
        <v>136</v>
      </c>
      <c r="H34" s="1" t="n">
        <v>31</v>
      </c>
      <c r="I34" s="1" t="s">
        <v>137</v>
      </c>
      <c r="J34" s="1" t="n">
        <v>31</v>
      </c>
      <c r="K34" s="1" t="s">
        <v>138</v>
      </c>
      <c r="L34" s="1" t="n">
        <v>1</v>
      </c>
      <c r="M34" s="1" t="n">
        <f aca="false">+D34+F34+H34+J34+L34</f>
        <v>94</v>
      </c>
      <c r="N34" s="1" t="n">
        <f aca="false">+M34-P34</f>
        <v>2</v>
      </c>
      <c r="P34" s="1" t="n">
        <v>92</v>
      </c>
    </row>
    <row r="35" customFormat="false" ht="11.25" hidden="false" customHeight="false" outlineLevel="0" collapsed="false">
      <c r="A35" s="1" t="n">
        <f aca="false">+M35</f>
        <v>88</v>
      </c>
      <c r="C35" s="1" t="s">
        <v>137</v>
      </c>
      <c r="D35" s="1" t="n">
        <v>0</v>
      </c>
      <c r="E35" s="1" t="s">
        <v>138</v>
      </c>
      <c r="F35" s="1" t="n">
        <v>28</v>
      </c>
      <c r="G35" s="1" t="s">
        <v>139</v>
      </c>
      <c r="H35" s="1" t="n">
        <v>31</v>
      </c>
      <c r="I35" s="1" t="s">
        <v>140</v>
      </c>
      <c r="J35" s="1" t="n">
        <v>29</v>
      </c>
      <c r="K35" s="1" t="s">
        <v>141</v>
      </c>
      <c r="L35" s="1" t="n">
        <v>0</v>
      </c>
      <c r="M35" s="1" t="n">
        <f aca="false">+D35+F35+H35+J35+L35</f>
        <v>88</v>
      </c>
      <c r="N35" s="1" t="n">
        <f aca="false">+M35-P35</f>
        <v>-2</v>
      </c>
      <c r="P35" s="1" t="n">
        <v>90</v>
      </c>
    </row>
    <row r="36" customFormat="false" ht="11.25" hidden="false" customHeight="false" outlineLevel="0" collapsed="false">
      <c r="A36" s="1" t="n">
        <f aca="false">+M36</f>
        <v>94</v>
      </c>
      <c r="C36" s="1" t="s">
        <v>140</v>
      </c>
      <c r="D36" s="1" t="n">
        <v>1</v>
      </c>
      <c r="E36" s="1" t="s">
        <v>141</v>
      </c>
      <c r="F36" s="1" t="n">
        <v>31</v>
      </c>
      <c r="G36" s="1" t="s">
        <v>142</v>
      </c>
      <c r="H36" s="1" t="n">
        <v>30</v>
      </c>
      <c r="I36" s="1" t="s">
        <v>131</v>
      </c>
      <c r="J36" s="1" t="n">
        <v>31</v>
      </c>
      <c r="K36" s="1" t="s">
        <v>132</v>
      </c>
      <c r="L36" s="1" t="n">
        <v>1</v>
      </c>
      <c r="M36" s="1" t="n">
        <f aca="false">+D36+F36+H36+J36+L36</f>
        <v>94</v>
      </c>
      <c r="N36" s="1" t="n">
        <f aca="false">+M36-P36</f>
        <v>2</v>
      </c>
      <c r="P36" s="1" t="n">
        <v>92</v>
      </c>
    </row>
    <row r="37" customFormat="false" ht="11.25" hidden="false" customHeight="false" outlineLevel="0" collapsed="false">
      <c r="N37" s="1" t="n">
        <f aca="false">SUM(N13:N36)</f>
        <v>2</v>
      </c>
      <c r="O37" s="1" t="s">
        <v>143</v>
      </c>
    </row>
    <row r="38" customFormat="false" ht="11.25" hidden="false" customHeight="false" outlineLevel="0" collapsed="false">
      <c r="O38" s="94" t="s">
        <v>144</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0" sqref="A3"/>
    </sheetView>
  </sheetViews>
  <sheetFormatPr defaultColWidth="9.13671875" defaultRowHeight="11.25" customHeight="true" zeroHeight="false" outlineLevelRow="0" outlineLevelCol="0"/>
  <cols>
    <col collapsed="false" customWidth="false" hidden="false" outlineLevel="0" max="257" min="1" style="1" width="9.14"/>
  </cols>
  <sheetData>
    <row r="1" customFormat="false" ht="11.25" hidden="false" customHeight="false" outlineLevel="0" collapsed="false">
      <c r="A1" s="2" t="s">
        <v>145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1.25" customHeight="true" zeroHeight="false" outlineLevelRow="0" outlineLevelCol="0"/>
  <cols>
    <col collapsed="false" customWidth="true" hidden="false" outlineLevel="0" max="1" min="1" style="1" width="13.85"/>
    <col collapsed="false" customWidth="true" hidden="false" outlineLevel="0" max="2" min="2" style="1" width="11.42"/>
    <col collapsed="false" customWidth="false" hidden="false" outlineLevel="0" max="3" min="3" style="1" width="9.14"/>
    <col collapsed="false" customWidth="true" hidden="false" outlineLevel="0" max="4" min="4" style="1" width="12.85"/>
    <col collapsed="false" customWidth="false" hidden="false" outlineLevel="0" max="257" min="5" style="1" width="9.14"/>
  </cols>
  <sheetData>
    <row r="1" customFormat="false" ht="11.25" hidden="false" customHeight="false" outlineLevel="0" collapsed="false">
      <c r="A1" s="2" t="s">
        <v>146</v>
      </c>
    </row>
    <row r="3" customFormat="false" ht="11.25" hidden="false" customHeight="false" outlineLevel="0" collapsed="false">
      <c r="A3" s="1" t="s">
        <v>147</v>
      </c>
      <c r="B3" s="95" t="n">
        <v>55519453</v>
      </c>
      <c r="C3" s="1" t="s">
        <v>148</v>
      </c>
    </row>
    <row r="5" customFormat="false" ht="11.25" hidden="false" customHeight="false" outlineLevel="0" collapsed="false">
      <c r="A5" s="2" t="s">
        <v>149</v>
      </c>
      <c r="B5" s="2" t="n">
        <v>2000</v>
      </c>
      <c r="C5" s="1" t="s">
        <v>150</v>
      </c>
      <c r="D5" s="2" t="n">
        <v>2001</v>
      </c>
      <c r="E5" s="1" t="s">
        <v>150</v>
      </c>
    </row>
    <row r="6" customFormat="false" ht="11.25" hidden="false" customHeight="false" outlineLevel="0" collapsed="false">
      <c r="A6" s="88" t="n">
        <v>36616</v>
      </c>
      <c r="D6" s="96" t="n">
        <f aca="false">-B3</f>
        <v>-55519453</v>
      </c>
      <c r="E6" s="97"/>
    </row>
    <row r="7" customFormat="false" ht="11.25" hidden="false" customHeight="false" outlineLevel="0" collapsed="false">
      <c r="A7" s="88" t="n">
        <v>36707</v>
      </c>
      <c r="D7" s="96"/>
      <c r="E7" s="97"/>
    </row>
    <row r="8" customFormat="false" ht="11.25" hidden="false" customHeight="false" outlineLevel="0" collapsed="false">
      <c r="A8" s="88" t="n">
        <v>36799</v>
      </c>
      <c r="D8" s="96"/>
      <c r="E8" s="97"/>
    </row>
    <row r="9" customFormat="false" ht="11.25" hidden="false" customHeight="false" outlineLevel="0" collapsed="false">
      <c r="A9" s="88" t="n">
        <v>36891</v>
      </c>
      <c r="B9" s="98" t="n">
        <f aca="false">-$B$3*C9/4</f>
        <v>-929950.83775</v>
      </c>
      <c r="C9" s="97" t="n">
        <v>0.067</v>
      </c>
      <c r="D9" s="96"/>
      <c r="E9" s="97"/>
    </row>
    <row r="11" customFormat="false" ht="11.25" hidden="false" customHeight="false" outlineLevel="0" collapsed="false">
      <c r="A11" s="99" t="s">
        <v>151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 activeCellId="0" sqref="D6"/>
    </sheetView>
  </sheetViews>
  <sheetFormatPr defaultColWidth="9.13671875" defaultRowHeight="11.25" customHeight="true" zeroHeight="false" outlineLevelRow="0" outlineLevelCol="0"/>
  <cols>
    <col collapsed="false" customWidth="true" hidden="false" outlineLevel="0" max="1" min="1" style="1" width="12.85"/>
    <col collapsed="false" customWidth="true" hidden="false" outlineLevel="0" max="2" min="2" style="1" width="13.41"/>
    <col collapsed="false" customWidth="false" hidden="false" outlineLevel="0" max="3" min="3" style="1" width="9.14"/>
    <col collapsed="false" customWidth="true" hidden="false" outlineLevel="0" max="4" min="4" style="1" width="14.28"/>
    <col collapsed="false" customWidth="false" hidden="false" outlineLevel="0" max="257" min="5" style="1" width="9.14"/>
  </cols>
  <sheetData>
    <row r="1" customFormat="false" ht="11.25" hidden="false" customHeight="false" outlineLevel="0" collapsed="false">
      <c r="A1" s="2" t="s">
        <v>152</v>
      </c>
    </row>
    <row r="3" customFormat="false" ht="11.25" hidden="false" customHeight="false" outlineLevel="0" collapsed="false">
      <c r="A3" s="1" t="s">
        <v>147</v>
      </c>
      <c r="B3" s="100" t="n">
        <v>213532198</v>
      </c>
      <c r="C3" s="1" t="s">
        <v>153</v>
      </c>
    </row>
    <row r="5" customFormat="false" ht="11.25" hidden="false" customHeight="false" outlineLevel="0" collapsed="false">
      <c r="A5" s="2" t="s">
        <v>149</v>
      </c>
      <c r="B5" s="2" t="n">
        <v>2000</v>
      </c>
      <c r="C5" s="1" t="s">
        <v>150</v>
      </c>
      <c r="D5" s="2" t="n">
        <v>2001</v>
      </c>
      <c r="E5" s="1" t="s">
        <v>150</v>
      </c>
    </row>
    <row r="6" customFormat="false" ht="11.25" hidden="false" customHeight="false" outlineLevel="0" collapsed="false">
      <c r="A6" s="88" t="n">
        <v>36616</v>
      </c>
      <c r="D6" s="101" t="n">
        <f aca="false">-($B$3*E6/4+B3)</f>
        <v>-217135553.84125</v>
      </c>
      <c r="E6" s="97" t="n">
        <v>0.0675</v>
      </c>
    </row>
    <row r="7" customFormat="false" ht="11.25" hidden="false" customHeight="false" outlineLevel="0" collapsed="false">
      <c r="A7" s="88" t="n">
        <v>36707</v>
      </c>
    </row>
    <row r="8" customFormat="false" ht="11.25" hidden="false" customHeight="false" outlineLevel="0" collapsed="false">
      <c r="A8" s="88" t="n">
        <v>36799</v>
      </c>
    </row>
    <row r="9" customFormat="false" ht="11.25" hidden="false" customHeight="false" outlineLevel="0" collapsed="false">
      <c r="A9" s="88" t="n">
        <v>36891</v>
      </c>
      <c r="B9" s="102" t="n">
        <f aca="false">-$B$3*C9/4</f>
        <v>-3603355.84125</v>
      </c>
      <c r="C9" s="97" t="n">
        <v>0.0675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0" activeCellId="0" sqref="D10"/>
    </sheetView>
  </sheetViews>
  <sheetFormatPr defaultColWidth="9.13671875" defaultRowHeight="11.25" customHeight="true" zeroHeight="false" outlineLevelRow="0" outlineLevelCol="0"/>
  <cols>
    <col collapsed="false" customWidth="true" hidden="false" outlineLevel="0" max="2" min="1" style="1" width="11.99"/>
    <col collapsed="false" customWidth="true" hidden="false" outlineLevel="0" max="3" min="3" style="1" width="9.85"/>
    <col collapsed="false" customWidth="false" hidden="false" outlineLevel="0" max="257" min="4" style="1" width="9.14"/>
  </cols>
  <sheetData>
    <row r="1" customFormat="false" ht="11.25" hidden="false" customHeight="false" outlineLevel="0" collapsed="false">
      <c r="A1" s="2" t="s">
        <v>154</v>
      </c>
    </row>
    <row r="2" customFormat="false" ht="11.25" hidden="false" customHeight="false" outlineLevel="0" collapsed="false">
      <c r="A2" s="1" t="s">
        <v>155</v>
      </c>
    </row>
    <row r="3" customFormat="false" ht="11.25" hidden="false" customHeight="false" outlineLevel="0" collapsed="false">
      <c r="A3" s="1" t="s">
        <v>156</v>
      </c>
      <c r="B3" s="103" t="n">
        <v>49500000</v>
      </c>
    </row>
    <row r="4" customFormat="false" ht="11.25" hidden="false" customHeight="false" outlineLevel="0" collapsed="false">
      <c r="A4" s="1" t="s">
        <v>157</v>
      </c>
      <c r="B4" s="99" t="n">
        <v>1.6</v>
      </c>
    </row>
    <row r="5" customFormat="false" ht="11.25" hidden="false" customHeight="false" outlineLevel="0" collapsed="false">
      <c r="A5" s="1" t="s">
        <v>158</v>
      </c>
      <c r="B5" s="33" t="n">
        <f aca="false">B3*B4</f>
        <v>79200000</v>
      </c>
    </row>
    <row r="7" customFormat="false" ht="11.25" hidden="false" customHeight="false" outlineLevel="0" collapsed="false">
      <c r="A7" s="2" t="s">
        <v>149</v>
      </c>
      <c r="B7" s="2" t="n">
        <v>2001</v>
      </c>
      <c r="C7" s="2" t="n">
        <v>2002</v>
      </c>
    </row>
    <row r="8" customFormat="false" ht="11.25" hidden="false" customHeight="false" outlineLevel="0" collapsed="false">
      <c r="A8" s="88" t="n">
        <v>36540</v>
      </c>
    </row>
    <row r="9" customFormat="false" ht="11.25" hidden="false" customHeight="false" outlineLevel="0" collapsed="false">
      <c r="A9" s="88" t="n">
        <v>36722</v>
      </c>
      <c r="C9" s="104" t="n">
        <f aca="false">-B5</f>
        <v>-79200000</v>
      </c>
      <c r="D9" s="1" t="s">
        <v>159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2000-12-04T18:43:46Z</dcterms:created>
  <dc:creator>Li Sun</dc:creator>
  <dc:description/>
  <dc:language>en-US</dc:language>
  <cp:lastModifiedBy>Li Sun</cp:lastModifiedBy>
  <cp:revision>0</cp:revision>
  <dc:subject/>
  <dc:title/>
</cp:coreProperties>
</file>