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901" sheetId="1" state="visible" r:id="rId3"/>
    <sheet name="1001" sheetId="2" state="visible" r:id="rId4"/>
    <sheet name="1101" sheetId="3" state="visible" r:id="rId5"/>
    <sheet name="1201" sheetId="4" state="visible" r:id="rId6"/>
  </sheets>
  <definedNames>
    <definedName function="false" hidden="false" localSheetId="0" name="_xlnm.Print_Titles" vbProcedure="false">'0901'!$1:$10</definedName>
    <definedName function="false" hidden="false" localSheetId="1" name="_xlnm.Print_Area" vbProcedure="false">'1001'!$A$1:$I$119</definedName>
    <definedName function="false" hidden="false" localSheetId="2" name="_xlnm.Print_Area" vbProcedure="false">'1101'!$A$1:$K$143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<sst xmlns="http://schemas.openxmlformats.org/spreadsheetml/2006/main" count="832" uniqueCount="133">
  <si>
    <t xml:space="preserve">Trent Mesa Project Operational Report For September 2001</t>
  </si>
  <si>
    <t xml:space="preserve">Executive Summary</t>
  </si>
  <si>
    <t xml:space="preserve">This interim report was generated to comply with the contractual monthly reporting requirement from the Windsystem, Operations, &amp; Maintenance Agreement.</t>
  </si>
  <si>
    <t xml:space="preserve">The description of outages, safety near miss events, accidents, infrastructure work, and maintenance records are not included in this interim report. </t>
  </si>
  <si>
    <t xml:space="preserve">All other required components are provided below.</t>
  </si>
  <si>
    <t xml:space="preserve">Operational Parameters</t>
  </si>
  <si>
    <t xml:space="preserve">Site</t>
  </si>
  <si>
    <t xml:space="preserve">Row</t>
  </si>
  <si>
    <t xml:space="preserve">Pad</t>
  </si>
  <si>
    <t xml:space="preserve">Reporting Month</t>
  </si>
  <si>
    <t xml:space="preserve">kWhGenerated</t>
  </si>
  <si>
    <t xml:space="preserve">kWhConsumed</t>
  </si>
  <si>
    <t xml:space="preserve">Net kWh Production</t>
  </si>
  <si>
    <t xml:space="preserve">Capacity Factor</t>
  </si>
  <si>
    <r>
      <rPr>
        <b val="true"/>
        <sz val="10"/>
        <rFont val="Arial"/>
        <family val="2"/>
      </rPr>
      <t xml:space="preserve">Availability</t>
    </r>
    <r>
      <rPr>
        <b val="true"/>
        <vertAlign val="superscript"/>
        <sz val="10"/>
        <rFont val="Arial"/>
        <family val="2"/>
      </rPr>
      <t xml:space="preserve">1</t>
    </r>
  </si>
  <si>
    <t xml:space="preserve">Operating Hrs</t>
  </si>
  <si>
    <t xml:space="preserve">TrentMesa</t>
  </si>
  <si>
    <t xml:space="preserve">Project, Before line losses</t>
  </si>
  <si>
    <t xml:space="preserve">Assumed 2% Line Loss</t>
  </si>
  <si>
    <t xml:space="preserve">Project, After line losses</t>
  </si>
  <si>
    <r>
      <rPr>
        <sz val="10"/>
        <rFont val="Arial"/>
        <family val="0"/>
      </rPr>
      <t xml:space="preserve">Year To Date</t>
    </r>
    <r>
      <rPr>
        <vertAlign val="superscript"/>
        <sz val="10"/>
        <rFont val="Arial"/>
        <family val="2"/>
      </rPr>
      <t xml:space="preserve">3</t>
    </r>
  </si>
  <si>
    <t xml:space="preserve">Notes: </t>
  </si>
  <si>
    <t xml:space="preserve">1)  Current month availability is based on the Enron availability formula as provided by K. Holtel 06/22/2001.  Year-to-date is based on data with two different definitions.</t>
  </si>
  <si>
    <t xml:space="preserve">2)  This is defined as (Turbine Net kWh - Substation Net kWh)/Turbine Net kWh</t>
  </si>
  <si>
    <t xml:space="preserve">3)  Year to date data is the same as September data.  This is the first month of reporting.</t>
  </si>
  <si>
    <t xml:space="preserve">4)  Gray indicates that turbine data wasn't available in the field.</t>
  </si>
  <si>
    <t xml:space="preserve">OUTAGES AND CURTAILMENTS IN SEPT 2001</t>
  </si>
  <si>
    <t xml:space="preserve">Trent Mesa</t>
  </si>
  <si>
    <t xml:space="preserve">Grid Availability=</t>
  </si>
  <si>
    <t xml:space="preserve">Time Off </t>
  </si>
  <si>
    <t xml:space="preserve">Time On</t>
  </si>
  <si>
    <t xml:space="preserve">Machines Affected</t>
  </si>
  <si>
    <t xml:space="preserve">Reason </t>
  </si>
  <si>
    <t xml:space="preserve">Charge</t>
  </si>
  <si>
    <t xml:space="preserve">Elapsed Hrs</t>
  </si>
  <si>
    <t xml:space="preserve">No of WTG Affected</t>
  </si>
  <si>
    <t xml:space="preserve">Lost WTGHrs</t>
  </si>
  <si>
    <t xml:space="preserve">1-21, 38-58</t>
  </si>
  <si>
    <t xml:space="preserve">AEP(Sun) added air switch</t>
  </si>
  <si>
    <t xml:space="preserve">AEP</t>
  </si>
  <si>
    <t xml:space="preserve">59-90, ex 67,75</t>
  </si>
  <si>
    <t xml:space="preserve">Down to tension towers, and clean under platform</t>
  </si>
  <si>
    <t xml:space="preserve">Constructors</t>
  </si>
  <si>
    <t xml:space="preserve">22-37, 59-90, except 67, 75</t>
  </si>
  <si>
    <t xml:space="preserve">1-21,38-58</t>
  </si>
  <si>
    <t xml:space="preserve">TXU doing work . Powered up at 1930 each night, </t>
  </si>
  <si>
    <t xml:space="preserve">TXU</t>
  </si>
  <si>
    <t xml:space="preserve">but were curtailed due to line restrictions</t>
  </si>
  <si>
    <t xml:space="preserve">All</t>
  </si>
  <si>
    <t xml:space="preserve">Still off for new month. AEP(Sun) stringing new lines</t>
  </si>
  <si>
    <t xml:space="preserve">Total Lost</t>
  </si>
  <si>
    <t xml:space="preserve">Possible</t>
  </si>
  <si>
    <t xml:space="preserve">Grid Avail</t>
  </si>
  <si>
    <t xml:space="preserve">Trent Mesa Project Operational Report For October 2001</t>
  </si>
  <si>
    <t xml:space="preserve">Reporting       Month</t>
  </si>
  <si>
    <t xml:space="preserve">kWh  Generated</t>
  </si>
  <si>
    <t xml:space="preserve">kWh  Consumed</t>
  </si>
  <si>
    <r>
      <rPr>
        <sz val="10"/>
        <rFont val="Arial"/>
        <family val="2"/>
      </rPr>
      <t xml:space="preserve">Non comm</t>
    </r>
    <r>
      <rPr>
        <vertAlign val="superscript"/>
        <sz val="10"/>
        <rFont val="Arial"/>
        <family val="2"/>
      </rPr>
      <t xml:space="preserve"> 3</t>
    </r>
  </si>
  <si>
    <t xml:space="preserve">Non comm</t>
  </si>
  <si>
    <t xml:space="preserve">1)  Current month availability is based on the Enron availability formula as provided by K. Holtel 06/22/2001.  </t>
  </si>
  <si>
    <t xml:space="preserve">3)  The acronym non comm implies the turbine was not commissioned in October.</t>
  </si>
  <si>
    <t xml:space="preserve">OUTAGES AND CURTAILMENTS IN OCT 2001</t>
  </si>
  <si>
    <t xml:space="preserve">all</t>
  </si>
  <si>
    <t xml:space="preserve">Curtailed due to line work. Powered only for FAA lights</t>
  </si>
  <si>
    <t xml:space="preserve">Substation down for Sun to finish upgrading lines</t>
  </si>
  <si>
    <t xml:space="preserve">AEP, Sun</t>
  </si>
  <si>
    <t xml:space="preserve"> 1-21</t>
  </si>
  <si>
    <t xml:space="preserve">Curtailed to 1 MW by AEP due to tripping Eskota</t>
  </si>
  <si>
    <t xml:space="preserve">AEP, TXU</t>
  </si>
  <si>
    <t xml:space="preserve">1-21, 38-44</t>
  </si>
  <si>
    <t xml:space="preserve">1-21 still 1MW, 38-44 paused due to tripping Eskota</t>
  </si>
  <si>
    <t xml:space="preserve">Substation switched for Sun to level transformers</t>
  </si>
  <si>
    <t xml:space="preserve">SUN</t>
  </si>
  <si>
    <t xml:space="preserve">1-21 still 1MW due to tripping Eskota</t>
  </si>
  <si>
    <t xml:space="preserve">38-44</t>
  </si>
  <si>
    <t xml:space="preserve">Left powered down</t>
  </si>
  <si>
    <t xml:space="preserve">38-61, 87-89</t>
  </si>
  <si>
    <t xml:space="preserve">Switched for Sun to level transformers, Blatner punch list</t>
  </si>
  <si>
    <t xml:space="preserve">Sun, Constructors</t>
  </si>
  <si>
    <t xml:space="preserve">45-61, 87-89</t>
  </si>
  <si>
    <t xml:space="preserve">AEP, EWC</t>
  </si>
  <si>
    <t xml:space="preserve">1-21, 38-44 powered down, balance curtailed.</t>
  </si>
  <si>
    <t xml:space="preserve">ABB breaker inspection, Punchlist, level transformers</t>
  </si>
  <si>
    <t xml:space="preserve">EWC,EWC,AEP</t>
  </si>
  <si>
    <t xml:space="preserve">Machines left down due to ABB breaker to facilitate switching</t>
  </si>
  <si>
    <t xml:space="preserve">EWC </t>
  </si>
  <si>
    <t xml:space="preserve">1-21, 38-58 powered down, balance curtailed</t>
  </si>
  <si>
    <t xml:space="preserve">25-37, 62-90 powered down, balance curtailed</t>
  </si>
  <si>
    <t xml:space="preserve"> </t>
  </si>
  <si>
    <t xml:space="preserve"> Running 30 machines to avoid consumption. Not running site due to ABB safety in prep for 10/15 outage.</t>
  </si>
  <si>
    <t xml:space="preserve">EWC, TXU</t>
  </si>
  <si>
    <t xml:space="preserve">Site down for substation completion work. Site powered up at night with backfeed power for FAA lights. </t>
  </si>
  <si>
    <t xml:space="preserve">Curtailed to 45 machines due to grid limitations</t>
  </si>
  <si>
    <t xml:space="preserve">Substation tripped by Encompass by accident</t>
  </si>
  <si>
    <t xml:space="preserve">Encompass</t>
  </si>
  <si>
    <t xml:space="preserve">Substation down for Ercot testing, Substation punchlist</t>
  </si>
  <si>
    <t xml:space="preserve">Project </t>
  </si>
  <si>
    <t xml:space="preserve">Trent Mesa Project Operational Report For November 2001</t>
  </si>
  <si>
    <t xml:space="preserve">All other required components are provided below.  Due to the wide variation of availability of neighbors of turbines 77 and 99 which</t>
  </si>
  <si>
    <t xml:space="preserve">77 and 99 there was no imputation of availability for these two turbines based on nearest neighbors.</t>
  </si>
  <si>
    <t xml:space="preserve">Reporting     Month</t>
  </si>
  <si>
    <r>
      <rPr>
        <sz val="10"/>
        <rFont val="Arial"/>
        <family val="2"/>
      </rPr>
      <t xml:space="preserve">No commun </t>
    </r>
    <r>
      <rPr>
        <vertAlign val="superscript"/>
        <sz val="10"/>
        <rFont val="Arial"/>
        <family val="2"/>
      </rPr>
      <t xml:space="preserve">3</t>
    </r>
  </si>
  <si>
    <t xml:space="preserve">No commun</t>
  </si>
  <si>
    <t xml:space="preserve">3)  No commun implies no communication.  Turbine 77 probably had excellent availability but there was no SCADA communication.</t>
  </si>
  <si>
    <t xml:space="preserve">Turbine 77 removed from availability average to avoid skewing availability results.  Turbine 77 doesn't aid or penalize project availability.</t>
  </si>
  <si>
    <t xml:space="preserve">Turbine 99 also had no SCADA communication all month &amp; had a shaft failure in mid month.   Availability shown as zero since this was a</t>
  </si>
  <si>
    <t xml:space="preserve">warranty failure and there is no reliable way to quantify production before shaft failure.  Turbine 99 penalizes project availability.</t>
  </si>
  <si>
    <t xml:space="preserve">OUTAGES AND CURTAILMENTS IN NOV 2001</t>
  </si>
  <si>
    <t xml:space="preserve">Curtailed 45 machines due to grid limitations</t>
  </si>
  <si>
    <t xml:space="preserve">Substation down to complete sub &amp; trip test</t>
  </si>
  <si>
    <t xml:space="preserve">62-69</t>
  </si>
  <si>
    <t xml:space="preserve">Padmount retrofit</t>
  </si>
  <si>
    <t xml:space="preserve">EWC</t>
  </si>
  <si>
    <t xml:space="preserve">18-21, 38-61, 75, 97-100</t>
  </si>
  <si>
    <t xml:space="preserve">Moisture in feeder deadend cap</t>
  </si>
  <si>
    <t xml:space="preserve">Sun</t>
  </si>
  <si>
    <t xml:space="preserve">22-37</t>
  </si>
  <si>
    <t xml:space="preserve">1-17</t>
  </si>
  <si>
    <t xml:space="preserve">62-69, 90-96</t>
  </si>
  <si>
    <t xml:space="preserve">Sub station work</t>
  </si>
  <si>
    <t xml:space="preserve">Comment</t>
  </si>
  <si>
    <t xml:space="preserve">Bad IBGT</t>
  </si>
  <si>
    <t xml:space="preserve">Coil failure in SEG</t>
  </si>
  <si>
    <t xml:space="preserve">Gen J-box failure.</t>
  </si>
  <si>
    <t xml:space="preserve">T-bolt replacement.</t>
  </si>
  <si>
    <t xml:space="preserve">Trent Mesa Project Operational Report For December 2001</t>
  </si>
  <si>
    <r>
      <rPr>
        <b val="true"/>
        <sz val="10"/>
        <rFont val="Arial"/>
        <family val="2"/>
      </rPr>
      <t xml:space="preserve">kWh  Generated </t>
    </r>
    <r>
      <rPr>
        <b val="true"/>
        <vertAlign val="superscript"/>
        <sz val="10"/>
        <rFont val="Arial"/>
        <family val="2"/>
      </rPr>
      <t xml:space="preserve">2</t>
    </r>
  </si>
  <si>
    <r>
      <rPr>
        <b val="true"/>
        <sz val="10"/>
        <rFont val="Arial"/>
        <family val="2"/>
      </rPr>
      <t xml:space="preserve">kWh  Consumed </t>
    </r>
    <r>
      <rPr>
        <b val="true"/>
        <vertAlign val="superscript"/>
        <sz val="10"/>
        <rFont val="Arial"/>
        <family val="2"/>
      </rPr>
      <t xml:space="preserve">2</t>
    </r>
  </si>
  <si>
    <t xml:space="preserve">Year To Date</t>
  </si>
  <si>
    <t xml:space="preserve">2)  SCADA system did not communicate with turbine 99 for the first 19 days of Dec.  Production for first 19 days corrected based on production of turbine 98.</t>
  </si>
  <si>
    <t xml:space="preserve">    Also, turbine 87 production improperly reset to zero in early December.  Turbine 87 corrected to include production before reset.</t>
  </si>
  <si>
    <t xml:space="preserve">OUTAGES AND CURTAILMENTS IN DEC 2001</t>
  </si>
  <si>
    <t xml:space="preserve">No outages reported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</si>
</sst>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[$-409]d\-mmm"/>
    <numFmt numFmtId="167" formatCode="0.0%"/>
    <numFmt numFmtId="168" formatCode="@"/>
    <numFmt numFmtId="169" formatCode="m/d/yy\ h:mm"/>
    <numFmt numFmtId="170" formatCode="[$-409]m/d/yyyy"/>
    <numFmt numFmtId="171" formatCode="0.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0"/>
      <name val="Times New Roman"/>
      <family val="1"/>
    </font>
    <font>
      <vertAlign val="superscript"/>
      <sz val="10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0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2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7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11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1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9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1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1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2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1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1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L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85"/>
    <col collapsed="false" customWidth="true" hidden="false" outlineLevel="0" max="2" min="2" style="0" width="4.85"/>
    <col collapsed="false" customWidth="true" hidden="false" outlineLevel="0" max="3" min="3" style="0" width="13.14"/>
    <col collapsed="false" customWidth="true" hidden="false" outlineLevel="0" max="4" min="4" style="1" width="11.99"/>
    <col collapsed="false" customWidth="true" hidden="false" outlineLevel="0" max="5" min="5" style="2" width="15.7"/>
    <col collapsed="false" customWidth="true" hidden="false" outlineLevel="0" max="6" min="6" style="2" width="16.56"/>
    <col collapsed="false" customWidth="true" hidden="false" outlineLevel="0" max="7" min="7" style="2" width="19.14"/>
    <col collapsed="false" customWidth="true" hidden="false" outlineLevel="0" max="10" min="8" style="0" width="12.7"/>
  </cols>
  <sheetData>
    <row r="2" customFormat="false" ht="30" hidden="false" customHeight="false" outlineLevel="0" collapsed="false">
      <c r="A2" s="3" t="s">
        <v>0</v>
      </c>
      <c r="J2" s="2"/>
    </row>
    <row r="3" customFormat="false" ht="12.75" hidden="false" customHeight="false" outlineLevel="0" collapsed="false">
      <c r="J3" s="2"/>
    </row>
    <row r="4" customFormat="false" ht="12.75" hidden="false" customHeight="false" outlineLevel="0" collapsed="false">
      <c r="A4" s="0" t="s">
        <v>1</v>
      </c>
      <c r="J4" s="2"/>
    </row>
    <row r="5" customFormat="false" ht="12.75" hidden="false" customHeight="false" outlineLevel="0" collapsed="false">
      <c r="A5" s="0" t="s">
        <v>2</v>
      </c>
      <c r="J5" s="2"/>
    </row>
    <row r="6" customFormat="false" ht="12.75" hidden="false" customHeight="false" outlineLevel="0" collapsed="false">
      <c r="A6" s="0" t="s">
        <v>3</v>
      </c>
      <c r="J6" s="2"/>
    </row>
    <row r="7" customFormat="false" ht="12.75" hidden="false" customHeight="false" outlineLevel="0" collapsed="false">
      <c r="A7" s="0" t="s">
        <v>4</v>
      </c>
      <c r="J7" s="2"/>
    </row>
    <row r="8" customFormat="false" ht="12.75" hidden="false" customHeight="false" outlineLevel="0" collapsed="false">
      <c r="J8" s="2"/>
    </row>
    <row r="9" customFormat="false" ht="25.5" hidden="false" customHeight="false" outlineLevel="0" collapsed="false">
      <c r="A9" s="4"/>
      <c r="B9" s="4"/>
      <c r="C9" s="4"/>
      <c r="D9" s="4"/>
      <c r="E9" s="5" t="s">
        <v>5</v>
      </c>
      <c r="F9" s="6"/>
      <c r="G9" s="5" t="s">
        <v>5</v>
      </c>
      <c r="H9" s="7"/>
      <c r="I9" s="8"/>
      <c r="J9" s="9"/>
    </row>
    <row r="10" customFormat="false" ht="26.25" hidden="false" customHeight="false" outlineLevel="0" collapsed="false">
      <c r="A10" s="10" t="s">
        <v>6</v>
      </c>
      <c r="B10" s="10" t="s">
        <v>7</v>
      </c>
      <c r="C10" s="10" t="s">
        <v>8</v>
      </c>
      <c r="D10" s="10" t="s">
        <v>9</v>
      </c>
      <c r="E10" s="11" t="s">
        <v>10</v>
      </c>
      <c r="F10" s="12" t="s">
        <v>11</v>
      </c>
      <c r="G10" s="12" t="s">
        <v>12</v>
      </c>
      <c r="H10" s="13" t="s">
        <v>13</v>
      </c>
      <c r="I10" s="14" t="s">
        <v>14</v>
      </c>
      <c r="J10" s="15" t="s">
        <v>15</v>
      </c>
    </row>
    <row r="11" customFormat="false" ht="12.75" hidden="false" customHeight="false" outlineLevel="0" collapsed="false">
      <c r="A11" s="16" t="s">
        <v>16</v>
      </c>
      <c r="B11" s="16" t="n">
        <v>1</v>
      </c>
      <c r="C11" s="16" t="n">
        <v>1</v>
      </c>
      <c r="D11" s="17" t="n">
        <v>37135</v>
      </c>
      <c r="E11" s="18" t="n">
        <v>0</v>
      </c>
      <c r="F11" s="18" t="n">
        <v>461</v>
      </c>
      <c r="G11" s="19" t="n">
        <f aca="false">E11-F11</f>
        <v>-461</v>
      </c>
      <c r="H11" s="20" t="n">
        <f aca="false">IF(G11&lt;0,0,E11/(30*1500*24))</f>
        <v>0</v>
      </c>
      <c r="I11" s="20" t="n">
        <v>0.0948</v>
      </c>
      <c r="J11" s="19" t="n">
        <f aca="false">I11*(24*30)</f>
        <v>68.256</v>
      </c>
    </row>
    <row r="12" customFormat="false" ht="12.75" hidden="false" customHeight="false" outlineLevel="0" collapsed="false">
      <c r="A12" s="16" t="s">
        <v>16</v>
      </c>
      <c r="B12" s="16" t="n">
        <v>1</v>
      </c>
      <c r="C12" s="16" t="n">
        <v>2</v>
      </c>
      <c r="D12" s="17" t="n">
        <v>37135</v>
      </c>
      <c r="E12" s="21" t="n">
        <v>217264</v>
      </c>
      <c r="F12" s="21" t="n">
        <v>2148</v>
      </c>
      <c r="G12" s="19" t="n">
        <f aca="false">E12-F12</f>
        <v>215116</v>
      </c>
      <c r="H12" s="20" t="n">
        <f aca="false">IF(G12&lt;0,0,E12/(30*1500*24))</f>
        <v>0.20117037037037</v>
      </c>
      <c r="I12" s="20" t="n">
        <v>0.7674</v>
      </c>
      <c r="J12" s="19" t="n">
        <f aca="false">I12*(24*30)</f>
        <v>552.528</v>
      </c>
    </row>
    <row r="13" customFormat="false" ht="12.75" hidden="false" customHeight="false" outlineLevel="0" collapsed="false">
      <c r="A13" s="16" t="s">
        <v>16</v>
      </c>
      <c r="B13" s="16" t="n">
        <v>1</v>
      </c>
      <c r="C13" s="16" t="n">
        <v>3</v>
      </c>
      <c r="D13" s="17" t="n">
        <v>37135</v>
      </c>
      <c r="E13" s="21" t="n">
        <v>310184</v>
      </c>
      <c r="F13" s="21" t="n">
        <v>569</v>
      </c>
      <c r="G13" s="19" t="n">
        <f aca="false">E13-F13</f>
        <v>309615</v>
      </c>
      <c r="H13" s="20" t="n">
        <f aca="false">IF(G13&lt;0,0,E13/(30*1500*24))</f>
        <v>0.287207407407407</v>
      </c>
      <c r="I13" s="20" t="n">
        <v>0.6963</v>
      </c>
      <c r="J13" s="19" t="n">
        <f aca="false">I13*(24*30)</f>
        <v>501.336</v>
      </c>
    </row>
    <row r="14" customFormat="false" ht="12.75" hidden="false" customHeight="false" outlineLevel="0" collapsed="false">
      <c r="A14" s="16" t="s">
        <v>16</v>
      </c>
      <c r="B14" s="16" t="n">
        <v>1</v>
      </c>
      <c r="C14" s="16" t="n">
        <v>4</v>
      </c>
      <c r="D14" s="17" t="n">
        <v>37135</v>
      </c>
      <c r="E14" s="21" t="n">
        <v>453231</v>
      </c>
      <c r="F14" s="21" t="n">
        <v>875</v>
      </c>
      <c r="G14" s="19" t="n">
        <f aca="false">E14-F14</f>
        <v>452356</v>
      </c>
      <c r="H14" s="20" t="n">
        <f aca="false">IF(G14&lt;0,0,E14/(30*1500*24))</f>
        <v>0.419658333333333</v>
      </c>
      <c r="I14" s="20" t="n">
        <v>0.8747</v>
      </c>
      <c r="J14" s="19" t="n">
        <f aca="false">I14*(24*30)</f>
        <v>629.784</v>
      </c>
    </row>
    <row r="15" customFormat="false" ht="12.75" hidden="false" customHeight="false" outlineLevel="0" collapsed="false">
      <c r="A15" s="16" t="s">
        <v>16</v>
      </c>
      <c r="B15" s="16" t="n">
        <v>1</v>
      </c>
      <c r="C15" s="16" t="n">
        <v>5</v>
      </c>
      <c r="D15" s="17" t="n">
        <v>37135</v>
      </c>
      <c r="E15" s="21" t="n">
        <v>402962</v>
      </c>
      <c r="F15" s="21" t="n">
        <v>1279</v>
      </c>
      <c r="G15" s="19" t="n">
        <f aca="false">E15-F15</f>
        <v>401683</v>
      </c>
      <c r="H15" s="20" t="n">
        <f aca="false">IF(G15&lt;0,0,E15/(30*1500*24))</f>
        <v>0.373112962962963</v>
      </c>
      <c r="I15" s="20" t="n">
        <v>0.9646</v>
      </c>
      <c r="J15" s="19" t="n">
        <f aca="false">I15*(24*30)</f>
        <v>694.512</v>
      </c>
    </row>
    <row r="16" customFormat="false" ht="12.75" hidden="false" customHeight="false" outlineLevel="0" collapsed="false">
      <c r="A16" s="16" t="s">
        <v>16</v>
      </c>
      <c r="B16" s="16" t="n">
        <v>1</v>
      </c>
      <c r="C16" s="16" t="n">
        <v>6</v>
      </c>
      <c r="D16" s="17" t="n">
        <v>37135</v>
      </c>
      <c r="E16" s="21" t="n">
        <v>193868</v>
      </c>
      <c r="F16" s="21" t="n">
        <v>1886</v>
      </c>
      <c r="G16" s="19" t="n">
        <f aca="false">E16-F16</f>
        <v>191982</v>
      </c>
      <c r="H16" s="20" t="n">
        <f aca="false">IF(G16&lt;0,0,E16/(30*1500*24))</f>
        <v>0.179507407407407</v>
      </c>
      <c r="I16" s="20" t="n">
        <v>0.8976</v>
      </c>
      <c r="J16" s="19" t="n">
        <f aca="false">I16*(24*30)</f>
        <v>646.272</v>
      </c>
    </row>
    <row r="17" customFormat="false" ht="12.75" hidden="false" customHeight="false" outlineLevel="0" collapsed="false">
      <c r="A17" s="16" t="s">
        <v>16</v>
      </c>
      <c r="B17" s="16" t="n">
        <v>1</v>
      </c>
      <c r="C17" s="16" t="n">
        <v>7</v>
      </c>
      <c r="D17" s="17" t="n">
        <v>37135</v>
      </c>
      <c r="E17" s="21" t="n">
        <v>148629</v>
      </c>
      <c r="F17" s="21" t="n">
        <v>1169</v>
      </c>
      <c r="G17" s="19" t="n">
        <f aca="false">E17-F17</f>
        <v>147460</v>
      </c>
      <c r="H17" s="20" t="n">
        <f aca="false">IF(G17&lt;0,0,E17/(30*1500*24))</f>
        <v>0.137619444444444</v>
      </c>
      <c r="I17" s="20" t="n">
        <v>0.8181</v>
      </c>
      <c r="J17" s="19" t="n">
        <f aca="false">I17*(24*30)</f>
        <v>589.032</v>
      </c>
    </row>
    <row r="18" customFormat="false" ht="12.75" hidden="false" customHeight="false" outlineLevel="0" collapsed="false">
      <c r="A18" s="16" t="s">
        <v>16</v>
      </c>
      <c r="B18" s="16" t="n">
        <v>1</v>
      </c>
      <c r="C18" s="16" t="n">
        <v>8</v>
      </c>
      <c r="D18" s="17" t="n">
        <v>37135</v>
      </c>
      <c r="E18" s="21" t="n">
        <v>166739</v>
      </c>
      <c r="F18" s="21" t="n">
        <v>350</v>
      </c>
      <c r="G18" s="19" t="n">
        <f aca="false">E18-F18</f>
        <v>166389</v>
      </c>
      <c r="H18" s="20" t="n">
        <f aca="false">IF(G18&lt;0,0,E18/(30*1500*24))</f>
        <v>0.154387962962963</v>
      </c>
      <c r="I18" s="22" t="n">
        <v>0.9999</v>
      </c>
      <c r="J18" s="19" t="n">
        <f aca="false">I18*(24*30)</f>
        <v>719.928</v>
      </c>
    </row>
    <row r="19" customFormat="false" ht="12.75" hidden="false" customHeight="false" outlineLevel="0" collapsed="false">
      <c r="A19" s="16" t="s">
        <v>16</v>
      </c>
      <c r="B19" s="16" t="n">
        <v>1</v>
      </c>
      <c r="C19" s="16" t="n">
        <v>9</v>
      </c>
      <c r="D19" s="17" t="n">
        <v>37135</v>
      </c>
      <c r="E19" s="21" t="n">
        <v>247783</v>
      </c>
      <c r="F19" s="21" t="n">
        <v>972</v>
      </c>
      <c r="G19" s="19" t="n">
        <f aca="false">E19-F19</f>
        <v>246811</v>
      </c>
      <c r="H19" s="20" t="n">
        <f aca="false">IF(G19&lt;0,0,E19/(30*1500*24))</f>
        <v>0.229428703703704</v>
      </c>
      <c r="I19" s="22" t="n">
        <v>0.9001</v>
      </c>
      <c r="J19" s="19" t="n">
        <f aca="false">I19*(24*30)</f>
        <v>648.072</v>
      </c>
    </row>
    <row r="20" customFormat="false" ht="12.75" hidden="false" customHeight="false" outlineLevel="0" collapsed="false">
      <c r="A20" s="16" t="s">
        <v>16</v>
      </c>
      <c r="B20" s="16" t="n">
        <v>1</v>
      </c>
      <c r="C20" s="16" t="n">
        <v>10</v>
      </c>
      <c r="D20" s="17" t="n">
        <v>37135</v>
      </c>
      <c r="E20" s="21" t="n">
        <v>314063</v>
      </c>
      <c r="F20" s="21" t="n">
        <v>678</v>
      </c>
      <c r="G20" s="19" t="n">
        <f aca="false">E20-F20</f>
        <v>313385</v>
      </c>
      <c r="H20" s="20" t="n">
        <f aca="false">IF(G20&lt;0,0,E20/(30*1500*24))</f>
        <v>0.290799074074074</v>
      </c>
      <c r="I20" s="22" t="n">
        <v>0.9662</v>
      </c>
      <c r="J20" s="19" t="n">
        <f aca="false">I20*(24*30)</f>
        <v>695.664</v>
      </c>
    </row>
    <row r="21" customFormat="false" ht="12.75" hidden="false" customHeight="false" outlineLevel="0" collapsed="false">
      <c r="A21" s="16" t="s">
        <v>16</v>
      </c>
      <c r="B21" s="16" t="n">
        <v>1</v>
      </c>
      <c r="C21" s="16" t="n">
        <v>11</v>
      </c>
      <c r="D21" s="17" t="n">
        <v>37135</v>
      </c>
      <c r="E21" s="21" t="n">
        <v>369257</v>
      </c>
      <c r="F21" s="21" t="n">
        <v>810</v>
      </c>
      <c r="G21" s="19" t="n">
        <f aca="false">E21-F21</f>
        <v>368447</v>
      </c>
      <c r="H21" s="20" t="n">
        <f aca="false">IF(G21&lt;0,0,E21/(30*1500*24))</f>
        <v>0.34190462962963</v>
      </c>
      <c r="I21" s="22" t="n">
        <v>0.8545</v>
      </c>
      <c r="J21" s="19" t="n">
        <f aca="false">I21*(24*30)</f>
        <v>615.24</v>
      </c>
    </row>
    <row r="22" customFormat="false" ht="12.75" hidden="false" customHeight="false" outlineLevel="0" collapsed="false">
      <c r="A22" s="16" t="s">
        <v>16</v>
      </c>
      <c r="B22" s="16" t="n">
        <v>1</v>
      </c>
      <c r="C22" s="16" t="n">
        <v>12</v>
      </c>
      <c r="D22" s="17" t="n">
        <v>37135</v>
      </c>
      <c r="E22" s="21" t="n">
        <v>331456</v>
      </c>
      <c r="F22" s="21" t="n">
        <v>1746</v>
      </c>
      <c r="G22" s="19" t="n">
        <f aca="false">E22-F22</f>
        <v>329710</v>
      </c>
      <c r="H22" s="20" t="n">
        <f aca="false">IF(G22&lt;0,0,E22/(30*1500*24))</f>
        <v>0.306903703703704</v>
      </c>
      <c r="I22" s="22" t="n">
        <v>0.7452</v>
      </c>
      <c r="J22" s="19" t="n">
        <f aca="false">I22*(24*30)</f>
        <v>536.544</v>
      </c>
    </row>
    <row r="23" customFormat="false" ht="12.75" hidden="false" customHeight="false" outlineLevel="0" collapsed="false">
      <c r="A23" s="16" t="s">
        <v>16</v>
      </c>
      <c r="B23" s="16" t="n">
        <v>1</v>
      </c>
      <c r="C23" s="16" t="n">
        <v>13</v>
      </c>
      <c r="D23" s="17" t="n">
        <v>37135</v>
      </c>
      <c r="E23" s="21" t="n">
        <v>103254</v>
      </c>
      <c r="F23" s="21" t="n">
        <v>3078</v>
      </c>
      <c r="G23" s="19" t="n">
        <f aca="false">E23-F23</f>
        <v>100176</v>
      </c>
      <c r="H23" s="20" t="n">
        <f aca="false">IF(G23&lt;0,0,E23/(30*1500*24))</f>
        <v>0.0956055555555556</v>
      </c>
      <c r="I23" s="22" t="n">
        <v>0.8804</v>
      </c>
      <c r="J23" s="19" t="n">
        <f aca="false">I23*(24*30)</f>
        <v>633.888</v>
      </c>
    </row>
    <row r="24" customFormat="false" ht="12.75" hidden="false" customHeight="false" outlineLevel="0" collapsed="false">
      <c r="A24" s="16" t="s">
        <v>16</v>
      </c>
      <c r="B24" s="16" t="n">
        <v>1</v>
      </c>
      <c r="C24" s="16" t="n">
        <v>14</v>
      </c>
      <c r="D24" s="17" t="n">
        <v>37135</v>
      </c>
      <c r="E24" s="21" t="n">
        <v>238564</v>
      </c>
      <c r="F24" s="21" t="n">
        <v>183</v>
      </c>
      <c r="G24" s="19" t="n">
        <f aca="false">E24-F24</f>
        <v>238381</v>
      </c>
      <c r="H24" s="20" t="n">
        <f aca="false">IF(G24&lt;0,0,E24/(30*1500*24))</f>
        <v>0.220892592592593</v>
      </c>
      <c r="I24" s="22" t="n">
        <v>0.8945</v>
      </c>
      <c r="J24" s="19" t="n">
        <f aca="false">I24*(24*30)</f>
        <v>644.04</v>
      </c>
    </row>
    <row r="25" customFormat="false" ht="12.75" hidden="false" customHeight="false" outlineLevel="0" collapsed="false">
      <c r="A25" s="16" t="s">
        <v>16</v>
      </c>
      <c r="B25" s="16" t="n">
        <v>1</v>
      </c>
      <c r="C25" s="16" t="n">
        <v>15</v>
      </c>
      <c r="D25" s="17" t="n">
        <v>37135</v>
      </c>
      <c r="E25" s="21" t="n">
        <v>215194</v>
      </c>
      <c r="F25" s="21" t="n">
        <v>4612</v>
      </c>
      <c r="G25" s="19" t="n">
        <f aca="false">E25-F25</f>
        <v>210582</v>
      </c>
      <c r="H25" s="20" t="n">
        <f aca="false">IF(G25&lt;0,0,E25/(30*1500*24))</f>
        <v>0.199253703703704</v>
      </c>
      <c r="I25" s="22" t="n">
        <v>0.6238</v>
      </c>
      <c r="J25" s="19" t="n">
        <f aca="false">I25*(24*30)</f>
        <v>449.136</v>
      </c>
    </row>
    <row r="26" customFormat="false" ht="12.75" hidden="false" customHeight="false" outlineLevel="0" collapsed="false">
      <c r="A26" s="16" t="s">
        <v>16</v>
      </c>
      <c r="B26" s="16" t="n">
        <v>1</v>
      </c>
      <c r="C26" s="16" t="n">
        <v>16</v>
      </c>
      <c r="D26" s="17" t="n">
        <v>37135</v>
      </c>
      <c r="E26" s="21" t="n">
        <v>212630</v>
      </c>
      <c r="F26" s="21" t="n">
        <v>1236</v>
      </c>
      <c r="G26" s="19" t="n">
        <f aca="false">E26-F26</f>
        <v>211394</v>
      </c>
      <c r="H26" s="20" t="n">
        <f aca="false">IF(G26&lt;0,0,E26/(30*1500*24))</f>
        <v>0.19687962962963</v>
      </c>
      <c r="I26" s="22" t="n">
        <v>0.8932</v>
      </c>
      <c r="J26" s="19" t="n">
        <f aca="false">I26*(24*30)</f>
        <v>643.104</v>
      </c>
    </row>
    <row r="27" customFormat="false" ht="12.75" hidden="false" customHeight="false" outlineLevel="0" collapsed="false">
      <c r="A27" s="16" t="s">
        <v>16</v>
      </c>
      <c r="B27" s="16" t="n">
        <v>1</v>
      </c>
      <c r="C27" s="16" t="n">
        <v>17</v>
      </c>
      <c r="D27" s="17" t="n">
        <v>37135</v>
      </c>
      <c r="E27" s="21" t="n">
        <v>46535</v>
      </c>
      <c r="F27" s="21" t="n">
        <v>1957</v>
      </c>
      <c r="G27" s="19" t="n">
        <f aca="false">E27-F27</f>
        <v>44578</v>
      </c>
      <c r="H27" s="20" t="n">
        <f aca="false">IF(G27&lt;0,0,E27/(30*1500*24))</f>
        <v>0.043087962962963</v>
      </c>
      <c r="I27" s="22" t="n">
        <v>0.2458</v>
      </c>
      <c r="J27" s="19" t="n">
        <f aca="false">I27*(24*30)</f>
        <v>176.976</v>
      </c>
    </row>
    <row r="28" customFormat="false" ht="12.75" hidden="false" customHeight="false" outlineLevel="0" collapsed="false">
      <c r="A28" s="16" t="s">
        <v>16</v>
      </c>
      <c r="B28" s="16" t="n">
        <v>1</v>
      </c>
      <c r="C28" s="16" t="n">
        <v>18</v>
      </c>
      <c r="D28" s="17" t="n">
        <v>37135</v>
      </c>
      <c r="E28" s="21" t="n">
        <v>157944</v>
      </c>
      <c r="F28" s="21" t="n">
        <v>1922</v>
      </c>
      <c r="G28" s="19" t="n">
        <f aca="false">E28-F28</f>
        <v>156022</v>
      </c>
      <c r="H28" s="20" t="n">
        <f aca="false">IF(G28&lt;0,0,E28/(30*1500*24))</f>
        <v>0.146244444444444</v>
      </c>
      <c r="I28" s="22" t="n">
        <v>0.5225</v>
      </c>
      <c r="J28" s="19" t="n">
        <f aca="false">I28*(24*30)</f>
        <v>376.2</v>
      </c>
    </row>
    <row r="29" customFormat="false" ht="12.75" hidden="false" customHeight="false" outlineLevel="0" collapsed="false">
      <c r="A29" s="16" t="s">
        <v>16</v>
      </c>
      <c r="B29" s="16" t="n">
        <v>1</v>
      </c>
      <c r="C29" s="16" t="n">
        <v>19</v>
      </c>
      <c r="D29" s="17" t="n">
        <v>37135</v>
      </c>
      <c r="E29" s="21" t="n">
        <v>319062</v>
      </c>
      <c r="F29" s="21" t="n">
        <v>550</v>
      </c>
      <c r="G29" s="19" t="n">
        <f aca="false">E29-F29</f>
        <v>318512</v>
      </c>
      <c r="H29" s="20" t="n">
        <f aca="false">IF(G29&lt;0,0,E29/(30*1500*24))</f>
        <v>0.295427777777778</v>
      </c>
      <c r="I29" s="22" t="n">
        <v>0.8166</v>
      </c>
      <c r="J29" s="19" t="n">
        <f aca="false">I29*(24*30)</f>
        <v>587.952</v>
      </c>
    </row>
    <row r="30" customFormat="false" ht="12.75" hidden="false" customHeight="false" outlineLevel="0" collapsed="false">
      <c r="A30" s="16" t="s">
        <v>16</v>
      </c>
      <c r="B30" s="16" t="n">
        <v>1</v>
      </c>
      <c r="C30" s="16" t="n">
        <v>20</v>
      </c>
      <c r="D30" s="17" t="n">
        <v>37135</v>
      </c>
      <c r="E30" s="21" t="n">
        <v>183034</v>
      </c>
      <c r="F30" s="21" t="n">
        <v>1705</v>
      </c>
      <c r="G30" s="19" t="n">
        <f aca="false">E30-F30</f>
        <v>181329</v>
      </c>
      <c r="H30" s="20" t="n">
        <f aca="false">IF(G30&lt;0,0,E30/(30*1500*24))</f>
        <v>0.169475925925926</v>
      </c>
      <c r="I30" s="22" t="n">
        <v>0.7343</v>
      </c>
      <c r="J30" s="19" t="n">
        <f aca="false">I30*(24*30)</f>
        <v>528.696</v>
      </c>
    </row>
    <row r="31" customFormat="false" ht="12.75" hidden="false" customHeight="false" outlineLevel="0" collapsed="false">
      <c r="A31" s="16" t="s">
        <v>16</v>
      </c>
      <c r="B31" s="16" t="n">
        <v>1</v>
      </c>
      <c r="C31" s="16" t="n">
        <v>21</v>
      </c>
      <c r="D31" s="17" t="n">
        <v>37135</v>
      </c>
      <c r="E31" s="21" t="n">
        <v>281491</v>
      </c>
      <c r="F31" s="21" t="n">
        <v>906</v>
      </c>
      <c r="G31" s="19" t="n">
        <f aca="false">E31-F31</f>
        <v>280585</v>
      </c>
      <c r="H31" s="20" t="n">
        <f aca="false">IF(G31&lt;0,0,E31/(30*1500*24))</f>
        <v>0.260639814814815</v>
      </c>
      <c r="I31" s="22" t="n">
        <v>0.5192</v>
      </c>
      <c r="J31" s="19" t="n">
        <f aca="false">I31*(24*30)</f>
        <v>373.824</v>
      </c>
    </row>
    <row r="32" customFormat="false" ht="12.75" hidden="false" customHeight="false" outlineLevel="0" collapsed="false">
      <c r="A32" s="16" t="s">
        <v>16</v>
      </c>
      <c r="B32" s="16" t="n">
        <v>1</v>
      </c>
      <c r="C32" s="16" t="n">
        <v>22</v>
      </c>
      <c r="D32" s="17" t="n">
        <v>37135</v>
      </c>
      <c r="E32" s="21"/>
      <c r="F32" s="21"/>
      <c r="G32" s="19"/>
      <c r="H32" s="20"/>
      <c r="I32" s="22" t="n">
        <v>0.9513</v>
      </c>
      <c r="J32" s="19" t="n">
        <f aca="false">I32*(24*30)</f>
        <v>684.936</v>
      </c>
    </row>
    <row r="33" customFormat="false" ht="12.75" hidden="false" customHeight="false" outlineLevel="0" collapsed="false">
      <c r="A33" s="16" t="s">
        <v>16</v>
      </c>
      <c r="B33" s="16" t="n">
        <v>1</v>
      </c>
      <c r="C33" s="16" t="n">
        <v>23</v>
      </c>
      <c r="D33" s="17" t="n">
        <v>37135</v>
      </c>
      <c r="E33" s="21"/>
      <c r="F33" s="21"/>
      <c r="G33" s="19"/>
      <c r="H33" s="20"/>
      <c r="I33" s="22" t="n">
        <v>0.7306</v>
      </c>
      <c r="J33" s="19" t="n">
        <f aca="false">I33*(24*30)</f>
        <v>526.032</v>
      </c>
    </row>
    <row r="34" customFormat="false" ht="12.75" hidden="false" customHeight="false" outlineLevel="0" collapsed="false">
      <c r="A34" s="16" t="s">
        <v>16</v>
      </c>
      <c r="B34" s="16" t="n">
        <v>1</v>
      </c>
      <c r="C34" s="16" t="n">
        <v>24</v>
      </c>
      <c r="D34" s="17" t="n">
        <v>37135</v>
      </c>
      <c r="E34" s="21"/>
      <c r="F34" s="21"/>
      <c r="G34" s="19"/>
      <c r="H34" s="20"/>
      <c r="I34" s="22" t="n">
        <v>0.834</v>
      </c>
      <c r="J34" s="19" t="n">
        <f aca="false">I34*(24*30)</f>
        <v>600.48</v>
      </c>
    </row>
    <row r="35" customFormat="false" ht="12.75" hidden="false" customHeight="false" outlineLevel="0" collapsed="false">
      <c r="A35" s="16" t="s">
        <v>16</v>
      </c>
      <c r="B35" s="16" t="n">
        <v>1</v>
      </c>
      <c r="C35" s="16" t="n">
        <v>25</v>
      </c>
      <c r="D35" s="17" t="n">
        <v>37135</v>
      </c>
      <c r="E35" s="21" t="n">
        <v>546695</v>
      </c>
      <c r="F35" s="21" t="n">
        <v>1156</v>
      </c>
      <c r="G35" s="19" t="n">
        <f aca="false">E35-F35</f>
        <v>545539</v>
      </c>
      <c r="H35" s="20" t="n">
        <f aca="false">IF(G35&lt;0,0,E35/(30*1500*24))</f>
        <v>0.506199074074074</v>
      </c>
      <c r="I35" s="22" t="n">
        <v>0.829</v>
      </c>
      <c r="J35" s="19" t="n">
        <f aca="false">I35*(24*30)</f>
        <v>596.88</v>
      </c>
    </row>
    <row r="36" customFormat="false" ht="12.75" hidden="false" customHeight="false" outlineLevel="0" collapsed="false">
      <c r="A36" s="16" t="s">
        <v>16</v>
      </c>
      <c r="B36" s="16" t="n">
        <v>1</v>
      </c>
      <c r="C36" s="16" t="n">
        <v>26</v>
      </c>
      <c r="D36" s="17" t="n">
        <v>37135</v>
      </c>
      <c r="E36" s="21" t="n">
        <v>708941</v>
      </c>
      <c r="F36" s="21" t="n">
        <v>1249</v>
      </c>
      <c r="G36" s="19" t="n">
        <f aca="false">E36-F36</f>
        <v>707692</v>
      </c>
      <c r="H36" s="20" t="n">
        <f aca="false">IF(G36&lt;0,0,E36/(30*1500*24))</f>
        <v>0.656426851851852</v>
      </c>
      <c r="I36" s="22" t="n">
        <v>0.9281</v>
      </c>
      <c r="J36" s="19" t="n">
        <f aca="false">I36*(24*30)</f>
        <v>668.232</v>
      </c>
    </row>
    <row r="37" customFormat="false" ht="12.75" hidden="false" customHeight="false" outlineLevel="0" collapsed="false">
      <c r="A37" s="16" t="s">
        <v>16</v>
      </c>
      <c r="B37" s="16" t="n">
        <v>1</v>
      </c>
      <c r="C37" s="16" t="n">
        <v>27</v>
      </c>
      <c r="D37" s="17" t="n">
        <v>37135</v>
      </c>
      <c r="E37" s="21" t="n">
        <v>486177</v>
      </c>
      <c r="F37" s="21" t="n">
        <v>3962</v>
      </c>
      <c r="G37" s="19" t="n">
        <f aca="false">E37-F37</f>
        <v>482215</v>
      </c>
      <c r="H37" s="20" t="n">
        <f aca="false">IF(G37&lt;0,0,E37/(30*1500*24))</f>
        <v>0.450163888888889</v>
      </c>
      <c r="I37" s="22" t="n">
        <v>0.961</v>
      </c>
      <c r="J37" s="19" t="n">
        <f aca="false">I37*(24*30)</f>
        <v>691.92</v>
      </c>
    </row>
    <row r="38" customFormat="false" ht="12.75" hidden="false" customHeight="false" outlineLevel="0" collapsed="false">
      <c r="A38" s="16" t="s">
        <v>16</v>
      </c>
      <c r="B38" s="16" t="n">
        <v>1</v>
      </c>
      <c r="C38" s="16" t="n">
        <v>28</v>
      </c>
      <c r="D38" s="17" t="n">
        <v>37135</v>
      </c>
      <c r="E38" s="21" t="n">
        <v>364548</v>
      </c>
      <c r="F38" s="21" t="n">
        <v>1770</v>
      </c>
      <c r="G38" s="19" t="n">
        <f aca="false">E38-F38</f>
        <v>362778</v>
      </c>
      <c r="H38" s="20" t="n">
        <f aca="false">IF(G38&lt;0,0,E38/(30*1500*24))</f>
        <v>0.337544444444444</v>
      </c>
      <c r="I38" s="22" t="n">
        <v>0.7876</v>
      </c>
      <c r="J38" s="19" t="n">
        <f aca="false">I38*(24*30)</f>
        <v>567.072</v>
      </c>
    </row>
    <row r="39" customFormat="false" ht="12.75" hidden="false" customHeight="false" outlineLevel="0" collapsed="false">
      <c r="A39" s="16" t="s">
        <v>16</v>
      </c>
      <c r="B39" s="16" t="n">
        <v>1</v>
      </c>
      <c r="C39" s="16" t="n">
        <v>29</v>
      </c>
      <c r="D39" s="17" t="n">
        <v>37135</v>
      </c>
      <c r="E39" s="21" t="n">
        <v>463884</v>
      </c>
      <c r="F39" s="21" t="n">
        <v>1359</v>
      </c>
      <c r="G39" s="19" t="n">
        <f aca="false">E39-F39</f>
        <v>462525</v>
      </c>
      <c r="H39" s="20" t="n">
        <f aca="false">IF(G39&lt;0,0,E39/(30*1500*24))</f>
        <v>0.429522222222222</v>
      </c>
      <c r="I39" s="22" t="n">
        <v>0.8855</v>
      </c>
      <c r="J39" s="19" t="n">
        <f aca="false">I39*(24*30)</f>
        <v>637.56</v>
      </c>
    </row>
    <row r="40" customFormat="false" ht="12.75" hidden="false" customHeight="false" outlineLevel="0" collapsed="false">
      <c r="A40" s="16" t="s">
        <v>16</v>
      </c>
      <c r="B40" s="16" t="n">
        <v>1</v>
      </c>
      <c r="C40" s="16" t="n">
        <v>30</v>
      </c>
      <c r="D40" s="17" t="n">
        <v>37135</v>
      </c>
      <c r="E40" s="21" t="n">
        <v>376876</v>
      </c>
      <c r="F40" s="21" t="n">
        <v>3035</v>
      </c>
      <c r="G40" s="19" t="n">
        <f aca="false">E40-F40</f>
        <v>373841</v>
      </c>
      <c r="H40" s="20" t="n">
        <f aca="false">IF(G40&lt;0,0,E40/(30*1500*24))</f>
        <v>0.348959259259259</v>
      </c>
      <c r="I40" s="22" t="n">
        <v>0.9278</v>
      </c>
      <c r="J40" s="19" t="n">
        <f aca="false">I40*(24*30)</f>
        <v>668.016</v>
      </c>
    </row>
    <row r="41" customFormat="false" ht="12.75" hidden="false" customHeight="false" outlineLevel="0" collapsed="false">
      <c r="A41" s="16" t="s">
        <v>16</v>
      </c>
      <c r="B41" s="16" t="n">
        <v>1</v>
      </c>
      <c r="C41" s="16" t="n">
        <v>31</v>
      </c>
      <c r="D41" s="17" t="n">
        <v>37135</v>
      </c>
      <c r="E41" s="21" t="n">
        <v>522462</v>
      </c>
      <c r="F41" s="21" t="n">
        <v>2022</v>
      </c>
      <c r="G41" s="19" t="n">
        <f aca="false">E41-F41</f>
        <v>520440</v>
      </c>
      <c r="H41" s="20" t="n">
        <f aca="false">IF(G41&lt;0,0,E41/(30*1500*24))</f>
        <v>0.483761111111111</v>
      </c>
      <c r="I41" s="22" t="n">
        <v>0.936</v>
      </c>
      <c r="J41" s="19" t="n">
        <f aca="false">I41*(24*30)</f>
        <v>673.92</v>
      </c>
    </row>
    <row r="42" customFormat="false" ht="12.75" hidden="false" customHeight="false" outlineLevel="0" collapsed="false">
      <c r="A42" s="16" t="s">
        <v>16</v>
      </c>
      <c r="B42" s="16" t="n">
        <v>1</v>
      </c>
      <c r="C42" s="16" t="n">
        <v>32</v>
      </c>
      <c r="D42" s="17" t="n">
        <v>37135</v>
      </c>
      <c r="E42" s="21" t="n">
        <v>45066</v>
      </c>
      <c r="F42" s="21" t="n">
        <v>909</v>
      </c>
      <c r="G42" s="19" t="n">
        <f aca="false">E42-F42</f>
        <v>44157</v>
      </c>
      <c r="H42" s="20" t="n">
        <f aca="false">IF(G42&lt;0,0,E42/(30*1500*24))</f>
        <v>0.0417277777777778</v>
      </c>
      <c r="I42" s="22" t="n">
        <v>0.4663</v>
      </c>
      <c r="J42" s="19" t="n">
        <f aca="false">I42*(24*30)</f>
        <v>335.736</v>
      </c>
    </row>
    <row r="43" customFormat="false" ht="12.75" hidden="false" customHeight="false" outlineLevel="0" collapsed="false">
      <c r="A43" s="16" t="s">
        <v>16</v>
      </c>
      <c r="B43" s="16" t="n">
        <v>1</v>
      </c>
      <c r="C43" s="16" t="n">
        <v>33</v>
      </c>
      <c r="D43" s="17" t="n">
        <v>37135</v>
      </c>
      <c r="E43" s="21" t="n">
        <v>470</v>
      </c>
      <c r="F43" s="21" t="n">
        <v>10117</v>
      </c>
      <c r="G43" s="19" t="n">
        <f aca="false">E43-F43</f>
        <v>-9647</v>
      </c>
      <c r="H43" s="20" t="n">
        <f aca="false">IF(G43&lt;0,0,E43/(30*1500*24))</f>
        <v>0</v>
      </c>
      <c r="I43" s="22" t="n">
        <v>0.0888</v>
      </c>
      <c r="J43" s="19" t="n">
        <f aca="false">I43*(24*30)</f>
        <v>63.936</v>
      </c>
    </row>
    <row r="44" customFormat="false" ht="12.75" hidden="false" customHeight="false" outlineLevel="0" collapsed="false">
      <c r="A44" s="16" t="s">
        <v>16</v>
      </c>
      <c r="B44" s="16" t="n">
        <v>1</v>
      </c>
      <c r="C44" s="16" t="n">
        <v>34</v>
      </c>
      <c r="D44" s="17" t="n">
        <v>37135</v>
      </c>
      <c r="E44" s="21" t="n">
        <v>340045</v>
      </c>
      <c r="F44" s="21" t="n">
        <v>9086</v>
      </c>
      <c r="G44" s="19" t="n">
        <f aca="false">E44-F44</f>
        <v>330959</v>
      </c>
      <c r="H44" s="20" t="n">
        <f aca="false">IF(G44&lt;0,0,E44/(30*1500*24))</f>
        <v>0.314856481481482</v>
      </c>
      <c r="I44" s="22" t="n">
        <v>0.1334</v>
      </c>
      <c r="J44" s="19" t="n">
        <f aca="false">I44*(24*30)</f>
        <v>96.048</v>
      </c>
    </row>
    <row r="45" customFormat="false" ht="12.75" hidden="false" customHeight="false" outlineLevel="0" collapsed="false">
      <c r="A45" s="16" t="s">
        <v>16</v>
      </c>
      <c r="B45" s="16" t="n">
        <v>1</v>
      </c>
      <c r="C45" s="16" t="n">
        <v>35</v>
      </c>
      <c r="D45" s="17" t="n">
        <v>37135</v>
      </c>
      <c r="E45" s="21" t="n">
        <v>984</v>
      </c>
      <c r="F45" s="21" t="n">
        <v>13594</v>
      </c>
      <c r="G45" s="19" t="n">
        <f aca="false">E45-F45</f>
        <v>-12610</v>
      </c>
      <c r="H45" s="20" t="n">
        <f aca="false">IF(G45&lt;0,0,E45/(30*1500*24))</f>
        <v>0</v>
      </c>
      <c r="I45" s="22" t="n">
        <v>0.1013</v>
      </c>
      <c r="J45" s="19" t="n">
        <f aca="false">I45*(24*30)</f>
        <v>72.936</v>
      </c>
    </row>
    <row r="46" customFormat="false" ht="12.75" hidden="false" customHeight="false" outlineLevel="0" collapsed="false">
      <c r="A46" s="16" t="s">
        <v>16</v>
      </c>
      <c r="B46" s="16" t="n">
        <v>1</v>
      </c>
      <c r="C46" s="16" t="n">
        <v>36</v>
      </c>
      <c r="D46" s="17" t="n">
        <v>37135</v>
      </c>
      <c r="E46" s="21" t="n">
        <v>39575</v>
      </c>
      <c r="F46" s="21" t="n">
        <v>6779</v>
      </c>
      <c r="G46" s="19" t="n">
        <f aca="false">E46-F46</f>
        <v>32796</v>
      </c>
      <c r="H46" s="20" t="n">
        <f aca="false">IF(G46&lt;0,0,E46/(30*1500*24))</f>
        <v>0.0366435185185185</v>
      </c>
      <c r="I46" s="22" t="n">
        <v>0.156</v>
      </c>
      <c r="J46" s="19" t="n">
        <f aca="false">I46*(24*30)</f>
        <v>112.32</v>
      </c>
    </row>
    <row r="47" customFormat="false" ht="12.75" hidden="false" customHeight="false" outlineLevel="0" collapsed="false">
      <c r="A47" s="16" t="s">
        <v>16</v>
      </c>
      <c r="B47" s="16" t="n">
        <v>1</v>
      </c>
      <c r="C47" s="16" t="n">
        <v>37</v>
      </c>
      <c r="D47" s="17" t="n">
        <v>37135</v>
      </c>
      <c r="E47" s="21" t="n">
        <v>187774</v>
      </c>
      <c r="F47" s="21" t="n">
        <v>3388</v>
      </c>
      <c r="G47" s="19" t="n">
        <f aca="false">E47-F47</f>
        <v>184386</v>
      </c>
      <c r="H47" s="20" t="n">
        <f aca="false">IF(G47&lt;0,0,E47/(30*1500*24))</f>
        <v>0.173864814814815</v>
      </c>
      <c r="I47" s="22" t="n">
        <v>0.7223</v>
      </c>
      <c r="J47" s="19" t="n">
        <f aca="false">I47*(24*30)</f>
        <v>520.056</v>
      </c>
    </row>
    <row r="48" customFormat="false" ht="12.75" hidden="false" customHeight="false" outlineLevel="0" collapsed="false">
      <c r="A48" s="16" t="s">
        <v>16</v>
      </c>
      <c r="B48" s="16" t="n">
        <v>1</v>
      </c>
      <c r="C48" s="16" t="n">
        <v>38</v>
      </c>
      <c r="D48" s="17" t="n">
        <v>37135</v>
      </c>
      <c r="E48" s="21" t="n">
        <v>206198</v>
      </c>
      <c r="F48" s="21" t="n">
        <v>1240</v>
      </c>
      <c r="G48" s="19" t="n">
        <f aca="false">E48-F48</f>
        <v>204958</v>
      </c>
      <c r="H48" s="20" t="n">
        <f aca="false">IF(G48&lt;0,0,E48/(30*1500*24))</f>
        <v>0.190924074074074</v>
      </c>
      <c r="I48" s="22" t="n">
        <v>0.9603</v>
      </c>
      <c r="J48" s="19" t="n">
        <f aca="false">I48*(24*30)</f>
        <v>691.416</v>
      </c>
    </row>
    <row r="49" customFormat="false" ht="12.75" hidden="false" customHeight="false" outlineLevel="0" collapsed="false">
      <c r="A49" s="16" t="s">
        <v>16</v>
      </c>
      <c r="B49" s="16" t="n">
        <v>1</v>
      </c>
      <c r="C49" s="16" t="n">
        <v>39</v>
      </c>
      <c r="D49" s="17" t="n">
        <v>37135</v>
      </c>
      <c r="E49" s="21" t="n">
        <v>407462</v>
      </c>
      <c r="F49" s="21" t="n">
        <v>1100</v>
      </c>
      <c r="G49" s="19" t="n">
        <f aca="false">E49-F49</f>
        <v>406362</v>
      </c>
      <c r="H49" s="20" t="n">
        <f aca="false">IF(G49&lt;0,0,E49/(30*1500*24))</f>
        <v>0.37727962962963</v>
      </c>
      <c r="I49" s="22" t="n">
        <v>0.9859</v>
      </c>
      <c r="J49" s="19" t="n">
        <f aca="false">I49*(24*30)</f>
        <v>709.848</v>
      </c>
    </row>
    <row r="50" customFormat="false" ht="12.75" hidden="false" customHeight="false" outlineLevel="0" collapsed="false">
      <c r="A50" s="16" t="s">
        <v>16</v>
      </c>
      <c r="B50" s="16" t="n">
        <v>1</v>
      </c>
      <c r="C50" s="16" t="n">
        <v>40</v>
      </c>
      <c r="D50" s="17" t="n">
        <v>37135</v>
      </c>
      <c r="E50" s="21" t="n">
        <v>341468</v>
      </c>
      <c r="F50" s="21" t="n">
        <v>1344</v>
      </c>
      <c r="G50" s="19" t="n">
        <f aca="false">E50-F50</f>
        <v>340124</v>
      </c>
      <c r="H50" s="20" t="n">
        <f aca="false">IF(G50&lt;0,0,E50/(30*1500*24))</f>
        <v>0.316174074074074</v>
      </c>
      <c r="I50" s="22" t="n">
        <v>0.9646</v>
      </c>
      <c r="J50" s="19" t="n">
        <f aca="false">I50*(24*30)</f>
        <v>694.512</v>
      </c>
    </row>
    <row r="51" customFormat="false" ht="12.75" hidden="false" customHeight="false" outlineLevel="0" collapsed="false">
      <c r="A51" s="16" t="s">
        <v>16</v>
      </c>
      <c r="B51" s="16" t="n">
        <v>1</v>
      </c>
      <c r="C51" s="16" t="n">
        <v>41</v>
      </c>
      <c r="D51" s="17" t="n">
        <v>37135</v>
      </c>
      <c r="E51" s="21" t="n">
        <v>399568</v>
      </c>
      <c r="F51" s="21" t="n">
        <v>966</v>
      </c>
      <c r="G51" s="19" t="n">
        <f aca="false">E51-F51</f>
        <v>398602</v>
      </c>
      <c r="H51" s="20" t="n">
        <f aca="false">IF(G51&lt;0,0,E51/(30*1500*24))</f>
        <v>0.36997037037037</v>
      </c>
      <c r="I51" s="22" t="n">
        <v>0.946</v>
      </c>
      <c r="J51" s="19" t="n">
        <f aca="false">I51*(24*30)</f>
        <v>681.12</v>
      </c>
    </row>
    <row r="52" customFormat="false" ht="12.75" hidden="false" customHeight="false" outlineLevel="0" collapsed="false">
      <c r="A52" s="16" t="s">
        <v>16</v>
      </c>
      <c r="B52" s="16" t="n">
        <v>1</v>
      </c>
      <c r="C52" s="16" t="n">
        <v>42</v>
      </c>
      <c r="D52" s="17" t="n">
        <v>37135</v>
      </c>
      <c r="E52" s="21" t="n">
        <v>256995</v>
      </c>
      <c r="F52" s="21" t="n">
        <v>4991</v>
      </c>
      <c r="G52" s="19" t="n">
        <f aca="false">E52-F52</f>
        <v>252004</v>
      </c>
      <c r="H52" s="20" t="n">
        <f aca="false">IF(G52&lt;0,0,E52/(30*1500*24))</f>
        <v>0.237958333333333</v>
      </c>
      <c r="I52" s="22" t="n">
        <v>0.4565</v>
      </c>
      <c r="J52" s="19" t="n">
        <f aca="false">I52*(24*30)</f>
        <v>328.68</v>
      </c>
    </row>
    <row r="53" customFormat="false" ht="12.75" hidden="false" customHeight="false" outlineLevel="0" collapsed="false">
      <c r="A53" s="16" t="s">
        <v>16</v>
      </c>
      <c r="B53" s="16" t="n">
        <v>1</v>
      </c>
      <c r="C53" s="16" t="n">
        <v>43</v>
      </c>
      <c r="D53" s="17" t="n">
        <v>37135</v>
      </c>
      <c r="E53" s="21" t="n">
        <v>140556</v>
      </c>
      <c r="F53" s="21" t="n">
        <v>4596</v>
      </c>
      <c r="G53" s="19" t="n">
        <f aca="false">E53-F53</f>
        <v>135960</v>
      </c>
      <c r="H53" s="20" t="n">
        <f aca="false">IF(G53&lt;0,0,E53/(30*1500*24))</f>
        <v>0.130144444444444</v>
      </c>
      <c r="I53" s="22" t="n">
        <v>0.6842</v>
      </c>
      <c r="J53" s="19" t="n">
        <f aca="false">I53*(24*30)</f>
        <v>492.624</v>
      </c>
    </row>
    <row r="54" customFormat="false" ht="12.75" hidden="false" customHeight="false" outlineLevel="0" collapsed="false">
      <c r="A54" s="16" t="s">
        <v>16</v>
      </c>
      <c r="B54" s="16" t="n">
        <v>1</v>
      </c>
      <c r="C54" s="16" t="n">
        <v>44</v>
      </c>
      <c r="D54" s="17" t="n">
        <v>37135</v>
      </c>
      <c r="E54" s="21" t="n">
        <v>352425</v>
      </c>
      <c r="F54" s="21" t="n">
        <v>1798</v>
      </c>
      <c r="G54" s="19" t="n">
        <f aca="false">E54-F54</f>
        <v>350627</v>
      </c>
      <c r="H54" s="20" t="n">
        <f aca="false">IF(G54&lt;0,0,E54/(30*1500*24))</f>
        <v>0.326319444444444</v>
      </c>
      <c r="I54" s="22" t="n">
        <v>0.6755</v>
      </c>
      <c r="J54" s="19" t="n">
        <f aca="false">I54*(24*30)</f>
        <v>486.36</v>
      </c>
    </row>
    <row r="55" customFormat="false" ht="12.75" hidden="false" customHeight="false" outlineLevel="0" collapsed="false">
      <c r="A55" s="16" t="s">
        <v>16</v>
      </c>
      <c r="B55" s="16" t="n">
        <v>1</v>
      </c>
      <c r="C55" s="16" t="n">
        <v>45</v>
      </c>
      <c r="D55" s="17" t="n">
        <v>37135</v>
      </c>
      <c r="E55" s="21" t="n">
        <v>33118</v>
      </c>
      <c r="F55" s="21" t="n">
        <v>905</v>
      </c>
      <c r="G55" s="19" t="n">
        <f aca="false">E55-F55</f>
        <v>32213</v>
      </c>
      <c r="H55" s="20" t="n">
        <f aca="false">IF(G55&lt;0,0,E55/(30*1500*24))</f>
        <v>0.0306648148148148</v>
      </c>
      <c r="I55" s="22" t="n">
        <v>0.3598</v>
      </c>
      <c r="J55" s="19" t="n">
        <f aca="false">I55*(24*30)</f>
        <v>259.056</v>
      </c>
    </row>
    <row r="56" customFormat="false" ht="12.75" hidden="false" customHeight="false" outlineLevel="0" collapsed="false">
      <c r="A56" s="16" t="s">
        <v>16</v>
      </c>
      <c r="B56" s="16" t="n">
        <v>1</v>
      </c>
      <c r="C56" s="16" t="n">
        <v>46</v>
      </c>
      <c r="D56" s="17" t="n">
        <v>37135</v>
      </c>
      <c r="E56" s="21" t="n">
        <v>35665</v>
      </c>
      <c r="F56" s="21" t="n">
        <v>1242</v>
      </c>
      <c r="G56" s="19" t="n">
        <f aca="false">E56-F56</f>
        <v>34423</v>
      </c>
      <c r="H56" s="20" t="n">
        <f aca="false">IF(G56&lt;0,0,E56/(30*1500*24))</f>
        <v>0.0330231481481482</v>
      </c>
      <c r="I56" s="22" t="n">
        <v>0.6113</v>
      </c>
      <c r="J56" s="19" t="n">
        <f aca="false">I56*(24*30)</f>
        <v>440.136</v>
      </c>
    </row>
    <row r="57" customFormat="false" ht="12.75" hidden="false" customHeight="false" outlineLevel="0" collapsed="false">
      <c r="A57" s="16" t="s">
        <v>16</v>
      </c>
      <c r="B57" s="16" t="n">
        <v>1</v>
      </c>
      <c r="C57" s="16" t="n">
        <v>47</v>
      </c>
      <c r="D57" s="17" t="n">
        <v>37135</v>
      </c>
      <c r="E57" s="21" t="n">
        <v>288001</v>
      </c>
      <c r="F57" s="21" t="n">
        <v>971</v>
      </c>
      <c r="G57" s="19" t="n">
        <f aca="false">E57-F57</f>
        <v>287030</v>
      </c>
      <c r="H57" s="20" t="n">
        <f aca="false">IF(G57&lt;0,0,E57/(30*1500*24))</f>
        <v>0.266667592592593</v>
      </c>
      <c r="I57" s="22" t="n">
        <v>0.8996</v>
      </c>
      <c r="J57" s="19" t="n">
        <f aca="false">I57*(24*30)</f>
        <v>647.712</v>
      </c>
    </row>
    <row r="58" customFormat="false" ht="12.75" hidden="false" customHeight="false" outlineLevel="0" collapsed="false">
      <c r="A58" s="16" t="s">
        <v>16</v>
      </c>
      <c r="B58" s="16" t="n">
        <v>1</v>
      </c>
      <c r="C58" s="16" t="n">
        <v>48</v>
      </c>
      <c r="D58" s="17" t="n">
        <v>37135</v>
      </c>
      <c r="E58" s="21" t="n">
        <v>257256</v>
      </c>
      <c r="F58" s="21" t="n">
        <v>299</v>
      </c>
      <c r="G58" s="19" t="n">
        <f aca="false">E58-F58</f>
        <v>256957</v>
      </c>
      <c r="H58" s="20" t="n">
        <f aca="false">IF(G58&lt;0,0,E58/(30*1500*24))</f>
        <v>0.2382</v>
      </c>
      <c r="I58" s="22" t="n">
        <v>0.8864</v>
      </c>
      <c r="J58" s="19" t="n">
        <f aca="false">I58*(24*30)</f>
        <v>638.208</v>
      </c>
    </row>
    <row r="59" customFormat="false" ht="12.75" hidden="false" customHeight="false" outlineLevel="0" collapsed="false">
      <c r="A59" s="16" t="s">
        <v>16</v>
      </c>
      <c r="B59" s="16" t="n">
        <v>1</v>
      </c>
      <c r="C59" s="16" t="n">
        <v>49</v>
      </c>
      <c r="D59" s="17" t="n">
        <v>37135</v>
      </c>
      <c r="E59" s="21" t="n">
        <v>181341</v>
      </c>
      <c r="F59" s="21" t="n">
        <v>838</v>
      </c>
      <c r="G59" s="19" t="n">
        <f aca="false">E59-F59</f>
        <v>180503</v>
      </c>
      <c r="H59" s="20" t="n">
        <f aca="false">IF(G59&lt;0,0,E59/(30*1500*24))</f>
        <v>0.167908333333333</v>
      </c>
      <c r="I59" s="22" t="n">
        <v>0.9525</v>
      </c>
      <c r="J59" s="19" t="n">
        <f aca="false">I59*(24*30)</f>
        <v>685.8</v>
      </c>
    </row>
    <row r="60" customFormat="false" ht="12.75" hidden="false" customHeight="false" outlineLevel="0" collapsed="false">
      <c r="A60" s="16" t="s">
        <v>16</v>
      </c>
      <c r="B60" s="16" t="n">
        <v>1</v>
      </c>
      <c r="C60" s="16" t="n">
        <v>50</v>
      </c>
      <c r="D60" s="17" t="n">
        <v>37135</v>
      </c>
      <c r="E60" s="23"/>
      <c r="F60" s="23"/>
      <c r="G60" s="19"/>
      <c r="H60" s="20"/>
      <c r="I60" s="22"/>
      <c r="J60" s="19" t="n">
        <f aca="false">I60*(24*30)</f>
        <v>0</v>
      </c>
    </row>
    <row r="61" customFormat="false" ht="12.75" hidden="false" customHeight="false" outlineLevel="0" collapsed="false">
      <c r="A61" s="16" t="s">
        <v>16</v>
      </c>
      <c r="B61" s="16" t="n">
        <v>1</v>
      </c>
      <c r="C61" s="16" t="n">
        <v>51</v>
      </c>
      <c r="D61" s="17" t="n">
        <v>37135</v>
      </c>
      <c r="E61" s="24" t="n">
        <v>9502</v>
      </c>
      <c r="F61" s="24" t="n">
        <v>361</v>
      </c>
      <c r="G61" s="19" t="n">
        <f aca="false">E61-F61</f>
        <v>9141</v>
      </c>
      <c r="H61" s="20" t="n">
        <f aca="false">IF(G61&lt;0,0,E61/(30*1500*24))</f>
        <v>0.00879814814814815</v>
      </c>
      <c r="I61" s="22" t="n">
        <v>0.5151</v>
      </c>
      <c r="J61" s="19" t="n">
        <f aca="false">I61*(24*30)</f>
        <v>370.872</v>
      </c>
    </row>
    <row r="62" customFormat="false" ht="12.75" hidden="false" customHeight="false" outlineLevel="0" collapsed="false">
      <c r="A62" s="16" t="s">
        <v>16</v>
      </c>
      <c r="B62" s="16" t="n">
        <v>1</v>
      </c>
      <c r="C62" s="16" t="n">
        <v>52</v>
      </c>
      <c r="D62" s="17" t="n">
        <v>37135</v>
      </c>
      <c r="E62" s="21" t="n">
        <v>62654</v>
      </c>
      <c r="F62" s="21" t="n">
        <v>1529</v>
      </c>
      <c r="G62" s="19" t="n">
        <f aca="false">E62-F62</f>
        <v>61125</v>
      </c>
      <c r="H62" s="20" t="n">
        <f aca="false">IF(G62&lt;0,0,E62/(30*1500*24))</f>
        <v>0.058012962962963</v>
      </c>
      <c r="I62" s="22" t="n">
        <v>0.9969</v>
      </c>
      <c r="J62" s="19" t="n">
        <f aca="false">I62*(24*30)</f>
        <v>717.768</v>
      </c>
    </row>
    <row r="63" customFormat="false" ht="12.75" hidden="false" customHeight="false" outlineLevel="0" collapsed="false">
      <c r="A63" s="16" t="s">
        <v>16</v>
      </c>
      <c r="B63" s="16" t="n">
        <v>1</v>
      </c>
      <c r="C63" s="16" t="n">
        <v>53</v>
      </c>
      <c r="D63" s="17" t="n">
        <v>37135</v>
      </c>
      <c r="E63" s="21" t="n">
        <v>113717</v>
      </c>
      <c r="F63" s="21" t="n">
        <v>925</v>
      </c>
      <c r="G63" s="19" t="n">
        <f aca="false">E63-F63</f>
        <v>112792</v>
      </c>
      <c r="H63" s="20" t="n">
        <f aca="false">IF(G63&lt;0,0,E63/(30*1500*24))</f>
        <v>0.105293518518519</v>
      </c>
      <c r="I63" s="22" t="n">
        <v>0.7107</v>
      </c>
      <c r="J63" s="19" t="n">
        <f aca="false">I63*(24*30)</f>
        <v>511.704</v>
      </c>
    </row>
    <row r="64" customFormat="false" ht="12.75" hidden="false" customHeight="false" outlineLevel="0" collapsed="false">
      <c r="A64" s="16" t="s">
        <v>16</v>
      </c>
      <c r="B64" s="16" t="n">
        <v>1</v>
      </c>
      <c r="C64" s="16" t="n">
        <v>54</v>
      </c>
      <c r="D64" s="17" t="n">
        <v>37135</v>
      </c>
      <c r="E64" s="25" t="n">
        <v>124873</v>
      </c>
      <c r="F64" s="25" t="n">
        <v>760</v>
      </c>
      <c r="G64" s="19" t="n">
        <f aca="false">E64-F64</f>
        <v>124113</v>
      </c>
      <c r="H64" s="20" t="n">
        <f aca="false">IF(G64&lt;0,0,E64/(30*1500*24))</f>
        <v>0.115623148148148</v>
      </c>
      <c r="I64" s="22" t="n">
        <v>0.7432</v>
      </c>
      <c r="J64" s="19" t="n">
        <f aca="false">I64*(24*30)</f>
        <v>535.104</v>
      </c>
    </row>
    <row r="65" customFormat="false" ht="12.75" hidden="false" customHeight="false" outlineLevel="0" collapsed="false">
      <c r="A65" s="16" t="s">
        <v>16</v>
      </c>
      <c r="B65" s="16" t="n">
        <v>1</v>
      </c>
      <c r="C65" s="16" t="n">
        <v>55</v>
      </c>
      <c r="D65" s="17" t="n">
        <v>37135</v>
      </c>
      <c r="E65" s="25" t="n">
        <v>48395</v>
      </c>
      <c r="F65" s="25" t="n">
        <v>1303</v>
      </c>
      <c r="G65" s="19" t="n">
        <f aca="false">E65-F65</f>
        <v>47092</v>
      </c>
      <c r="H65" s="20" t="n">
        <f aca="false">IF(G65&lt;0,0,E65/(30*1500*24))</f>
        <v>0.0448101851851852</v>
      </c>
      <c r="I65" s="22" t="n">
        <v>0.3541</v>
      </c>
      <c r="J65" s="19" t="n">
        <f aca="false">I65*(24*30)</f>
        <v>254.952</v>
      </c>
    </row>
    <row r="66" customFormat="false" ht="12.75" hidden="false" customHeight="false" outlineLevel="0" collapsed="false">
      <c r="A66" s="16" t="s">
        <v>16</v>
      </c>
      <c r="B66" s="16" t="n">
        <v>1</v>
      </c>
      <c r="C66" s="16" t="n">
        <v>56</v>
      </c>
      <c r="D66" s="17" t="n">
        <v>37135</v>
      </c>
      <c r="E66" s="25" t="n">
        <v>250376</v>
      </c>
      <c r="F66" s="25" t="n">
        <v>1321</v>
      </c>
      <c r="G66" s="19" t="n">
        <f aca="false">E66-F66</f>
        <v>249055</v>
      </c>
      <c r="H66" s="20" t="n">
        <f aca="false">IF(G66&lt;0,0,E66/(30*1500*24))</f>
        <v>0.23182962962963</v>
      </c>
      <c r="I66" s="22" t="n">
        <v>0.1637</v>
      </c>
      <c r="J66" s="19" t="n">
        <f aca="false">I66*(24*30)</f>
        <v>117.864</v>
      </c>
    </row>
    <row r="67" customFormat="false" ht="12.75" hidden="false" customHeight="false" outlineLevel="0" collapsed="false">
      <c r="A67" s="16" t="s">
        <v>16</v>
      </c>
      <c r="B67" s="16" t="n">
        <v>1</v>
      </c>
      <c r="C67" s="16" t="n">
        <v>57</v>
      </c>
      <c r="D67" s="17" t="n">
        <v>37135</v>
      </c>
      <c r="E67" s="25" t="n">
        <v>232631</v>
      </c>
      <c r="F67" s="25" t="n">
        <v>915</v>
      </c>
      <c r="G67" s="19" t="n">
        <f aca="false">E67-F67</f>
        <v>231716</v>
      </c>
      <c r="H67" s="20" t="n">
        <f aca="false">IF(G67&lt;0,0,E67/(30*1500*24))</f>
        <v>0.215399074074074</v>
      </c>
      <c r="I67" s="22" t="n">
        <v>0.9662</v>
      </c>
      <c r="J67" s="19" t="n">
        <f aca="false">I67*(24*30)</f>
        <v>695.664</v>
      </c>
    </row>
    <row r="68" customFormat="false" ht="12.75" hidden="false" customHeight="false" outlineLevel="0" collapsed="false">
      <c r="A68" s="16" t="s">
        <v>16</v>
      </c>
      <c r="B68" s="16" t="n">
        <v>1</v>
      </c>
      <c r="C68" s="16" t="n">
        <v>58</v>
      </c>
      <c r="D68" s="17" t="n">
        <v>37135</v>
      </c>
      <c r="E68" s="25"/>
      <c r="F68" s="25"/>
      <c r="G68" s="19" t="n">
        <f aca="false">E68-F68</f>
        <v>0</v>
      </c>
      <c r="H68" s="20" t="n">
        <f aca="false">IF(G68&lt;0,0,E68/(30*1500*24))</f>
        <v>0</v>
      </c>
      <c r="I68" s="22" t="n">
        <v>0.986</v>
      </c>
      <c r="J68" s="19" t="n">
        <f aca="false">I68*(24*30)</f>
        <v>709.92</v>
      </c>
    </row>
    <row r="69" customFormat="false" ht="12.75" hidden="false" customHeight="false" outlineLevel="0" collapsed="false">
      <c r="A69" s="16" t="s">
        <v>16</v>
      </c>
      <c r="B69" s="16" t="n">
        <v>1</v>
      </c>
      <c r="C69" s="16" t="n">
        <v>59</v>
      </c>
      <c r="D69" s="17" t="n">
        <v>37135</v>
      </c>
      <c r="E69" s="25" t="n">
        <v>6231</v>
      </c>
      <c r="F69" s="25" t="n">
        <v>603</v>
      </c>
      <c r="G69" s="19" t="n">
        <f aca="false">E69-F69</f>
        <v>5628</v>
      </c>
      <c r="H69" s="20" t="n">
        <f aca="false">IF(G69&lt;0,0,E69/(30*1500*24))</f>
        <v>0.00576944444444444</v>
      </c>
      <c r="I69" s="22" t="n">
        <v>0.1821</v>
      </c>
      <c r="J69" s="19" t="n">
        <f aca="false">I69*(24*30)</f>
        <v>131.112</v>
      </c>
    </row>
    <row r="70" customFormat="false" ht="12.75" hidden="false" customHeight="false" outlineLevel="0" collapsed="false">
      <c r="A70" s="16" t="s">
        <v>16</v>
      </c>
      <c r="B70" s="16" t="n">
        <v>1</v>
      </c>
      <c r="C70" s="16" t="n">
        <v>60</v>
      </c>
      <c r="D70" s="17" t="n">
        <v>37135</v>
      </c>
      <c r="E70" s="25" t="n">
        <v>55495</v>
      </c>
      <c r="F70" s="25" t="n">
        <v>2657</v>
      </c>
      <c r="G70" s="19" t="n">
        <f aca="false">E70-F70</f>
        <v>52838</v>
      </c>
      <c r="H70" s="20" t="n">
        <f aca="false">IF(G70&lt;0,0,E70/(30*1500*24))</f>
        <v>0.0513842592592593</v>
      </c>
      <c r="I70" s="22" t="n">
        <v>0.9983</v>
      </c>
      <c r="J70" s="19" t="n">
        <f aca="false">I70*(24*30)</f>
        <v>718.776</v>
      </c>
    </row>
    <row r="71" customFormat="false" ht="12.75" hidden="false" customHeight="false" outlineLevel="0" collapsed="false">
      <c r="A71" s="16" t="s">
        <v>16</v>
      </c>
      <c r="B71" s="16" t="n">
        <v>1</v>
      </c>
      <c r="C71" s="16" t="n">
        <v>61</v>
      </c>
      <c r="D71" s="17" t="n">
        <v>37135</v>
      </c>
      <c r="E71" s="25" t="n">
        <v>10524</v>
      </c>
      <c r="F71" s="25" t="n">
        <v>1185</v>
      </c>
      <c r="G71" s="19" t="n">
        <f aca="false">E71-F71</f>
        <v>9339</v>
      </c>
      <c r="H71" s="20" t="n">
        <f aca="false">IF(G71&lt;0,0,E71/(30*1500*24))</f>
        <v>0.00974444444444444</v>
      </c>
      <c r="I71" s="22" t="n">
        <v>0.2714</v>
      </c>
      <c r="J71" s="19" t="n">
        <f aca="false">I71*(24*30)</f>
        <v>195.408</v>
      </c>
    </row>
    <row r="72" customFormat="false" ht="12.75" hidden="false" customHeight="false" outlineLevel="0" collapsed="false">
      <c r="A72" s="16" t="s">
        <v>16</v>
      </c>
      <c r="B72" s="16" t="n">
        <v>1</v>
      </c>
      <c r="C72" s="16" t="n">
        <v>62</v>
      </c>
      <c r="D72" s="17" t="n">
        <v>37135</v>
      </c>
      <c r="E72" s="25" t="n">
        <v>103812</v>
      </c>
      <c r="F72" s="25" t="n">
        <v>1217</v>
      </c>
      <c r="G72" s="19" t="n">
        <f aca="false">E72-F72</f>
        <v>102595</v>
      </c>
      <c r="H72" s="20" t="n">
        <f aca="false">IF(G72&lt;0,0,E72/(30*1500*24))</f>
        <v>0.0961222222222222</v>
      </c>
      <c r="I72" s="22" t="n">
        <v>0.8452</v>
      </c>
      <c r="J72" s="19" t="n">
        <f aca="false">I72*(24*30)</f>
        <v>608.544</v>
      </c>
    </row>
    <row r="73" customFormat="false" ht="12.75" hidden="false" customHeight="false" outlineLevel="0" collapsed="false">
      <c r="A73" s="16" t="s">
        <v>16</v>
      </c>
      <c r="B73" s="16" t="n">
        <v>1</v>
      </c>
      <c r="C73" s="16" t="n">
        <v>63</v>
      </c>
      <c r="D73" s="17" t="n">
        <v>37135</v>
      </c>
      <c r="E73" s="25" t="n">
        <v>49558</v>
      </c>
      <c r="F73" s="25" t="n">
        <v>1903</v>
      </c>
      <c r="G73" s="19" t="n">
        <f aca="false">E73-F73</f>
        <v>47655</v>
      </c>
      <c r="H73" s="20" t="n">
        <f aca="false">IF(G73&lt;0,0,E73/(30*1500*24))</f>
        <v>0.045887037037037</v>
      </c>
      <c r="I73" s="22" t="n">
        <v>0.3339</v>
      </c>
      <c r="J73" s="19" t="n">
        <f aca="false">I73*(24*30)</f>
        <v>240.408</v>
      </c>
    </row>
    <row r="74" customFormat="false" ht="12.75" hidden="false" customHeight="false" outlineLevel="0" collapsed="false">
      <c r="A74" s="16" t="s">
        <v>16</v>
      </c>
      <c r="B74" s="16" t="n">
        <v>1</v>
      </c>
      <c r="C74" s="16" t="n">
        <v>64</v>
      </c>
      <c r="D74" s="17" t="n">
        <v>37135</v>
      </c>
      <c r="E74" s="25" t="n">
        <v>149751</v>
      </c>
      <c r="F74" s="25" t="n">
        <v>553</v>
      </c>
      <c r="G74" s="19" t="n">
        <f aca="false">E74-F74</f>
        <v>149198</v>
      </c>
      <c r="H74" s="20" t="n">
        <f aca="false">IF(G74&lt;0,0,E74/(30*1500*24))</f>
        <v>0.138658333333333</v>
      </c>
      <c r="I74" s="22" t="n">
        <v>0.8928</v>
      </c>
      <c r="J74" s="19" t="n">
        <f aca="false">I74*(24*30)</f>
        <v>642.816</v>
      </c>
    </row>
    <row r="75" customFormat="false" ht="12.75" hidden="false" customHeight="false" outlineLevel="0" collapsed="false">
      <c r="A75" s="16" t="s">
        <v>16</v>
      </c>
      <c r="B75" s="16" t="n">
        <v>1</v>
      </c>
      <c r="C75" s="16" t="n">
        <v>65</v>
      </c>
      <c r="D75" s="17" t="n">
        <v>37135</v>
      </c>
      <c r="E75" s="25" t="n">
        <v>58627</v>
      </c>
      <c r="F75" s="25" t="n">
        <v>660</v>
      </c>
      <c r="G75" s="19" t="n">
        <f aca="false">E75-F75</f>
        <v>57967</v>
      </c>
      <c r="H75" s="20" t="n">
        <f aca="false">IF(G75&lt;0,0,E75/(30*1500*24))</f>
        <v>0.0542842592592593</v>
      </c>
      <c r="I75" s="22" t="n">
        <v>0.8754</v>
      </c>
      <c r="J75" s="19" t="n">
        <f aca="false">I75*(24*30)</f>
        <v>630.288</v>
      </c>
    </row>
    <row r="76" customFormat="false" ht="12.75" hidden="false" customHeight="false" outlineLevel="0" collapsed="false">
      <c r="A76" s="16" t="s">
        <v>16</v>
      </c>
      <c r="B76" s="16" t="n">
        <v>1</v>
      </c>
      <c r="C76" s="16" t="n">
        <v>66</v>
      </c>
      <c r="D76" s="17" t="n">
        <v>37135</v>
      </c>
      <c r="E76" s="25" t="n">
        <v>134531</v>
      </c>
      <c r="F76" s="25" t="n">
        <v>735</v>
      </c>
      <c r="G76" s="19" t="n">
        <f aca="false">E76-F76</f>
        <v>133796</v>
      </c>
      <c r="H76" s="20" t="n">
        <f aca="false">IF(G76&lt;0,0,E76/(30*1500*24))</f>
        <v>0.124565740740741</v>
      </c>
      <c r="I76" s="22" t="n">
        <v>0.8928</v>
      </c>
      <c r="J76" s="19" t="n">
        <f aca="false">I76*(24*30)</f>
        <v>642.816</v>
      </c>
    </row>
    <row r="77" customFormat="false" ht="12.75" hidden="false" customHeight="false" outlineLevel="0" collapsed="false">
      <c r="A77" s="16" t="s">
        <v>16</v>
      </c>
      <c r="B77" s="16" t="n">
        <v>1</v>
      </c>
      <c r="C77" s="16" t="n">
        <v>67</v>
      </c>
      <c r="D77" s="17" t="n">
        <v>37135</v>
      </c>
      <c r="E77" s="26"/>
      <c r="F77" s="26"/>
      <c r="G77" s="19"/>
      <c r="H77" s="20"/>
      <c r="I77" s="22"/>
      <c r="J77" s="19" t="n">
        <f aca="false">I77*(24*30)</f>
        <v>0</v>
      </c>
    </row>
    <row r="78" customFormat="false" ht="12.75" hidden="false" customHeight="false" outlineLevel="0" collapsed="false">
      <c r="A78" s="16" t="s">
        <v>16</v>
      </c>
      <c r="B78" s="16" t="n">
        <v>1</v>
      </c>
      <c r="C78" s="16" t="n">
        <v>68</v>
      </c>
      <c r="D78" s="17" t="n">
        <v>37135</v>
      </c>
      <c r="E78" s="25" t="n">
        <v>106276</v>
      </c>
      <c r="F78" s="25" t="n">
        <v>435</v>
      </c>
      <c r="G78" s="19" t="n">
        <f aca="false">E78-F78</f>
        <v>105841</v>
      </c>
      <c r="H78" s="20" t="n">
        <f aca="false">IF(G78&lt;0,0,E78/(30*1500*24))</f>
        <v>0.0984037037037037</v>
      </c>
      <c r="I78" s="22" t="n">
        <v>0.9007</v>
      </c>
      <c r="J78" s="19" t="n">
        <f aca="false">I78*(24*30)</f>
        <v>648.504</v>
      </c>
    </row>
    <row r="79" customFormat="false" ht="12.75" hidden="false" customHeight="false" outlineLevel="0" collapsed="false">
      <c r="A79" s="16" t="s">
        <v>16</v>
      </c>
      <c r="B79" s="16" t="n">
        <v>1</v>
      </c>
      <c r="C79" s="16" t="n">
        <v>69</v>
      </c>
      <c r="D79" s="17" t="n">
        <v>37135</v>
      </c>
      <c r="E79" s="25" t="n">
        <v>57910</v>
      </c>
      <c r="F79" s="25" t="n">
        <v>1385</v>
      </c>
      <c r="G79" s="19" t="n">
        <f aca="false">E79-F79</f>
        <v>56525</v>
      </c>
      <c r="H79" s="20" t="n">
        <f aca="false">IF(G79&lt;0,0,E79/(30*1500*24))</f>
        <v>0.0536203703703704</v>
      </c>
      <c r="I79" s="22" t="n">
        <v>0.6581</v>
      </c>
      <c r="J79" s="19" t="n">
        <f aca="false">I79*(24*30)</f>
        <v>473.832</v>
      </c>
    </row>
    <row r="80" customFormat="false" ht="12.75" hidden="false" customHeight="false" outlineLevel="0" collapsed="false">
      <c r="A80" s="16" t="s">
        <v>16</v>
      </c>
      <c r="B80" s="16" t="n">
        <v>1</v>
      </c>
      <c r="C80" s="16" t="n">
        <v>70</v>
      </c>
      <c r="D80" s="17" t="n">
        <v>37135</v>
      </c>
      <c r="E80" s="25" t="n">
        <v>46586</v>
      </c>
      <c r="F80" s="25" t="n">
        <v>472</v>
      </c>
      <c r="G80" s="19" t="n">
        <f aca="false">E80-F80</f>
        <v>46114</v>
      </c>
      <c r="H80" s="20" t="n">
        <f aca="false">IF(G80&lt;0,0,E80/(30*1500*24))</f>
        <v>0.0431351851851852</v>
      </c>
      <c r="I80" s="22" t="n">
        <v>0.889</v>
      </c>
      <c r="J80" s="19" t="n">
        <f aca="false">I80*(24*30)</f>
        <v>640.08</v>
      </c>
    </row>
    <row r="81" customFormat="false" ht="12.75" hidden="false" customHeight="false" outlineLevel="0" collapsed="false">
      <c r="A81" s="16" t="s">
        <v>16</v>
      </c>
      <c r="B81" s="16" t="n">
        <v>1</v>
      </c>
      <c r="C81" s="16" t="n">
        <v>71</v>
      </c>
      <c r="D81" s="17" t="n">
        <v>37135</v>
      </c>
      <c r="E81" s="25" t="n">
        <v>79800</v>
      </c>
      <c r="F81" s="25" t="n">
        <v>123</v>
      </c>
      <c r="G81" s="19" t="n">
        <f aca="false">E81-F81</f>
        <v>79677</v>
      </c>
      <c r="H81" s="20" t="n">
        <f aca="false">IF(G81&lt;0,0,E81/(30*1500*24))</f>
        <v>0.0738888888888889</v>
      </c>
      <c r="I81" s="22" t="n">
        <v>0.8637</v>
      </c>
      <c r="J81" s="19" t="n">
        <f aca="false">I81*(24*30)</f>
        <v>621.864</v>
      </c>
    </row>
    <row r="82" customFormat="false" ht="12.75" hidden="false" customHeight="false" outlineLevel="0" collapsed="false">
      <c r="A82" s="16" t="s">
        <v>16</v>
      </c>
      <c r="B82" s="16" t="n">
        <v>1</v>
      </c>
      <c r="C82" s="16" t="n">
        <v>72</v>
      </c>
      <c r="D82" s="17" t="n">
        <v>37135</v>
      </c>
      <c r="E82" s="25" t="n">
        <v>68144</v>
      </c>
      <c r="F82" s="25" t="n">
        <v>1362</v>
      </c>
      <c r="G82" s="19" t="n">
        <f aca="false">E82-F82</f>
        <v>66782</v>
      </c>
      <c r="H82" s="20" t="n">
        <f aca="false">IF(G82&lt;0,0,E82/(30*1500*24))</f>
        <v>0.0630962962962963</v>
      </c>
      <c r="I82" s="22" t="n">
        <v>0.589</v>
      </c>
      <c r="J82" s="19" t="n">
        <f aca="false">I82*(24*30)</f>
        <v>424.08</v>
      </c>
    </row>
    <row r="83" customFormat="false" ht="12.75" hidden="false" customHeight="false" outlineLevel="0" collapsed="false">
      <c r="A83" s="16" t="s">
        <v>16</v>
      </c>
      <c r="B83" s="16" t="n">
        <v>1</v>
      </c>
      <c r="C83" s="16" t="n">
        <v>73</v>
      </c>
      <c r="D83" s="17" t="n">
        <v>37135</v>
      </c>
      <c r="E83" s="25" t="n">
        <v>114500</v>
      </c>
      <c r="F83" s="25" t="n">
        <v>650</v>
      </c>
      <c r="G83" s="19" t="n">
        <f aca="false">E83-F83</f>
        <v>113850</v>
      </c>
      <c r="H83" s="20" t="n">
        <f aca="false">IF(G83&lt;0,0,E83/(30*1500*24))</f>
        <v>0.106018518518519</v>
      </c>
      <c r="I83" s="22" t="n">
        <v>0.9167</v>
      </c>
      <c r="J83" s="19" t="n">
        <f aca="false">I83*(24*30)</f>
        <v>660.024</v>
      </c>
    </row>
    <row r="84" customFormat="false" ht="12.75" hidden="false" customHeight="false" outlineLevel="0" collapsed="false">
      <c r="A84" s="16" t="s">
        <v>16</v>
      </c>
      <c r="B84" s="16" t="n">
        <v>1</v>
      </c>
      <c r="C84" s="16" t="n">
        <v>74</v>
      </c>
      <c r="D84" s="17" t="n">
        <v>37135</v>
      </c>
      <c r="E84" s="25" t="n">
        <v>78156</v>
      </c>
      <c r="F84" s="25" t="n">
        <v>1705</v>
      </c>
      <c r="G84" s="19" t="n">
        <f aca="false">E84-F84</f>
        <v>76451</v>
      </c>
      <c r="H84" s="20" t="n">
        <f aca="false">IF(G84&lt;0,0,E84/(30*1500*24))</f>
        <v>0.0723666666666667</v>
      </c>
      <c r="I84" s="22" t="n">
        <v>0.7264</v>
      </c>
      <c r="J84" s="19" t="n">
        <f aca="false">I84*(24*30)</f>
        <v>523.008</v>
      </c>
    </row>
    <row r="85" customFormat="false" ht="12.75" hidden="false" customHeight="false" outlineLevel="0" collapsed="false">
      <c r="A85" s="16" t="s">
        <v>16</v>
      </c>
      <c r="B85" s="16" t="n">
        <v>1</v>
      </c>
      <c r="C85" s="16" t="n">
        <v>75</v>
      </c>
      <c r="D85" s="17" t="n">
        <v>37135</v>
      </c>
      <c r="E85" s="26"/>
      <c r="F85" s="26"/>
      <c r="G85" s="19"/>
      <c r="H85" s="20"/>
      <c r="I85" s="22"/>
      <c r="J85" s="19" t="n">
        <f aca="false">I85*(24*30)</f>
        <v>0</v>
      </c>
    </row>
    <row r="86" customFormat="false" ht="12.75" hidden="false" customHeight="false" outlineLevel="0" collapsed="false">
      <c r="A86" s="16" t="s">
        <v>16</v>
      </c>
      <c r="B86" s="16" t="n">
        <v>1</v>
      </c>
      <c r="C86" s="16" t="n">
        <v>76</v>
      </c>
      <c r="D86" s="17" t="n">
        <v>37135</v>
      </c>
      <c r="E86" s="25" t="n">
        <v>48114</v>
      </c>
      <c r="F86" s="25" t="n">
        <v>1494</v>
      </c>
      <c r="G86" s="19" t="n">
        <f aca="false">E86-F86</f>
        <v>46620</v>
      </c>
      <c r="H86" s="20" t="n">
        <f aca="false">IF(G86&lt;0,0,E86/(30*1500*24))</f>
        <v>0.04455</v>
      </c>
      <c r="I86" s="22" t="n">
        <v>0.8716</v>
      </c>
      <c r="J86" s="19" t="n">
        <f aca="false">I86*(24*30)</f>
        <v>627.552</v>
      </c>
    </row>
    <row r="87" customFormat="false" ht="12.75" hidden="false" customHeight="false" outlineLevel="0" collapsed="false">
      <c r="A87" s="16" t="s">
        <v>16</v>
      </c>
      <c r="B87" s="16" t="n">
        <v>1</v>
      </c>
      <c r="C87" s="16" t="n">
        <v>77</v>
      </c>
      <c r="D87" s="17" t="n">
        <v>37135</v>
      </c>
      <c r="E87" s="25" t="n">
        <v>19</v>
      </c>
      <c r="F87" s="25" t="n">
        <v>580</v>
      </c>
      <c r="G87" s="19" t="n">
        <f aca="false">E87-F87</f>
        <v>-561</v>
      </c>
      <c r="H87" s="20" t="n">
        <f aca="false">IF(G87&lt;0,0,E87/(30*1500*24))</f>
        <v>0</v>
      </c>
      <c r="I87" s="22" t="n">
        <v>0.3126</v>
      </c>
      <c r="J87" s="19" t="n">
        <f aca="false">I87*(24*30)</f>
        <v>225.072</v>
      </c>
    </row>
    <row r="88" customFormat="false" ht="12.75" hidden="false" customHeight="false" outlineLevel="0" collapsed="false">
      <c r="A88" s="16" t="s">
        <v>16</v>
      </c>
      <c r="B88" s="16" t="n">
        <v>1</v>
      </c>
      <c r="C88" s="16" t="n">
        <v>78</v>
      </c>
      <c r="D88" s="17" t="n">
        <v>37135</v>
      </c>
      <c r="E88" s="25" t="n">
        <v>95693</v>
      </c>
      <c r="F88" s="25" t="n">
        <v>453</v>
      </c>
      <c r="G88" s="19" t="n">
        <f aca="false">E88-F88</f>
        <v>95240</v>
      </c>
      <c r="H88" s="20" t="n">
        <f aca="false">IF(G88&lt;0,0,E88/(30*1500*24))</f>
        <v>0.0886046296296296</v>
      </c>
      <c r="I88" s="22" t="n">
        <v>0.8522</v>
      </c>
      <c r="J88" s="19" t="n">
        <f aca="false">I88*(24*30)</f>
        <v>613.584</v>
      </c>
    </row>
    <row r="89" customFormat="false" ht="12.75" hidden="false" customHeight="false" outlineLevel="0" collapsed="false">
      <c r="A89" s="16" t="s">
        <v>16</v>
      </c>
      <c r="B89" s="16" t="n">
        <v>1</v>
      </c>
      <c r="C89" s="16" t="n">
        <v>79</v>
      </c>
      <c r="D89" s="17" t="n">
        <v>37135</v>
      </c>
      <c r="E89" s="25" t="n">
        <v>3600</v>
      </c>
      <c r="F89" s="25" t="n">
        <v>510</v>
      </c>
      <c r="G89" s="19" t="n">
        <f aca="false">E89-F89</f>
        <v>3090</v>
      </c>
      <c r="H89" s="20" t="n">
        <f aca="false">IF(G89&lt;0,0,E89/(30*1500*24))</f>
        <v>0.00333333333333333</v>
      </c>
      <c r="I89" s="22" t="n">
        <v>0.0254</v>
      </c>
      <c r="J89" s="19" t="n">
        <f aca="false">I89*(24*30)</f>
        <v>18.288</v>
      </c>
    </row>
    <row r="90" customFormat="false" ht="12.75" hidden="false" customHeight="false" outlineLevel="0" collapsed="false">
      <c r="A90" s="16" t="s">
        <v>16</v>
      </c>
      <c r="B90" s="16" t="n">
        <v>1</v>
      </c>
      <c r="C90" s="16" t="n">
        <v>80</v>
      </c>
      <c r="D90" s="17" t="n">
        <v>37135</v>
      </c>
      <c r="E90" s="25" t="n">
        <v>86603</v>
      </c>
      <c r="F90" s="25" t="n">
        <v>541</v>
      </c>
      <c r="G90" s="19" t="n">
        <f aca="false">E90-F90</f>
        <v>86062</v>
      </c>
      <c r="H90" s="20" t="n">
        <f aca="false">IF(G90&lt;0,0,E90/(30*1500*24))</f>
        <v>0.080187962962963</v>
      </c>
      <c r="I90" s="22" t="n">
        <v>0.9518</v>
      </c>
      <c r="J90" s="19" t="n">
        <f aca="false">I90*(24*30)</f>
        <v>685.296</v>
      </c>
    </row>
    <row r="91" customFormat="false" ht="12.75" hidden="false" customHeight="false" outlineLevel="0" collapsed="false">
      <c r="A91" s="16" t="s">
        <v>16</v>
      </c>
      <c r="B91" s="16" t="n">
        <v>1</v>
      </c>
      <c r="C91" s="16" t="n">
        <v>81</v>
      </c>
      <c r="D91" s="17" t="n">
        <v>37135</v>
      </c>
      <c r="E91" s="25" t="n">
        <v>41477</v>
      </c>
      <c r="F91" s="25" t="n">
        <v>808</v>
      </c>
      <c r="G91" s="19" t="n">
        <f aca="false">E91-F91</f>
        <v>40669</v>
      </c>
      <c r="H91" s="20" t="n">
        <f aca="false">IF(G91&lt;0,0,E91/(30*1500*24))</f>
        <v>0.0384046296296296</v>
      </c>
      <c r="I91" s="22" t="n">
        <v>0.3438</v>
      </c>
      <c r="J91" s="19" t="n">
        <f aca="false">I91*(24*30)</f>
        <v>247.536</v>
      </c>
    </row>
    <row r="92" customFormat="false" ht="12.75" hidden="false" customHeight="false" outlineLevel="0" collapsed="false">
      <c r="A92" s="16" t="s">
        <v>16</v>
      </c>
      <c r="B92" s="16" t="n">
        <v>1</v>
      </c>
      <c r="C92" s="16" t="n">
        <v>82</v>
      </c>
      <c r="D92" s="17" t="n">
        <v>37135</v>
      </c>
      <c r="E92" s="25" t="n">
        <v>32311</v>
      </c>
      <c r="F92" s="25" t="n">
        <v>1196</v>
      </c>
      <c r="G92" s="19" t="n">
        <f aca="false">E92-F92</f>
        <v>31115</v>
      </c>
      <c r="H92" s="20" t="n">
        <f aca="false">IF(G92&lt;0,0,E92/(30*1500*24))</f>
        <v>0.0299175925925926</v>
      </c>
      <c r="I92" s="22" t="n">
        <v>0.3524</v>
      </c>
      <c r="J92" s="19" t="n">
        <f aca="false">I92*(24*30)</f>
        <v>253.728</v>
      </c>
    </row>
    <row r="93" customFormat="false" ht="12.75" hidden="false" customHeight="false" outlineLevel="0" collapsed="false">
      <c r="A93" s="16" t="s">
        <v>16</v>
      </c>
      <c r="B93" s="16" t="n">
        <v>1</v>
      </c>
      <c r="C93" s="16" t="n">
        <v>83</v>
      </c>
      <c r="D93" s="17" t="n">
        <v>37135</v>
      </c>
      <c r="E93" s="25" t="n">
        <v>49922</v>
      </c>
      <c r="F93" s="25" t="n">
        <v>693</v>
      </c>
      <c r="G93" s="19" t="n">
        <f aca="false">E93-F93</f>
        <v>49229</v>
      </c>
      <c r="H93" s="20" t="n">
        <f aca="false">IF(G93&lt;0,0,E93/(30*1500*24))</f>
        <v>0.0462240740740741</v>
      </c>
      <c r="I93" s="22" t="n">
        <v>0.5691</v>
      </c>
      <c r="J93" s="19" t="n">
        <f aca="false">I93*(24*30)</f>
        <v>409.752</v>
      </c>
    </row>
    <row r="94" customFormat="false" ht="12.75" hidden="false" customHeight="false" outlineLevel="0" collapsed="false">
      <c r="A94" s="16" t="s">
        <v>16</v>
      </c>
      <c r="B94" s="16" t="n">
        <v>1</v>
      </c>
      <c r="C94" s="16" t="n">
        <v>84</v>
      </c>
      <c r="D94" s="17" t="n">
        <v>37135</v>
      </c>
      <c r="E94" s="25" t="n">
        <v>55559</v>
      </c>
      <c r="F94" s="25" t="n">
        <v>186</v>
      </c>
      <c r="G94" s="19" t="n">
        <f aca="false">E94-F94</f>
        <v>55373</v>
      </c>
      <c r="H94" s="20" t="n">
        <f aca="false">IF(G94&lt;0,0,E94/(30*1500*24))</f>
        <v>0.0514435185185185</v>
      </c>
      <c r="I94" s="22" t="n">
        <v>0.5178</v>
      </c>
      <c r="J94" s="19" t="n">
        <f aca="false">I94*(24*30)</f>
        <v>372.816</v>
      </c>
    </row>
    <row r="95" customFormat="false" ht="12.75" hidden="false" customHeight="false" outlineLevel="0" collapsed="false">
      <c r="A95" s="16" t="s">
        <v>16</v>
      </c>
      <c r="B95" s="16" t="n">
        <v>1</v>
      </c>
      <c r="C95" s="16" t="n">
        <v>85</v>
      </c>
      <c r="D95" s="17" t="n">
        <v>37135</v>
      </c>
      <c r="E95" s="25" t="n">
        <v>67844</v>
      </c>
      <c r="F95" s="25" t="n">
        <v>116</v>
      </c>
      <c r="G95" s="19" t="n">
        <f aca="false">E95-F95</f>
        <v>67728</v>
      </c>
      <c r="H95" s="20" t="n">
        <f aca="false">IF(G95&lt;0,0,E95/(30*1500*24))</f>
        <v>0.0628185185185185</v>
      </c>
      <c r="I95" s="22" t="n">
        <v>0.375</v>
      </c>
      <c r="J95" s="19" t="n">
        <f aca="false">I95*(24*30)</f>
        <v>270</v>
      </c>
    </row>
    <row r="96" customFormat="false" ht="12.75" hidden="false" customHeight="false" outlineLevel="0" collapsed="false">
      <c r="A96" s="16" t="s">
        <v>16</v>
      </c>
      <c r="B96" s="16" t="n">
        <v>1</v>
      </c>
      <c r="C96" s="16" t="n">
        <v>86</v>
      </c>
      <c r="D96" s="17" t="n">
        <v>37135</v>
      </c>
      <c r="E96" s="25" t="n">
        <v>17977</v>
      </c>
      <c r="F96" s="25" t="n">
        <v>978</v>
      </c>
      <c r="G96" s="19" t="n">
        <f aca="false">E96-F96</f>
        <v>16999</v>
      </c>
      <c r="H96" s="20" t="n">
        <f aca="false">IF(G96&lt;0,0,E96/(30*1500*24))</f>
        <v>0.0166453703703704</v>
      </c>
      <c r="I96" s="22" t="n">
        <v>0.4221</v>
      </c>
      <c r="J96" s="19" t="n">
        <f aca="false">I96*(24*30)</f>
        <v>303.912</v>
      </c>
    </row>
    <row r="97" customFormat="false" ht="12.75" hidden="false" customHeight="false" outlineLevel="0" collapsed="false">
      <c r="A97" s="16" t="s">
        <v>16</v>
      </c>
      <c r="B97" s="16" t="n">
        <v>1</v>
      </c>
      <c r="C97" s="16" t="n">
        <v>87</v>
      </c>
      <c r="D97" s="17" t="n">
        <v>37135</v>
      </c>
      <c r="E97" s="25" t="n">
        <v>52625</v>
      </c>
      <c r="F97" s="25" t="n">
        <v>1534</v>
      </c>
      <c r="G97" s="19" t="n">
        <f aca="false">E97-F97</f>
        <v>51091</v>
      </c>
      <c r="H97" s="20" t="n">
        <f aca="false">IF(G97&lt;0,0,E97/(30*1500*24))</f>
        <v>0.0487268518518519</v>
      </c>
      <c r="I97" s="22" t="n">
        <v>0.7011</v>
      </c>
      <c r="J97" s="19" t="n">
        <f aca="false">I97*(24*30)</f>
        <v>504.792</v>
      </c>
    </row>
    <row r="98" customFormat="false" ht="12.75" hidden="false" customHeight="false" outlineLevel="0" collapsed="false">
      <c r="A98" s="16" t="s">
        <v>16</v>
      </c>
      <c r="B98" s="16" t="n">
        <v>1</v>
      </c>
      <c r="C98" s="16" t="n">
        <v>88</v>
      </c>
      <c r="D98" s="17" t="n">
        <v>37135</v>
      </c>
      <c r="E98" s="25" t="n">
        <v>108597</v>
      </c>
      <c r="F98" s="25" t="n">
        <v>1437</v>
      </c>
      <c r="G98" s="19" t="n">
        <f aca="false">E98-F98</f>
        <v>107160</v>
      </c>
      <c r="H98" s="20" t="n">
        <f aca="false">IF(G98&lt;0,0,E98/(30*1500*24))</f>
        <v>0.100552777777778</v>
      </c>
      <c r="I98" s="22" t="n">
        <v>0.8622</v>
      </c>
      <c r="J98" s="19" t="n">
        <f aca="false">I98*(24*30)</f>
        <v>620.784</v>
      </c>
    </row>
    <row r="99" customFormat="false" ht="12.75" hidden="false" customHeight="false" outlineLevel="0" collapsed="false">
      <c r="A99" s="16" t="s">
        <v>16</v>
      </c>
      <c r="B99" s="16" t="n">
        <v>1</v>
      </c>
      <c r="C99" s="16" t="n">
        <v>89</v>
      </c>
      <c r="D99" s="17" t="n">
        <v>37135</v>
      </c>
      <c r="E99" s="25" t="n">
        <v>91121</v>
      </c>
      <c r="F99" s="25" t="n">
        <v>1644</v>
      </c>
      <c r="G99" s="19" t="n">
        <f aca="false">E99-F99</f>
        <v>89477</v>
      </c>
      <c r="H99" s="20" t="n">
        <f aca="false">IF(G99&lt;0,0,E99/(30*1500*24))</f>
        <v>0.0843712962962963</v>
      </c>
      <c r="I99" s="22" t="n">
        <v>0.9119</v>
      </c>
      <c r="J99" s="19" t="n">
        <f aca="false">I99*(24*30)</f>
        <v>656.568</v>
      </c>
    </row>
    <row r="100" customFormat="false" ht="12.75" hidden="false" customHeight="false" outlineLevel="0" collapsed="false">
      <c r="A100" s="16" t="s">
        <v>16</v>
      </c>
      <c r="B100" s="16" t="n">
        <v>1</v>
      </c>
      <c r="C100" s="16" t="n">
        <v>90</v>
      </c>
      <c r="D100" s="17" t="n">
        <v>37135</v>
      </c>
      <c r="E100" s="25" t="n">
        <v>128992</v>
      </c>
      <c r="F100" s="25" t="n">
        <v>290</v>
      </c>
      <c r="G100" s="19" t="n">
        <f aca="false">E100-F100</f>
        <v>128702</v>
      </c>
      <c r="H100" s="20" t="n">
        <f aca="false">IF(G100&lt;0,0,E100/(30*1500*24))</f>
        <v>0.119437037037037</v>
      </c>
      <c r="I100" s="22" t="n">
        <v>0.8865</v>
      </c>
      <c r="J100" s="19" t="n">
        <f aca="false">I100*(24*30)</f>
        <v>638.28</v>
      </c>
    </row>
    <row r="101" customFormat="false" ht="12.75" hidden="false" customHeight="false" outlineLevel="0" collapsed="false">
      <c r="A101" s="16" t="s">
        <v>16</v>
      </c>
      <c r="B101" s="16" t="n">
        <v>1</v>
      </c>
      <c r="C101" s="16" t="n">
        <v>91</v>
      </c>
      <c r="D101" s="17" t="n">
        <v>37135</v>
      </c>
      <c r="E101" s="26"/>
      <c r="F101" s="26"/>
      <c r="G101" s="19"/>
      <c r="H101" s="20"/>
      <c r="I101" s="22"/>
      <c r="J101" s="19" t="n">
        <f aca="false">I101*(24*30)</f>
        <v>0</v>
      </c>
    </row>
    <row r="102" customFormat="false" ht="12.75" hidden="false" customHeight="false" outlineLevel="0" collapsed="false">
      <c r="A102" s="16" t="s">
        <v>16</v>
      </c>
      <c r="B102" s="16" t="n">
        <v>1</v>
      </c>
      <c r="C102" s="16" t="n">
        <v>92</v>
      </c>
      <c r="D102" s="17" t="n">
        <v>37135</v>
      </c>
      <c r="E102" s="26"/>
      <c r="F102" s="26"/>
      <c r="G102" s="19"/>
      <c r="H102" s="20"/>
      <c r="I102" s="22"/>
      <c r="J102" s="19" t="n">
        <f aca="false">I102*(24*30)</f>
        <v>0</v>
      </c>
    </row>
    <row r="103" customFormat="false" ht="12.75" hidden="false" customHeight="false" outlineLevel="0" collapsed="false">
      <c r="A103" s="16" t="s">
        <v>16</v>
      </c>
      <c r="B103" s="16" t="n">
        <v>1</v>
      </c>
      <c r="C103" s="16" t="n">
        <v>93</v>
      </c>
      <c r="D103" s="17" t="n">
        <v>37135</v>
      </c>
      <c r="E103" s="26"/>
      <c r="F103" s="26"/>
      <c r="G103" s="19"/>
      <c r="H103" s="20"/>
      <c r="I103" s="22"/>
      <c r="J103" s="19" t="n">
        <f aca="false">I103*(24*30)</f>
        <v>0</v>
      </c>
    </row>
    <row r="104" customFormat="false" ht="12.75" hidden="false" customHeight="false" outlineLevel="0" collapsed="false">
      <c r="A104" s="16" t="s">
        <v>16</v>
      </c>
      <c r="B104" s="16" t="n">
        <v>1</v>
      </c>
      <c r="C104" s="16" t="n">
        <v>94</v>
      </c>
      <c r="D104" s="17" t="n">
        <v>37135</v>
      </c>
      <c r="E104" s="26"/>
      <c r="F104" s="26"/>
      <c r="G104" s="19"/>
      <c r="H104" s="20"/>
      <c r="I104" s="22"/>
      <c r="J104" s="19" t="n">
        <f aca="false">I104*(24*30)</f>
        <v>0</v>
      </c>
    </row>
    <row r="105" customFormat="false" ht="12.75" hidden="false" customHeight="false" outlineLevel="0" collapsed="false">
      <c r="A105" s="16" t="s">
        <v>16</v>
      </c>
      <c r="B105" s="16" t="n">
        <v>1</v>
      </c>
      <c r="C105" s="16" t="n">
        <v>95</v>
      </c>
      <c r="D105" s="17" t="n">
        <v>37135</v>
      </c>
      <c r="E105" s="26"/>
      <c r="F105" s="26"/>
      <c r="G105" s="19"/>
      <c r="H105" s="20"/>
      <c r="I105" s="22"/>
      <c r="J105" s="19" t="n">
        <f aca="false">I105*(24*30)</f>
        <v>0</v>
      </c>
    </row>
    <row r="106" customFormat="false" ht="12.75" hidden="false" customHeight="false" outlineLevel="0" collapsed="false">
      <c r="A106" s="16" t="s">
        <v>16</v>
      </c>
      <c r="B106" s="16" t="n">
        <v>1</v>
      </c>
      <c r="C106" s="16" t="n">
        <v>96</v>
      </c>
      <c r="D106" s="17" t="n">
        <v>37135</v>
      </c>
      <c r="E106" s="26"/>
      <c r="F106" s="26"/>
      <c r="G106" s="19"/>
      <c r="H106" s="20"/>
      <c r="I106" s="22"/>
      <c r="J106" s="19" t="n">
        <f aca="false">I106*(24*30)</f>
        <v>0</v>
      </c>
    </row>
    <row r="107" customFormat="false" ht="12.75" hidden="false" customHeight="false" outlineLevel="0" collapsed="false">
      <c r="A107" s="16" t="s">
        <v>16</v>
      </c>
      <c r="B107" s="16" t="n">
        <v>1</v>
      </c>
      <c r="C107" s="16" t="n">
        <v>97</v>
      </c>
      <c r="D107" s="17" t="n">
        <v>37135</v>
      </c>
      <c r="E107" s="26"/>
      <c r="F107" s="26"/>
      <c r="G107" s="19"/>
      <c r="H107" s="20"/>
      <c r="I107" s="22"/>
      <c r="J107" s="19" t="n">
        <f aca="false">I107*(24*30)</f>
        <v>0</v>
      </c>
    </row>
    <row r="108" customFormat="false" ht="12.75" hidden="false" customHeight="false" outlineLevel="0" collapsed="false">
      <c r="A108" s="16" t="s">
        <v>16</v>
      </c>
      <c r="B108" s="16" t="n">
        <v>1</v>
      </c>
      <c r="C108" s="16" t="n">
        <v>98</v>
      </c>
      <c r="D108" s="17" t="n">
        <v>37135</v>
      </c>
      <c r="E108" s="26"/>
      <c r="F108" s="26"/>
      <c r="G108" s="19"/>
      <c r="H108" s="20"/>
      <c r="I108" s="22"/>
      <c r="J108" s="19" t="n">
        <f aca="false">I108*(24*30)</f>
        <v>0</v>
      </c>
    </row>
    <row r="109" customFormat="false" ht="12.75" hidden="false" customHeight="false" outlineLevel="0" collapsed="false">
      <c r="A109" s="16" t="s">
        <v>16</v>
      </c>
      <c r="B109" s="16" t="n">
        <v>1</v>
      </c>
      <c r="C109" s="16" t="n">
        <v>99</v>
      </c>
      <c r="D109" s="17" t="n">
        <v>37135</v>
      </c>
      <c r="E109" s="26"/>
      <c r="F109" s="26"/>
      <c r="G109" s="19"/>
      <c r="H109" s="20"/>
      <c r="I109" s="22"/>
      <c r="J109" s="19" t="n">
        <f aca="false">I109*(24*30)</f>
        <v>0</v>
      </c>
    </row>
    <row r="110" customFormat="false" ht="12.75" hidden="false" customHeight="false" outlineLevel="0" collapsed="false">
      <c r="A110" s="16" t="s">
        <v>16</v>
      </c>
      <c r="B110" s="16" t="n">
        <v>1</v>
      </c>
      <c r="C110" s="16" t="n">
        <v>100</v>
      </c>
      <c r="D110" s="17" t="n">
        <v>37135</v>
      </c>
      <c r="E110" s="26"/>
      <c r="F110" s="26"/>
      <c r="G110" s="19"/>
      <c r="H110" s="20"/>
      <c r="I110" s="22"/>
      <c r="J110" s="19" t="n">
        <f aca="false">I110*(24*30)</f>
        <v>0</v>
      </c>
    </row>
    <row r="111" customFormat="false" ht="13.5" hidden="false" customHeight="false" outlineLevel="0" collapsed="false">
      <c r="A111" s="16"/>
      <c r="B111" s="16"/>
      <c r="C111" s="27" t="s">
        <v>17</v>
      </c>
      <c r="D111" s="17" t="n">
        <v>37135</v>
      </c>
      <c r="E111" s="28" t="n">
        <f aca="false">SUM(E11:E110)</f>
        <v>14739197</v>
      </c>
      <c r="F111" s="28" t="n">
        <f aca="false">SUM(F11:F110)</f>
        <v>143027</v>
      </c>
      <c r="G111" s="28" t="n">
        <f aca="false">SUM(G11:G110)</f>
        <v>14596170</v>
      </c>
      <c r="H111" s="20" t="n">
        <f aca="false">AVERAGE(H11:H110)</f>
        <v>0.162452865961199</v>
      </c>
      <c r="I111" s="20" t="n">
        <f aca="false">AVERAGE(I11:I110)</f>
        <v>0.698370114942529</v>
      </c>
      <c r="J111" s="19" t="n">
        <f aca="false">SUM(J11:J110)</f>
        <v>43745.904</v>
      </c>
    </row>
    <row r="112" customFormat="false" ht="12.75" hidden="false" customHeight="false" outlineLevel="0" collapsed="false">
      <c r="A112" s="29"/>
      <c r="B112" s="30"/>
      <c r="C112" s="31" t="s">
        <v>18</v>
      </c>
      <c r="D112" s="17" t="n">
        <v>37135</v>
      </c>
      <c r="E112" s="19" t="n">
        <f aca="false">0.02*E111</f>
        <v>294783.94</v>
      </c>
      <c r="F112" s="19" t="n">
        <f aca="false">0.02*F111</f>
        <v>2860.54</v>
      </c>
      <c r="G112" s="19" t="n">
        <f aca="false">0.02*G111</f>
        <v>291923.4</v>
      </c>
      <c r="H112" s="32"/>
      <c r="I112" s="33"/>
      <c r="J112" s="32"/>
    </row>
    <row r="113" customFormat="false" ht="12.75" hidden="false" customHeight="false" outlineLevel="0" collapsed="false">
      <c r="A113" s="29"/>
      <c r="B113" s="30"/>
      <c r="C113" s="27" t="s">
        <v>19</v>
      </c>
      <c r="D113" s="17" t="n">
        <v>37135</v>
      </c>
      <c r="E113" s="34" t="n">
        <f aca="false">E111-E112</f>
        <v>14444413.06</v>
      </c>
      <c r="F113" s="34" t="n">
        <f aca="false">F111-F112</f>
        <v>140166.46</v>
      </c>
      <c r="G113" s="34" t="n">
        <f aca="false">G111-G112</f>
        <v>14304246.6</v>
      </c>
      <c r="H113" s="20" t="n">
        <f aca="false">0.98*H111</f>
        <v>0.159203808641975</v>
      </c>
      <c r="I113" s="20" t="n">
        <f aca="false">I111</f>
        <v>0.698370114942529</v>
      </c>
      <c r="J113" s="35" t="n">
        <f aca="false">J111</f>
        <v>43745.904</v>
      </c>
    </row>
    <row r="114" customFormat="false" ht="27" hidden="false" customHeight="false" outlineLevel="0" collapsed="false">
      <c r="A114" s="29"/>
      <c r="B114" s="30"/>
      <c r="C114" s="27" t="s">
        <v>19</v>
      </c>
      <c r="D114" s="17" t="s">
        <v>20</v>
      </c>
      <c r="E114" s="19" t="n">
        <f aca="false">E113</f>
        <v>14444413.06</v>
      </c>
      <c r="F114" s="19" t="n">
        <f aca="false">F113</f>
        <v>140166.46</v>
      </c>
      <c r="G114" s="19" t="n">
        <f aca="false">G113</f>
        <v>14304246.6</v>
      </c>
      <c r="H114" s="20" t="n">
        <f aca="false">H113</f>
        <v>0.159203808641975</v>
      </c>
      <c r="I114" s="20" t="n">
        <f aca="false">I113</f>
        <v>0.698370114942529</v>
      </c>
      <c r="J114" s="19" t="n">
        <f aca="false">J111</f>
        <v>43745.904</v>
      </c>
    </row>
    <row r="115" customFormat="false" ht="12.75" hidden="false" customHeight="false" outlineLevel="0" collapsed="false">
      <c r="D115" s="36"/>
      <c r="H115" s="2"/>
      <c r="I115" s="37"/>
      <c r="J115" s="2"/>
    </row>
    <row r="116" customFormat="false" ht="12.75" hidden="false" customHeight="false" outlineLevel="0" collapsed="false">
      <c r="A116" s="0" t="s">
        <v>21</v>
      </c>
      <c r="D116" s="36"/>
      <c r="H116" s="2"/>
      <c r="I116" s="37"/>
    </row>
    <row r="117" customFormat="false" ht="12.75" hidden="false" customHeight="false" outlineLevel="0" collapsed="false">
      <c r="A117" s="0" t="s">
        <v>22</v>
      </c>
      <c r="D117" s="36"/>
      <c r="H117" s="2"/>
      <c r="I117" s="37"/>
      <c r="J117" s="2"/>
    </row>
    <row r="118" customFormat="false" ht="12.75" hidden="false" customHeight="false" outlineLevel="0" collapsed="false">
      <c r="A118" s="0" t="s">
        <v>23</v>
      </c>
      <c r="H118" s="2"/>
      <c r="I118" s="37"/>
      <c r="J118" s="2"/>
    </row>
    <row r="119" customFormat="false" ht="12.75" hidden="false" customHeight="false" outlineLevel="0" collapsed="false">
      <c r="A119" s="0" t="s">
        <v>24</v>
      </c>
      <c r="H119" s="2"/>
      <c r="J119" s="2"/>
    </row>
    <row r="120" customFormat="false" ht="12.75" hidden="false" customHeight="false" outlineLevel="0" collapsed="false">
      <c r="A120" s="0" t="s">
        <v>25</v>
      </c>
      <c r="H120" s="2"/>
      <c r="J120" s="2"/>
    </row>
    <row r="121" customFormat="false" ht="12.75" hidden="false" customHeight="false" outlineLevel="0" collapsed="false">
      <c r="H121" s="2"/>
      <c r="J121" s="2"/>
    </row>
    <row r="122" customFormat="false" ht="12.75" hidden="false" customHeight="false" outlineLevel="0" collapsed="false">
      <c r="H122" s="2"/>
      <c r="J122" s="2"/>
    </row>
    <row r="123" customFormat="false" ht="12.75" hidden="false" customHeight="false" outlineLevel="0" collapsed="false">
      <c r="H123" s="2"/>
      <c r="J123" s="2"/>
    </row>
    <row r="125" customFormat="false" ht="15.75" hidden="false" customHeight="true" outlineLevel="0" collapsed="false">
      <c r="A125" s="38" t="s">
        <v>26</v>
      </c>
      <c r="B125" s="38"/>
      <c r="C125" s="38"/>
      <c r="D125" s="38"/>
      <c r="E125" s="38"/>
      <c r="F125" s="38"/>
      <c r="G125" s="38"/>
      <c r="H125" s="39"/>
      <c r="I125" s="40"/>
    </row>
    <row r="126" customFormat="false" ht="15.75" hidden="false" customHeight="true" outlineLevel="0" collapsed="false">
      <c r="A126" s="41" t="s">
        <v>27</v>
      </c>
      <c r="B126" s="41"/>
      <c r="C126" s="41"/>
      <c r="D126" s="41"/>
      <c r="E126" s="41"/>
      <c r="F126" s="41"/>
      <c r="G126" s="41"/>
      <c r="H126" s="42"/>
      <c r="I126" s="43"/>
    </row>
    <row r="127" customFormat="false" ht="12.75" hidden="false" customHeight="false" outlineLevel="0" collapsed="false">
      <c r="A127" s="44" t="s">
        <v>28</v>
      </c>
      <c r="B127" s="45"/>
      <c r="C127" s="46" t="n">
        <f aca="false">K143</f>
        <v>0.943055555555556</v>
      </c>
      <c r="D127" s="47"/>
      <c r="E127" s="48"/>
      <c r="F127" s="48"/>
      <c r="G127" s="49"/>
      <c r="H127" s="49"/>
      <c r="I127" s="50"/>
    </row>
    <row r="128" customFormat="false" ht="25.5" hidden="false" customHeight="false" outlineLevel="0" collapsed="false">
      <c r="A128" s="51" t="s">
        <v>29</v>
      </c>
      <c r="B128" s="52"/>
      <c r="C128" s="53" t="s">
        <v>30</v>
      </c>
      <c r="D128" s="54" t="s">
        <v>31</v>
      </c>
      <c r="E128" s="55" t="s">
        <v>32</v>
      </c>
      <c r="F128" s="56"/>
      <c r="G128" s="1"/>
      <c r="H128" s="51" t="s">
        <v>33</v>
      </c>
      <c r="I128" s="57" t="s">
        <v>34</v>
      </c>
      <c r="J128" s="57" t="s">
        <v>35</v>
      </c>
      <c r="K128" s="57" t="s">
        <v>36</v>
      </c>
    </row>
    <row r="129" customFormat="false" ht="12.75" hidden="false" customHeight="false" outlineLevel="0" collapsed="false">
      <c r="A129" s="58" t="n">
        <v>37151.3333333333</v>
      </c>
      <c r="B129" s="59"/>
      <c r="C129" s="60" t="n">
        <v>37151.78125</v>
      </c>
      <c r="D129" s="57" t="s">
        <v>37</v>
      </c>
      <c r="E129" s="16" t="s">
        <v>38</v>
      </c>
      <c r="F129" s="61"/>
      <c r="G129" s="62"/>
      <c r="H129" s="16" t="s">
        <v>39</v>
      </c>
      <c r="I129" s="16" t="n">
        <f aca="false">(C129-A129)*24</f>
        <v>10.75</v>
      </c>
      <c r="J129" s="16" t="n">
        <f aca="false">20+20+1</f>
        <v>41</v>
      </c>
      <c r="K129" s="19" t="n">
        <f aca="false">I129*J129</f>
        <v>440.75</v>
      </c>
    </row>
    <row r="130" customFormat="false" ht="25.5" hidden="false" customHeight="false" outlineLevel="0" collapsed="false">
      <c r="A130" s="58" t="n">
        <v>37152.3541666667</v>
      </c>
      <c r="B130" s="59"/>
      <c r="C130" s="60" t="n">
        <v>37152.5833333333</v>
      </c>
      <c r="D130" s="57" t="s">
        <v>40</v>
      </c>
      <c r="E130" s="16" t="s">
        <v>41</v>
      </c>
      <c r="F130" s="61"/>
      <c r="G130" s="62"/>
      <c r="H130" s="16" t="s">
        <v>42</v>
      </c>
      <c r="I130" s="16" t="n">
        <f aca="false">(C130-A130)*24</f>
        <v>5.5</v>
      </c>
      <c r="J130" s="16" t="n">
        <f aca="false">90-59+2+1</f>
        <v>34</v>
      </c>
      <c r="K130" s="19" t="n">
        <f aca="false">I130*J130</f>
        <v>187</v>
      </c>
    </row>
    <row r="131" customFormat="false" ht="38.25" hidden="false" customHeight="false" outlineLevel="0" collapsed="false">
      <c r="A131" s="58" t="n">
        <v>37155.3611111111</v>
      </c>
      <c r="B131" s="59"/>
      <c r="C131" s="60" t="n">
        <v>37155.6840277778</v>
      </c>
      <c r="D131" s="57" t="s">
        <v>43</v>
      </c>
      <c r="E131" s="16" t="s">
        <v>41</v>
      </c>
      <c r="F131" s="61"/>
      <c r="G131" s="62"/>
      <c r="H131" s="16" t="s">
        <v>42</v>
      </c>
      <c r="I131" s="16" t="n">
        <f aca="false">(C131-A131)*24</f>
        <v>7.75</v>
      </c>
      <c r="J131" s="16" t="n">
        <f aca="false">37-22+90-59+2+1</f>
        <v>49</v>
      </c>
      <c r="K131" s="19" t="n">
        <f aca="false">I131*J131</f>
        <v>379.75</v>
      </c>
    </row>
    <row r="132" customFormat="false" ht="12.75" hidden="false" customHeight="false" outlineLevel="0" collapsed="false">
      <c r="A132" s="58" t="n">
        <v>37159.3541666667</v>
      </c>
      <c r="B132" s="59"/>
      <c r="C132" s="60" t="n">
        <v>37161.7083333333</v>
      </c>
      <c r="D132" s="57" t="s">
        <v>44</v>
      </c>
      <c r="E132" s="63" t="s">
        <v>45</v>
      </c>
      <c r="F132" s="64"/>
      <c r="G132" s="65"/>
      <c r="H132" s="16" t="s">
        <v>46</v>
      </c>
      <c r="I132" s="16" t="n">
        <f aca="false">(C132-A132)*24</f>
        <v>56.5</v>
      </c>
      <c r="J132" s="16" t="n">
        <f aca="false">20+58-38+1</f>
        <v>41</v>
      </c>
      <c r="K132" s="19" t="n">
        <f aca="false">I132*J132</f>
        <v>2316.5</v>
      </c>
    </row>
    <row r="133" customFormat="false" ht="12.75" hidden="false" customHeight="false" outlineLevel="0" collapsed="false">
      <c r="A133" s="58"/>
      <c r="B133" s="59"/>
      <c r="C133" s="60"/>
      <c r="D133" s="57"/>
      <c r="E133" s="63" t="s">
        <v>47</v>
      </c>
      <c r="F133" s="64"/>
      <c r="G133" s="65"/>
      <c r="H133" s="16"/>
      <c r="I133" s="16"/>
      <c r="J133" s="16"/>
      <c r="K133" s="19"/>
    </row>
    <row r="134" customFormat="false" ht="12.75" hidden="false" customHeight="false" outlineLevel="0" collapsed="false">
      <c r="A134" s="58" t="n">
        <v>37163.2916666667</v>
      </c>
      <c r="B134" s="59"/>
      <c r="C134" s="60" t="n">
        <v>37165</v>
      </c>
      <c r="D134" s="57" t="s">
        <v>48</v>
      </c>
      <c r="E134" s="16" t="s">
        <v>49</v>
      </c>
      <c r="F134" s="61"/>
      <c r="G134" s="62"/>
      <c r="H134" s="16" t="s">
        <v>39</v>
      </c>
      <c r="I134" s="16" t="n">
        <f aca="false">(C134-A134)*24</f>
        <v>41</v>
      </c>
      <c r="J134" s="16" t="n">
        <v>100</v>
      </c>
      <c r="K134" s="19" t="n">
        <f aca="false">I134*J134</f>
        <v>4100</v>
      </c>
    </row>
    <row r="135" customFormat="false" ht="12.75" hidden="false" customHeight="false" outlineLevel="0" collapsed="false">
      <c r="A135" s="16"/>
      <c r="B135" s="66"/>
      <c r="C135" s="16"/>
      <c r="D135" s="67"/>
      <c r="E135" s="16"/>
      <c r="F135" s="16"/>
      <c r="G135" s="16"/>
      <c r="H135" s="16"/>
      <c r="I135" s="16"/>
      <c r="J135" s="16"/>
      <c r="K135" s="16"/>
    </row>
    <row r="136" customFormat="false" ht="12.75" hidden="false" customHeight="false" outlineLevel="0" collapsed="false">
      <c r="A136" s="16"/>
      <c r="B136" s="16"/>
      <c r="C136" s="16"/>
      <c r="D136" s="57"/>
      <c r="E136" s="19"/>
      <c r="F136" s="19"/>
      <c r="G136" s="19"/>
      <c r="H136" s="16"/>
      <c r="I136" s="16"/>
      <c r="J136" s="16"/>
      <c r="K136" s="16"/>
    </row>
    <row r="137" customFormat="false" ht="12.75" hidden="false" customHeight="false" outlineLevel="0" collapsed="false">
      <c r="A137" s="16"/>
      <c r="B137" s="16"/>
      <c r="C137" s="16"/>
      <c r="D137" s="57"/>
      <c r="E137" s="19"/>
      <c r="F137" s="19"/>
      <c r="G137" s="19"/>
      <c r="H137" s="16"/>
      <c r="I137" s="16"/>
      <c r="J137" s="16"/>
      <c r="K137" s="16"/>
    </row>
    <row r="138" customFormat="false" ht="12.75" hidden="false" customHeight="false" outlineLevel="0" collapsed="false">
      <c r="A138" s="16"/>
      <c r="B138" s="16"/>
      <c r="C138" s="16"/>
      <c r="D138" s="57"/>
      <c r="E138" s="19"/>
      <c r="F138" s="19"/>
      <c r="G138" s="19"/>
      <c r="H138" s="16"/>
      <c r="I138" s="16"/>
      <c r="J138" s="16"/>
      <c r="K138" s="16"/>
    </row>
    <row r="139" customFormat="false" ht="12.75" hidden="false" customHeight="false" outlineLevel="0" collapsed="false">
      <c r="A139" s="16"/>
      <c r="B139" s="16"/>
      <c r="C139" s="16"/>
      <c r="D139" s="57"/>
      <c r="E139" s="19"/>
      <c r="F139" s="19"/>
      <c r="G139" s="19"/>
      <c r="H139" s="16"/>
      <c r="I139" s="16"/>
      <c r="J139" s="16"/>
      <c r="K139" s="16"/>
    </row>
    <row r="140" customFormat="false" ht="12.75" hidden="false" customHeight="false" outlineLevel="0" collapsed="false">
      <c r="A140" s="16"/>
      <c r="B140" s="16"/>
      <c r="C140" s="16"/>
      <c r="D140" s="57"/>
      <c r="E140" s="19"/>
      <c r="F140" s="19"/>
      <c r="G140" s="19"/>
      <c r="H140" s="16"/>
      <c r="I140" s="16"/>
      <c r="J140" s="16"/>
      <c r="K140" s="16"/>
    </row>
    <row r="141" customFormat="false" ht="12.75" hidden="false" customHeight="false" outlineLevel="0" collapsed="false">
      <c r="I141" s="68"/>
      <c r="K141" s="2" t="n">
        <f aca="false">SUM(K134:K140)</f>
        <v>4100</v>
      </c>
      <c r="L141" s="0" t="s">
        <v>50</v>
      </c>
    </row>
    <row r="142" customFormat="false" ht="12.75" hidden="false" customHeight="false" outlineLevel="0" collapsed="false">
      <c r="K142" s="0" t="n">
        <f aca="false">30*24*100</f>
        <v>72000</v>
      </c>
      <c r="L142" s="0" t="s">
        <v>51</v>
      </c>
    </row>
    <row r="143" customFormat="false" ht="12.75" hidden="false" customHeight="false" outlineLevel="0" collapsed="false">
      <c r="K143" s="0" t="n">
        <f aca="false">1-(K141/K142)</f>
        <v>0.943055555555556</v>
      </c>
      <c r="L143" s="0" t="s">
        <v>52</v>
      </c>
    </row>
  </sheetData>
  <mergeCells count="2">
    <mergeCell ref="A125:G125"/>
    <mergeCell ref="A126:G126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7" pageOrder="downThenOver" orientation="landscape" blackAndWhite="false" draft="false" cellComments="none" horizontalDpi="300" verticalDpi="300" copies="1"/>
  <headerFooter differentFirst="false" differentOddEven="false">
    <oddHeader>&amp;LEWC Operations, Info Services&amp;C&amp;F&amp;RPage &amp;P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7" activeCellId="0" sqref="J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9" width="16.42"/>
    <col collapsed="false" customWidth="true" hidden="false" outlineLevel="0" max="2" min="2" style="69" width="5.13"/>
    <col collapsed="false" customWidth="true" hidden="false" outlineLevel="0" max="3" min="3" style="69" width="16.84"/>
    <col collapsed="false" customWidth="true" hidden="false" outlineLevel="0" max="4" min="4" style="1" width="13.14"/>
    <col collapsed="false" customWidth="true" hidden="false" outlineLevel="0" max="5" min="5" style="69" width="12.7"/>
    <col collapsed="false" customWidth="true" hidden="false" outlineLevel="0" max="6" min="6" style="69" width="11.28"/>
    <col collapsed="false" customWidth="true" hidden="false" outlineLevel="0" max="10" min="7" style="69" width="12.7"/>
  </cols>
  <sheetData>
    <row r="1" customFormat="false" ht="12.75" hidden="false" customHeight="false" outlineLevel="0" collapsed="false">
      <c r="E1" s="70"/>
      <c r="F1" s="70"/>
      <c r="G1" s="70"/>
    </row>
    <row r="2" customFormat="false" ht="30" hidden="false" customHeight="false" outlineLevel="0" collapsed="false">
      <c r="A2" s="71" t="s">
        <v>53</v>
      </c>
      <c r="E2" s="70"/>
      <c r="F2" s="70"/>
      <c r="G2" s="70"/>
      <c r="J2" s="70"/>
    </row>
    <row r="3" customFormat="false" ht="12.75" hidden="false" customHeight="false" outlineLevel="0" collapsed="false">
      <c r="E3" s="70"/>
      <c r="F3" s="70"/>
      <c r="G3" s="70"/>
      <c r="J3" s="70"/>
    </row>
    <row r="4" customFormat="false" ht="12.75" hidden="false" customHeight="false" outlineLevel="0" collapsed="false">
      <c r="A4" s="69" t="s">
        <v>1</v>
      </c>
      <c r="E4" s="70"/>
      <c r="F4" s="70"/>
      <c r="G4" s="70"/>
      <c r="J4" s="70"/>
    </row>
    <row r="5" customFormat="false" ht="12.75" hidden="false" customHeight="false" outlineLevel="0" collapsed="false">
      <c r="A5" s="69" t="s">
        <v>2</v>
      </c>
      <c r="E5" s="70"/>
      <c r="F5" s="70"/>
      <c r="G5" s="70"/>
      <c r="J5" s="70"/>
    </row>
    <row r="6" customFormat="false" ht="12.75" hidden="false" customHeight="false" outlineLevel="0" collapsed="false">
      <c r="A6" s="69" t="s">
        <v>3</v>
      </c>
      <c r="E6" s="70"/>
      <c r="F6" s="70"/>
      <c r="G6" s="70"/>
      <c r="J6" s="70"/>
    </row>
    <row r="7" customFormat="false" ht="12.75" hidden="false" customHeight="false" outlineLevel="0" collapsed="false">
      <c r="A7" s="69" t="s">
        <v>4</v>
      </c>
      <c r="E7" s="70"/>
      <c r="F7" s="70"/>
      <c r="G7" s="70"/>
      <c r="J7" s="70"/>
    </row>
    <row r="8" customFormat="false" ht="12.75" hidden="false" customHeight="false" outlineLevel="0" collapsed="false">
      <c r="E8" s="70"/>
      <c r="F8" s="70"/>
      <c r="G8" s="70"/>
      <c r="J8" s="70"/>
    </row>
    <row r="9" customFormat="false" ht="25.5" hidden="false" customHeight="false" outlineLevel="0" collapsed="false">
      <c r="A9" s="4"/>
      <c r="B9" s="4"/>
      <c r="C9" s="4"/>
      <c r="D9" s="4"/>
      <c r="E9" s="5" t="s">
        <v>5</v>
      </c>
      <c r="F9" s="6"/>
      <c r="G9" s="5" t="s">
        <v>5</v>
      </c>
      <c r="H9" s="7"/>
      <c r="I9" s="8"/>
      <c r="J9" s="9"/>
    </row>
    <row r="10" customFormat="false" ht="26.25" hidden="false" customHeight="false" outlineLevel="0" collapsed="false">
      <c r="A10" s="10" t="s">
        <v>6</v>
      </c>
      <c r="B10" s="10" t="s">
        <v>7</v>
      </c>
      <c r="C10" s="10" t="s">
        <v>8</v>
      </c>
      <c r="D10" s="10" t="s">
        <v>54</v>
      </c>
      <c r="E10" s="11" t="s">
        <v>55</v>
      </c>
      <c r="F10" s="12" t="s">
        <v>56</v>
      </c>
      <c r="G10" s="12" t="s">
        <v>12</v>
      </c>
      <c r="H10" s="13" t="s">
        <v>13</v>
      </c>
      <c r="I10" s="14" t="s">
        <v>14</v>
      </c>
      <c r="J10" s="15" t="s">
        <v>15</v>
      </c>
    </row>
    <row r="11" customFormat="false" ht="12.75" hidden="false" customHeight="false" outlineLevel="0" collapsed="false">
      <c r="A11" s="63" t="s">
        <v>16</v>
      </c>
      <c r="B11" s="63" t="n">
        <v>1</v>
      </c>
      <c r="C11" s="63" t="n">
        <v>1</v>
      </c>
      <c r="D11" s="17" t="n">
        <v>37165</v>
      </c>
      <c r="E11" s="72" t="n">
        <v>142519</v>
      </c>
      <c r="F11" s="72" t="n">
        <v>1123</v>
      </c>
      <c r="G11" s="73" t="n">
        <f aca="false">E11-F11</f>
        <v>141396</v>
      </c>
      <c r="H11" s="74" t="n">
        <f aca="false">IF(G11&lt;0,0,E11/(31*1500*24))</f>
        <v>0.127705197132617</v>
      </c>
      <c r="I11" s="74" t="n">
        <v>0.7592</v>
      </c>
      <c r="J11" s="75" t="n">
        <f aca="false">I11*(24*31)</f>
        <v>564.8448</v>
      </c>
    </row>
    <row r="12" customFormat="false" ht="12.75" hidden="false" customHeight="false" outlineLevel="0" collapsed="false">
      <c r="A12" s="63" t="s">
        <v>16</v>
      </c>
      <c r="B12" s="63" t="n">
        <v>1</v>
      </c>
      <c r="C12" s="63" t="n">
        <v>2</v>
      </c>
      <c r="D12" s="17" t="n">
        <v>37165</v>
      </c>
      <c r="E12" s="73" t="n">
        <v>370716</v>
      </c>
      <c r="F12" s="73" t="n">
        <v>274</v>
      </c>
      <c r="G12" s="73" t="n">
        <f aca="false">E12-F12</f>
        <v>370442</v>
      </c>
      <c r="H12" s="74" t="n">
        <f aca="false">IF(G12&lt;0,0,E12/(31*1500*24))</f>
        <v>0.332182795698925</v>
      </c>
      <c r="I12" s="74" t="n">
        <v>0.8792</v>
      </c>
      <c r="J12" s="75" t="n">
        <f aca="false">I12*(24*31)</f>
        <v>654.1248</v>
      </c>
    </row>
    <row r="13" customFormat="false" ht="12.75" hidden="false" customHeight="false" outlineLevel="0" collapsed="false">
      <c r="A13" s="63" t="s">
        <v>16</v>
      </c>
      <c r="B13" s="63" t="n">
        <v>1</v>
      </c>
      <c r="C13" s="63" t="n">
        <v>3</v>
      </c>
      <c r="D13" s="17" t="n">
        <v>37165</v>
      </c>
      <c r="E13" s="73" t="n">
        <v>215381</v>
      </c>
      <c r="F13" s="73" t="n">
        <v>194</v>
      </c>
      <c r="G13" s="73" t="n">
        <f aca="false">E13-F13</f>
        <v>215187</v>
      </c>
      <c r="H13" s="74" t="n">
        <f aca="false">IF(G13&lt;0,0,E13/(31*1500*24))</f>
        <v>0.192993727598566</v>
      </c>
      <c r="I13" s="74" t="n">
        <v>0.7182</v>
      </c>
      <c r="J13" s="75" t="n">
        <f aca="false">I13*(24*31)</f>
        <v>534.3408</v>
      </c>
    </row>
    <row r="14" customFormat="false" ht="12.75" hidden="false" customHeight="false" outlineLevel="0" collapsed="false">
      <c r="A14" s="63" t="s">
        <v>16</v>
      </c>
      <c r="B14" s="63" t="n">
        <v>1</v>
      </c>
      <c r="C14" s="63" t="n">
        <v>4</v>
      </c>
      <c r="D14" s="17" t="n">
        <v>37165</v>
      </c>
      <c r="E14" s="73" t="n">
        <v>372203</v>
      </c>
      <c r="F14" s="73" t="n">
        <v>295</v>
      </c>
      <c r="G14" s="73" t="n">
        <f aca="false">E14-F14</f>
        <v>371908</v>
      </c>
      <c r="H14" s="74" t="n">
        <f aca="false">IF(G14&lt;0,0,E14/(31*1500*24))</f>
        <v>0.33351523297491</v>
      </c>
      <c r="I14" s="74" t="n">
        <v>0.7473</v>
      </c>
      <c r="J14" s="75" t="n">
        <f aca="false">I14*(24*31)</f>
        <v>555.9912</v>
      </c>
    </row>
    <row r="15" customFormat="false" ht="12.75" hidden="false" customHeight="false" outlineLevel="0" collapsed="false">
      <c r="A15" s="63" t="s">
        <v>16</v>
      </c>
      <c r="B15" s="63" t="n">
        <v>1</v>
      </c>
      <c r="C15" s="63" t="n">
        <v>5</v>
      </c>
      <c r="D15" s="17" t="n">
        <v>37165</v>
      </c>
      <c r="E15" s="73" t="n">
        <v>666296</v>
      </c>
      <c r="F15" s="73" t="n">
        <v>2657</v>
      </c>
      <c r="G15" s="73" t="n">
        <f aca="false">E15-F15</f>
        <v>663639</v>
      </c>
      <c r="H15" s="74" t="n">
        <f aca="false">IF(G15&lt;0,0,E15/(31*1500*24))</f>
        <v>0.597039426523297</v>
      </c>
      <c r="I15" s="74" t="n">
        <v>0.7667</v>
      </c>
      <c r="J15" s="75" t="n">
        <f aca="false">I15*(24*31)</f>
        <v>570.4248</v>
      </c>
    </row>
    <row r="16" customFormat="false" ht="12.75" hidden="false" customHeight="false" outlineLevel="0" collapsed="false">
      <c r="A16" s="63" t="s">
        <v>16</v>
      </c>
      <c r="B16" s="63" t="n">
        <v>1</v>
      </c>
      <c r="C16" s="63" t="n">
        <v>6</v>
      </c>
      <c r="D16" s="17" t="n">
        <v>37165</v>
      </c>
      <c r="E16" s="73" t="n">
        <v>314758</v>
      </c>
      <c r="F16" s="73" t="n">
        <v>710</v>
      </c>
      <c r="G16" s="73" t="n">
        <f aca="false">E16-F16</f>
        <v>314048</v>
      </c>
      <c r="H16" s="74" t="n">
        <f aca="false">IF(G16&lt;0,0,E16/(31*1500*24))</f>
        <v>0.282041218637993</v>
      </c>
      <c r="I16" s="74" t="n">
        <v>0.683</v>
      </c>
      <c r="J16" s="75" t="n">
        <f aca="false">I16*(24*31)</f>
        <v>508.152</v>
      </c>
    </row>
    <row r="17" customFormat="false" ht="12.75" hidden="false" customHeight="false" outlineLevel="0" collapsed="false">
      <c r="A17" s="63" t="s">
        <v>16</v>
      </c>
      <c r="B17" s="63" t="n">
        <v>1</v>
      </c>
      <c r="C17" s="63" t="n">
        <v>7</v>
      </c>
      <c r="D17" s="17" t="n">
        <v>37165</v>
      </c>
      <c r="E17" s="73" t="n">
        <v>327583</v>
      </c>
      <c r="F17" s="73" t="n">
        <v>527</v>
      </c>
      <c r="G17" s="73" t="n">
        <f aca="false">E17-F17</f>
        <v>327056</v>
      </c>
      <c r="H17" s="74" t="n">
        <f aca="false">IF(G17&lt;0,0,E17/(31*1500*24))</f>
        <v>0.293533154121864</v>
      </c>
      <c r="I17" s="74" t="n">
        <v>0.9449</v>
      </c>
      <c r="J17" s="75" t="n">
        <f aca="false">I17*(24*31)</f>
        <v>703.0056</v>
      </c>
    </row>
    <row r="18" customFormat="false" ht="12.75" hidden="false" customHeight="false" outlineLevel="0" collapsed="false">
      <c r="A18" s="63" t="s">
        <v>16</v>
      </c>
      <c r="B18" s="63" t="n">
        <v>1</v>
      </c>
      <c r="C18" s="63" t="n">
        <v>8</v>
      </c>
      <c r="D18" s="17" t="n">
        <v>37165</v>
      </c>
      <c r="E18" s="73" t="n">
        <v>227083</v>
      </c>
      <c r="F18" s="73" t="n">
        <v>501</v>
      </c>
      <c r="G18" s="73" t="n">
        <f aca="false">E18-F18</f>
        <v>226582</v>
      </c>
      <c r="H18" s="74" t="n">
        <f aca="false">IF(G18&lt;0,0,E18/(31*1500*24))</f>
        <v>0.203479390681004</v>
      </c>
      <c r="I18" s="76" t="n">
        <v>0.7562</v>
      </c>
      <c r="J18" s="75" t="n">
        <f aca="false">I18*(24*31)</f>
        <v>562.6128</v>
      </c>
    </row>
    <row r="19" customFormat="false" ht="12.75" hidden="false" customHeight="false" outlineLevel="0" collapsed="false">
      <c r="A19" s="63" t="s">
        <v>16</v>
      </c>
      <c r="B19" s="63" t="n">
        <v>1</v>
      </c>
      <c r="C19" s="63" t="n">
        <v>9</v>
      </c>
      <c r="D19" s="17" t="n">
        <v>37165</v>
      </c>
      <c r="E19" s="73" t="n">
        <v>116217</v>
      </c>
      <c r="F19" s="73" t="n">
        <v>411</v>
      </c>
      <c r="G19" s="73" t="n">
        <f aca="false">E19-F19</f>
        <v>115806</v>
      </c>
      <c r="H19" s="74" t="n">
        <f aca="false">IF(G19&lt;0,0,E19/(31*1500*24))</f>
        <v>0.104137096774194</v>
      </c>
      <c r="I19" s="76" t="n">
        <v>0.4354</v>
      </c>
      <c r="J19" s="75" t="n">
        <f aca="false">I19*(24*31)</f>
        <v>323.9376</v>
      </c>
    </row>
    <row r="20" customFormat="false" ht="12.75" hidden="false" customHeight="false" outlineLevel="0" collapsed="false">
      <c r="A20" s="63" t="s">
        <v>16</v>
      </c>
      <c r="B20" s="63" t="n">
        <v>1</v>
      </c>
      <c r="C20" s="63" t="n">
        <v>10</v>
      </c>
      <c r="D20" s="17" t="n">
        <v>37165</v>
      </c>
      <c r="E20" s="73" t="n">
        <v>187771</v>
      </c>
      <c r="F20" s="73" t="n">
        <v>453</v>
      </c>
      <c r="G20" s="73" t="n">
        <f aca="false">E20-F20</f>
        <v>187318</v>
      </c>
      <c r="H20" s="74" t="n">
        <f aca="false">IF(G20&lt;0,0,E20/(31*1500*24))</f>
        <v>0.168253584229391</v>
      </c>
      <c r="I20" s="76" t="n">
        <v>0.7419</v>
      </c>
      <c r="J20" s="75" t="n">
        <f aca="false">I20*(24*31)</f>
        <v>551.9736</v>
      </c>
    </row>
    <row r="21" customFormat="false" ht="12.75" hidden="false" customHeight="false" outlineLevel="0" collapsed="false">
      <c r="A21" s="63" t="s">
        <v>16</v>
      </c>
      <c r="B21" s="63" t="n">
        <v>1</v>
      </c>
      <c r="C21" s="63" t="n">
        <v>11</v>
      </c>
      <c r="D21" s="17" t="n">
        <v>37165</v>
      </c>
      <c r="E21" s="73" t="n">
        <v>248256</v>
      </c>
      <c r="F21" s="73" t="n">
        <v>204</v>
      </c>
      <c r="G21" s="73" t="n">
        <f aca="false">E21-F21</f>
        <v>248052</v>
      </c>
      <c r="H21" s="74" t="n">
        <f aca="false">IF(G21&lt;0,0,E21/(31*1500*24))</f>
        <v>0.222451612903226</v>
      </c>
      <c r="I21" s="76" t="n">
        <v>0.7434</v>
      </c>
      <c r="J21" s="75" t="n">
        <f aca="false">I21*(24*31)</f>
        <v>553.0896</v>
      </c>
    </row>
    <row r="22" customFormat="false" ht="12.75" hidden="false" customHeight="false" outlineLevel="0" collapsed="false">
      <c r="A22" s="63" t="s">
        <v>16</v>
      </c>
      <c r="B22" s="63" t="n">
        <v>1</v>
      </c>
      <c r="C22" s="63" t="n">
        <v>12</v>
      </c>
      <c r="D22" s="17" t="n">
        <v>37165</v>
      </c>
      <c r="E22" s="73" t="n">
        <v>370484</v>
      </c>
      <c r="F22" s="73" t="n">
        <v>53</v>
      </c>
      <c r="G22" s="73" t="n">
        <f aca="false">E22-F22</f>
        <v>370431</v>
      </c>
      <c r="H22" s="74" t="n">
        <f aca="false">IF(G22&lt;0,0,E22/(31*1500*24))</f>
        <v>0.331974910394265</v>
      </c>
      <c r="I22" s="76" t="n">
        <v>0.9662</v>
      </c>
      <c r="J22" s="75" t="n">
        <f aca="false">I22*(24*31)</f>
        <v>718.8528</v>
      </c>
    </row>
    <row r="23" customFormat="false" ht="12.75" hidden="false" customHeight="false" outlineLevel="0" collapsed="false">
      <c r="A23" s="63" t="s">
        <v>16</v>
      </c>
      <c r="B23" s="63" t="n">
        <v>1</v>
      </c>
      <c r="C23" s="63" t="n">
        <v>13</v>
      </c>
      <c r="D23" s="17" t="n">
        <v>37165</v>
      </c>
      <c r="E23" s="73" t="n">
        <v>42930</v>
      </c>
      <c r="F23" s="73" t="n">
        <v>1967</v>
      </c>
      <c r="G23" s="73" t="n">
        <f aca="false">E23-F23</f>
        <v>40963</v>
      </c>
      <c r="H23" s="74" t="n">
        <f aca="false">IF(G23&lt;0,0,E23/(31*1500*24))</f>
        <v>0.0384677419354839</v>
      </c>
      <c r="I23" s="76" t="n">
        <v>0.7211</v>
      </c>
      <c r="J23" s="75" t="n">
        <f aca="false">I23*(24*31)</f>
        <v>536.4984</v>
      </c>
    </row>
    <row r="24" customFormat="false" ht="12.75" hidden="false" customHeight="false" outlineLevel="0" collapsed="false">
      <c r="A24" s="63" t="s">
        <v>16</v>
      </c>
      <c r="B24" s="63" t="n">
        <v>1</v>
      </c>
      <c r="C24" s="63" t="n">
        <v>14</v>
      </c>
      <c r="D24" s="17" t="n">
        <v>37165</v>
      </c>
      <c r="E24" s="73" t="n">
        <v>337433</v>
      </c>
      <c r="F24" s="73" t="n">
        <v>29</v>
      </c>
      <c r="G24" s="73" t="n">
        <f aca="false">E24-F24</f>
        <v>337404</v>
      </c>
      <c r="H24" s="74" t="n">
        <f aca="false">IF(G24&lt;0,0,E24/(31*1500*24))</f>
        <v>0.302359318996416</v>
      </c>
      <c r="I24" s="76" t="n">
        <v>0.7381</v>
      </c>
      <c r="J24" s="75" t="n">
        <f aca="false">I24*(24*31)</f>
        <v>549.1464</v>
      </c>
    </row>
    <row r="25" customFormat="false" ht="12.75" hidden="false" customHeight="false" outlineLevel="0" collapsed="false">
      <c r="A25" s="63" t="s">
        <v>16</v>
      </c>
      <c r="B25" s="63" t="n">
        <v>1</v>
      </c>
      <c r="C25" s="63" t="n">
        <v>15</v>
      </c>
      <c r="D25" s="17" t="n">
        <v>37165</v>
      </c>
      <c r="E25" s="73" t="n">
        <v>211924</v>
      </c>
      <c r="F25" s="73" t="n">
        <v>1225</v>
      </c>
      <c r="G25" s="73" t="n">
        <f aca="false">E25-F25</f>
        <v>210699</v>
      </c>
      <c r="H25" s="74" t="n">
        <f aca="false">IF(G25&lt;0,0,E25/(31*1500*24))</f>
        <v>0.18989605734767</v>
      </c>
      <c r="I25" s="76" t="n">
        <v>0.976</v>
      </c>
      <c r="J25" s="75" t="n">
        <f aca="false">I25*(24*31)</f>
        <v>726.144</v>
      </c>
    </row>
    <row r="26" customFormat="false" ht="12.75" hidden="false" customHeight="false" outlineLevel="0" collapsed="false">
      <c r="A26" s="63" t="s">
        <v>16</v>
      </c>
      <c r="B26" s="63" t="n">
        <v>1</v>
      </c>
      <c r="C26" s="63" t="n">
        <v>16</v>
      </c>
      <c r="D26" s="17" t="n">
        <v>37165</v>
      </c>
      <c r="E26" s="73" t="n">
        <v>199236</v>
      </c>
      <c r="F26" s="73" t="n">
        <v>792</v>
      </c>
      <c r="G26" s="73" t="n">
        <f aca="false">E26-F26</f>
        <v>198444</v>
      </c>
      <c r="H26" s="74" t="n">
        <f aca="false">IF(G26&lt;0,0,E26/(31*1500*24))</f>
        <v>0.17852688172043</v>
      </c>
      <c r="I26" s="76" t="n">
        <v>0.4958</v>
      </c>
      <c r="J26" s="75" t="n">
        <f aca="false">I26*(24*31)</f>
        <v>368.8752</v>
      </c>
    </row>
    <row r="27" customFormat="false" ht="12.75" hidden="false" customHeight="false" outlineLevel="0" collapsed="false">
      <c r="A27" s="63" t="s">
        <v>16</v>
      </c>
      <c r="B27" s="63" t="n">
        <v>1</v>
      </c>
      <c r="C27" s="63" t="n">
        <v>17</v>
      </c>
      <c r="D27" s="17" t="n">
        <v>37165</v>
      </c>
      <c r="E27" s="73" t="n">
        <v>199236</v>
      </c>
      <c r="F27" s="73" t="n">
        <v>908</v>
      </c>
      <c r="G27" s="73" t="n">
        <f aca="false">E27-F27</f>
        <v>198328</v>
      </c>
      <c r="H27" s="74" t="n">
        <f aca="false">IF(G27&lt;0,0,E27/(31*1500*24))</f>
        <v>0.17852688172043</v>
      </c>
      <c r="I27" s="76" t="n">
        <v>0.9975</v>
      </c>
      <c r="J27" s="75" t="n">
        <f aca="false">I27*(24*31)</f>
        <v>742.14</v>
      </c>
    </row>
    <row r="28" customFormat="false" ht="12.75" hidden="false" customHeight="false" outlineLevel="0" collapsed="false">
      <c r="A28" s="63" t="s">
        <v>16</v>
      </c>
      <c r="B28" s="63" t="n">
        <v>1</v>
      </c>
      <c r="C28" s="63" t="n">
        <v>18</v>
      </c>
      <c r="D28" s="17" t="n">
        <v>37165</v>
      </c>
      <c r="E28" s="73" t="n">
        <v>188777</v>
      </c>
      <c r="F28" s="73" t="n">
        <v>819</v>
      </c>
      <c r="G28" s="73" t="n">
        <f aca="false">E28-F28</f>
        <v>187958</v>
      </c>
      <c r="H28" s="74" t="n">
        <f aca="false">IF(G28&lt;0,0,E28/(31*1500*24))</f>
        <v>0.169155017921147</v>
      </c>
      <c r="I28" s="76" t="n">
        <v>0.455</v>
      </c>
      <c r="J28" s="75" t="n">
        <f aca="false">I28*(24*31)</f>
        <v>338.52</v>
      </c>
    </row>
    <row r="29" customFormat="false" ht="12.75" hidden="false" customHeight="false" outlineLevel="0" collapsed="false">
      <c r="A29" s="63" t="s">
        <v>16</v>
      </c>
      <c r="B29" s="63" t="n">
        <v>1</v>
      </c>
      <c r="C29" s="63" t="n">
        <v>19</v>
      </c>
      <c r="D29" s="17" t="n">
        <v>37165</v>
      </c>
      <c r="E29" s="73" t="n">
        <v>309575</v>
      </c>
      <c r="F29" s="73" t="n">
        <v>496</v>
      </c>
      <c r="G29" s="73" t="n">
        <f aca="false">E29-F29</f>
        <v>309079</v>
      </c>
      <c r="H29" s="74" t="n">
        <f aca="false">IF(G29&lt;0,0,E29/(31*1500*24))</f>
        <v>0.277396953405018</v>
      </c>
      <c r="I29" s="76" t="n">
        <v>0.6297</v>
      </c>
      <c r="J29" s="75" t="n">
        <f aca="false">I29*(24*31)</f>
        <v>468.4968</v>
      </c>
    </row>
    <row r="30" customFormat="false" ht="12.75" hidden="false" customHeight="false" outlineLevel="0" collapsed="false">
      <c r="A30" s="63" t="s">
        <v>16</v>
      </c>
      <c r="B30" s="63" t="n">
        <v>1</v>
      </c>
      <c r="C30" s="63" t="n">
        <v>20</v>
      </c>
      <c r="D30" s="17" t="n">
        <v>37165</v>
      </c>
      <c r="E30" s="73" t="n">
        <v>394382</v>
      </c>
      <c r="F30" s="73" t="n">
        <v>408</v>
      </c>
      <c r="G30" s="73" t="n">
        <f aca="false">E30-F30</f>
        <v>393974</v>
      </c>
      <c r="H30" s="74" t="n">
        <f aca="false">IF(G30&lt;0,0,E30/(31*1500*24))</f>
        <v>0.353388888888889</v>
      </c>
      <c r="I30" s="76" t="n">
        <v>0.723</v>
      </c>
      <c r="J30" s="75" t="n">
        <f aca="false">I30*(24*31)</f>
        <v>537.912</v>
      </c>
    </row>
    <row r="31" customFormat="false" ht="12.75" hidden="false" customHeight="false" outlineLevel="0" collapsed="false">
      <c r="A31" s="63" t="s">
        <v>16</v>
      </c>
      <c r="B31" s="63" t="n">
        <v>1</v>
      </c>
      <c r="C31" s="63" t="n">
        <v>21</v>
      </c>
      <c r="D31" s="17" t="n">
        <v>37165</v>
      </c>
      <c r="E31" s="73" t="n">
        <v>344164</v>
      </c>
      <c r="F31" s="73" t="n">
        <v>267</v>
      </c>
      <c r="G31" s="73" t="n">
        <f aca="false">E31-F31</f>
        <v>343897</v>
      </c>
      <c r="H31" s="74" t="n">
        <f aca="false">IF(G31&lt;0,0,E31/(31*1500*24))</f>
        <v>0.308390681003584</v>
      </c>
      <c r="I31" s="76" t="n">
        <v>0.6291</v>
      </c>
      <c r="J31" s="75" t="n">
        <f aca="false">I31*(24*31)</f>
        <v>468.0504</v>
      </c>
    </row>
    <row r="32" customFormat="false" ht="12.75" hidden="false" customHeight="false" outlineLevel="0" collapsed="false">
      <c r="A32" s="63" t="s">
        <v>16</v>
      </c>
      <c r="B32" s="63" t="n">
        <v>1</v>
      </c>
      <c r="C32" s="63" t="n">
        <v>22</v>
      </c>
      <c r="D32" s="17" t="n">
        <v>37165</v>
      </c>
      <c r="E32" s="73" t="n">
        <v>461397</v>
      </c>
      <c r="F32" s="73" t="n">
        <v>114</v>
      </c>
      <c r="G32" s="73" t="n">
        <f aca="false">E32-F32</f>
        <v>461283</v>
      </c>
      <c r="H32" s="74" t="n">
        <f aca="false">IF(G32&lt;0,0,E32/(31*1500*24))</f>
        <v>0.413438172043011</v>
      </c>
      <c r="I32" s="76" t="n">
        <v>0.7412</v>
      </c>
      <c r="J32" s="75" t="n">
        <f aca="false">I32*(24*31)</f>
        <v>551.4528</v>
      </c>
    </row>
    <row r="33" customFormat="false" ht="12.75" hidden="false" customHeight="false" outlineLevel="0" collapsed="false">
      <c r="A33" s="63" t="s">
        <v>16</v>
      </c>
      <c r="B33" s="63" t="n">
        <v>1</v>
      </c>
      <c r="C33" s="63" t="n">
        <v>23</v>
      </c>
      <c r="D33" s="17" t="n">
        <v>37165</v>
      </c>
      <c r="E33" s="73" t="n">
        <v>292753</v>
      </c>
      <c r="F33" s="73" t="n">
        <v>501</v>
      </c>
      <c r="G33" s="73" t="n">
        <f aca="false">E33-F33</f>
        <v>292252</v>
      </c>
      <c r="H33" s="74" t="n">
        <f aca="false">IF(G33&lt;0,0,E33/(31*1500*24))</f>
        <v>0.262323476702509</v>
      </c>
      <c r="I33" s="76" t="n">
        <v>0.5291</v>
      </c>
      <c r="J33" s="75" t="n">
        <f aca="false">I33*(24*31)</f>
        <v>393.6504</v>
      </c>
    </row>
    <row r="34" customFormat="false" ht="12.75" hidden="false" customHeight="false" outlineLevel="0" collapsed="false">
      <c r="A34" s="63" t="s">
        <v>16</v>
      </c>
      <c r="B34" s="63" t="n">
        <v>1</v>
      </c>
      <c r="C34" s="63" t="n">
        <v>24</v>
      </c>
      <c r="D34" s="17" t="n">
        <v>37165</v>
      </c>
      <c r="E34" s="73" t="n">
        <v>472502</v>
      </c>
      <c r="F34" s="73" t="n">
        <v>386</v>
      </c>
      <c r="G34" s="73" t="n">
        <f aca="false">E34-F34</f>
        <v>472116</v>
      </c>
      <c r="H34" s="74" t="n">
        <f aca="false">IF(G34&lt;0,0,E34/(31*1500*24))</f>
        <v>0.423388888888889</v>
      </c>
      <c r="I34" s="76" t="n">
        <v>0.7623</v>
      </c>
      <c r="J34" s="75" t="n">
        <f aca="false">I34*(24*31)</f>
        <v>567.1512</v>
      </c>
    </row>
    <row r="35" customFormat="false" ht="12.75" hidden="false" customHeight="false" outlineLevel="0" collapsed="false">
      <c r="A35" s="63" t="s">
        <v>16</v>
      </c>
      <c r="B35" s="63" t="n">
        <v>1</v>
      </c>
      <c r="C35" s="63" t="n">
        <v>25</v>
      </c>
      <c r="D35" s="17" t="n">
        <v>37165</v>
      </c>
      <c r="E35" s="73" t="n">
        <v>499077</v>
      </c>
      <c r="F35" s="73" t="n">
        <v>251</v>
      </c>
      <c r="G35" s="73" t="n">
        <f aca="false">E35-F35</f>
        <v>498826</v>
      </c>
      <c r="H35" s="74" t="n">
        <f aca="false">IF(G35&lt;0,0,E35/(31*1500*24))</f>
        <v>0.447201612903226</v>
      </c>
      <c r="I35" s="76" t="n">
        <v>0.6293</v>
      </c>
      <c r="J35" s="75" t="n">
        <f aca="false">I35*(24*31)</f>
        <v>468.1992</v>
      </c>
    </row>
    <row r="36" customFormat="false" ht="12.75" hidden="false" customHeight="false" outlineLevel="0" collapsed="false">
      <c r="A36" s="63" t="s">
        <v>16</v>
      </c>
      <c r="B36" s="63" t="n">
        <v>1</v>
      </c>
      <c r="C36" s="63" t="n">
        <v>26</v>
      </c>
      <c r="D36" s="17" t="n">
        <v>37165</v>
      </c>
      <c r="E36" s="73" t="n">
        <v>496654</v>
      </c>
      <c r="F36" s="73" t="n">
        <v>219</v>
      </c>
      <c r="G36" s="73" t="n">
        <f aca="false">E36-F36</f>
        <v>496435</v>
      </c>
      <c r="H36" s="74" t="n">
        <f aca="false">IF(G36&lt;0,0,E36/(31*1500*24))</f>
        <v>0.445030465949821</v>
      </c>
      <c r="I36" s="76" t="n">
        <v>0.9287</v>
      </c>
      <c r="J36" s="75" t="n">
        <f aca="false">I36*(24*31)</f>
        <v>690.9528</v>
      </c>
    </row>
    <row r="37" customFormat="false" ht="12.75" hidden="false" customHeight="false" outlineLevel="0" collapsed="false">
      <c r="A37" s="63" t="s">
        <v>16</v>
      </c>
      <c r="B37" s="63" t="n">
        <v>1</v>
      </c>
      <c r="C37" s="63" t="n">
        <v>27</v>
      </c>
      <c r="D37" s="17" t="n">
        <v>37165</v>
      </c>
      <c r="E37" s="73" t="n">
        <v>470404</v>
      </c>
      <c r="F37" s="73" t="n">
        <v>853</v>
      </c>
      <c r="G37" s="73" t="n">
        <f aca="false">E37-F37</f>
        <v>469551</v>
      </c>
      <c r="H37" s="74" t="n">
        <f aca="false">IF(G37&lt;0,0,E37/(31*1500*24))</f>
        <v>0.421508960573477</v>
      </c>
      <c r="I37" s="76" t="n">
        <v>0.7701</v>
      </c>
      <c r="J37" s="75" t="n">
        <f aca="false">I37*(24*31)</f>
        <v>572.9544</v>
      </c>
    </row>
    <row r="38" customFormat="false" ht="12.75" hidden="false" customHeight="false" outlineLevel="0" collapsed="false">
      <c r="A38" s="63" t="s">
        <v>16</v>
      </c>
      <c r="B38" s="63" t="n">
        <v>1</v>
      </c>
      <c r="C38" s="63" t="n">
        <v>28</v>
      </c>
      <c r="D38" s="17" t="n">
        <v>37165</v>
      </c>
      <c r="E38" s="73" t="n">
        <v>297639</v>
      </c>
      <c r="F38" s="73" t="n">
        <v>315</v>
      </c>
      <c r="G38" s="73" t="n">
        <f aca="false">E38-F38</f>
        <v>297324</v>
      </c>
      <c r="H38" s="74" t="n">
        <f aca="false">IF(G38&lt;0,0,E38/(31*1500*24))</f>
        <v>0.266701612903226</v>
      </c>
      <c r="I38" s="76" t="n">
        <v>0.6841</v>
      </c>
      <c r="J38" s="75" t="n">
        <f aca="false">I38*(24*31)</f>
        <v>508.9704</v>
      </c>
    </row>
    <row r="39" customFormat="false" ht="12.75" hidden="false" customHeight="false" outlineLevel="0" collapsed="false">
      <c r="A39" s="63" t="s">
        <v>16</v>
      </c>
      <c r="B39" s="63" t="n">
        <v>1</v>
      </c>
      <c r="C39" s="63" t="n">
        <v>29</v>
      </c>
      <c r="D39" s="17" t="n">
        <v>37165</v>
      </c>
      <c r="E39" s="73" t="n">
        <v>253214</v>
      </c>
      <c r="F39" s="73" t="n">
        <v>216</v>
      </c>
      <c r="G39" s="73" t="n">
        <f aca="false">E39-F39</f>
        <v>252998</v>
      </c>
      <c r="H39" s="74" t="n">
        <f aca="false">IF(G39&lt;0,0,E39/(31*1500*24))</f>
        <v>0.226894265232975</v>
      </c>
      <c r="I39" s="76" t="n">
        <v>0.6353</v>
      </c>
      <c r="J39" s="75" t="n">
        <f aca="false">I39*(24*31)</f>
        <v>472.6632</v>
      </c>
    </row>
    <row r="40" customFormat="false" ht="12.75" hidden="false" customHeight="false" outlineLevel="0" collapsed="false">
      <c r="A40" s="63" t="s">
        <v>16</v>
      </c>
      <c r="B40" s="63" t="n">
        <v>1</v>
      </c>
      <c r="C40" s="63" t="n">
        <v>30</v>
      </c>
      <c r="D40" s="17" t="n">
        <v>37165</v>
      </c>
      <c r="E40" s="73" t="n">
        <v>305991</v>
      </c>
      <c r="F40" s="73" t="n">
        <v>568</v>
      </c>
      <c r="G40" s="73" t="n">
        <f aca="false">E40-F40</f>
        <v>305423</v>
      </c>
      <c r="H40" s="74" t="n">
        <f aca="false">IF(G40&lt;0,0,E40/(31*1500*24))</f>
        <v>0.274185483870968</v>
      </c>
      <c r="I40" s="76" t="n">
        <v>0.6152</v>
      </c>
      <c r="J40" s="75" t="n">
        <f aca="false">I40*(24*31)</f>
        <v>457.7088</v>
      </c>
    </row>
    <row r="41" customFormat="false" ht="12.75" hidden="false" customHeight="false" outlineLevel="0" collapsed="false">
      <c r="A41" s="63" t="s">
        <v>16</v>
      </c>
      <c r="B41" s="63" t="n">
        <v>1</v>
      </c>
      <c r="C41" s="63" t="n">
        <v>31</v>
      </c>
      <c r="D41" s="17" t="n">
        <v>37165</v>
      </c>
      <c r="E41" s="73" t="n">
        <v>388596</v>
      </c>
      <c r="F41" s="73" t="n">
        <v>877</v>
      </c>
      <c r="G41" s="73" t="n">
        <f aca="false">E41-F41</f>
        <v>387719</v>
      </c>
      <c r="H41" s="74" t="n">
        <f aca="false">IF(G41&lt;0,0,E41/(31*1500*24))</f>
        <v>0.348204301075269</v>
      </c>
      <c r="I41" s="76" t="n">
        <v>0.6317</v>
      </c>
      <c r="J41" s="75" t="n">
        <f aca="false">I41*(24*31)</f>
        <v>469.9848</v>
      </c>
    </row>
    <row r="42" customFormat="false" ht="12.75" hidden="false" customHeight="false" outlineLevel="0" collapsed="false">
      <c r="A42" s="63" t="s">
        <v>16</v>
      </c>
      <c r="B42" s="63" t="n">
        <v>1</v>
      </c>
      <c r="C42" s="63" t="n">
        <v>32</v>
      </c>
      <c r="D42" s="17" t="n">
        <v>37165</v>
      </c>
      <c r="E42" s="73" t="n">
        <v>272922</v>
      </c>
      <c r="F42" s="73" t="n">
        <v>1525</v>
      </c>
      <c r="G42" s="73" t="n">
        <f aca="false">E42-F42</f>
        <v>271397</v>
      </c>
      <c r="H42" s="74" t="n">
        <f aca="false">IF(G42&lt;0,0,E42/(31*1500*24))</f>
        <v>0.24455376344086</v>
      </c>
      <c r="I42" s="76" t="n">
        <v>0.4185</v>
      </c>
      <c r="J42" s="75" t="n">
        <f aca="false">I42*(24*31)</f>
        <v>311.364</v>
      </c>
    </row>
    <row r="43" customFormat="false" ht="12.75" hidden="false" customHeight="false" outlineLevel="0" collapsed="false">
      <c r="A43" s="63" t="s">
        <v>16</v>
      </c>
      <c r="B43" s="63" t="n">
        <v>1</v>
      </c>
      <c r="C43" s="63" t="n">
        <v>33</v>
      </c>
      <c r="D43" s="17" t="n">
        <v>37165</v>
      </c>
      <c r="E43" s="73" t="n">
        <v>104836</v>
      </c>
      <c r="F43" s="73" t="n">
        <v>1071</v>
      </c>
      <c r="G43" s="73" t="n">
        <f aca="false">E43-F43</f>
        <v>103765</v>
      </c>
      <c r="H43" s="74" t="n">
        <f aca="false">IF(G43&lt;0,0,E43/(31*1500*24))</f>
        <v>0.0939390681003584</v>
      </c>
      <c r="I43" s="76" t="n">
        <v>0.4451</v>
      </c>
      <c r="J43" s="75" t="n">
        <f aca="false">I43*(24*31)</f>
        <v>331.1544</v>
      </c>
    </row>
    <row r="44" customFormat="false" ht="12.75" hidden="false" customHeight="false" outlineLevel="0" collapsed="false">
      <c r="A44" s="63" t="s">
        <v>16</v>
      </c>
      <c r="B44" s="63" t="n">
        <v>1</v>
      </c>
      <c r="C44" s="63" t="n">
        <v>34</v>
      </c>
      <c r="D44" s="17" t="n">
        <v>37165</v>
      </c>
      <c r="E44" s="73" t="n">
        <v>210140</v>
      </c>
      <c r="F44" s="73" t="n">
        <v>349</v>
      </c>
      <c r="G44" s="73" t="n">
        <f aca="false">E44-F44</f>
        <v>209791</v>
      </c>
      <c r="H44" s="74" t="n">
        <f aca="false">IF(G44&lt;0,0,E44/(31*1500*24))</f>
        <v>0.188297491039427</v>
      </c>
      <c r="I44" s="76" t="n">
        <v>0.4364</v>
      </c>
      <c r="J44" s="75" t="n">
        <f aca="false">I44*(24*31)</f>
        <v>324.6816</v>
      </c>
    </row>
    <row r="45" customFormat="false" ht="12.75" hidden="false" customHeight="false" outlineLevel="0" collapsed="false">
      <c r="A45" s="63" t="s">
        <v>16</v>
      </c>
      <c r="B45" s="63" t="n">
        <v>1</v>
      </c>
      <c r="C45" s="63" t="n">
        <v>35</v>
      </c>
      <c r="D45" s="17" t="n">
        <v>37165</v>
      </c>
      <c r="E45" s="73" t="n">
        <v>162</v>
      </c>
      <c r="F45" s="73" t="n">
        <v>3211</v>
      </c>
      <c r="G45" s="73" t="n">
        <f aca="false">E45-F45</f>
        <v>-3049</v>
      </c>
      <c r="H45" s="74" t="n">
        <f aca="false">IF(G45&lt;0,0,E45/(31*1500*24))</f>
        <v>0</v>
      </c>
      <c r="I45" s="76" t="n">
        <v>0.079</v>
      </c>
      <c r="J45" s="75" t="n">
        <f aca="false">I45*(24*31)</f>
        <v>58.776</v>
      </c>
    </row>
    <row r="46" customFormat="false" ht="12.75" hidden="false" customHeight="false" outlineLevel="0" collapsed="false">
      <c r="A46" s="63" t="s">
        <v>16</v>
      </c>
      <c r="B46" s="63" t="n">
        <v>1</v>
      </c>
      <c r="C46" s="63" t="n">
        <v>36</v>
      </c>
      <c r="D46" s="17" t="n">
        <v>37165</v>
      </c>
      <c r="E46" s="73" t="n">
        <v>171683</v>
      </c>
      <c r="F46" s="73" t="n">
        <v>1585</v>
      </c>
      <c r="G46" s="73" t="n">
        <f aca="false">E46-F46</f>
        <v>170098</v>
      </c>
      <c r="H46" s="74" t="n">
        <f aca="false">IF(G46&lt;0,0,E46/(31*1500*24))</f>
        <v>0.153837813620072</v>
      </c>
      <c r="I46" s="76" t="n">
        <v>0.5686</v>
      </c>
      <c r="J46" s="75" t="n">
        <f aca="false">I46*(24*31)</f>
        <v>423.0384</v>
      </c>
    </row>
    <row r="47" customFormat="false" ht="12.75" hidden="false" customHeight="false" outlineLevel="0" collapsed="false">
      <c r="A47" s="63" t="s">
        <v>16</v>
      </c>
      <c r="B47" s="63" t="n">
        <v>1</v>
      </c>
      <c r="C47" s="63" t="n">
        <v>37</v>
      </c>
      <c r="D47" s="17" t="n">
        <v>37165</v>
      </c>
      <c r="E47" s="73" t="n">
        <v>315596</v>
      </c>
      <c r="F47" s="73" t="n">
        <v>438</v>
      </c>
      <c r="G47" s="73" t="n">
        <f aca="false">E47-F47</f>
        <v>315158</v>
      </c>
      <c r="H47" s="74" t="n">
        <f aca="false">IF(G47&lt;0,0,E47/(31*1500*24))</f>
        <v>0.282792114695341</v>
      </c>
      <c r="I47" s="76" t="n">
        <v>0.5494</v>
      </c>
      <c r="J47" s="75" t="n">
        <f aca="false">I47*(24*31)</f>
        <v>408.7536</v>
      </c>
    </row>
    <row r="48" customFormat="false" ht="12.75" hidden="false" customHeight="false" outlineLevel="0" collapsed="false">
      <c r="A48" s="63" t="s">
        <v>16</v>
      </c>
      <c r="B48" s="63" t="n">
        <v>1</v>
      </c>
      <c r="C48" s="63" t="n">
        <v>38</v>
      </c>
      <c r="D48" s="17" t="n">
        <v>37165</v>
      </c>
      <c r="E48" s="73" t="n">
        <v>330417</v>
      </c>
      <c r="F48" s="73" t="n">
        <v>247</v>
      </c>
      <c r="G48" s="73" t="n">
        <f aca="false">E48-F48</f>
        <v>330170</v>
      </c>
      <c r="H48" s="74" t="n">
        <f aca="false">IF(G48&lt;0,0,E48/(31*1500*24))</f>
        <v>0.296072580645161</v>
      </c>
      <c r="I48" s="76" t="n">
        <v>0.8309</v>
      </c>
      <c r="J48" s="75" t="n">
        <f aca="false">I48*(24*31)</f>
        <v>618.1896</v>
      </c>
    </row>
    <row r="49" customFormat="false" ht="12.75" hidden="false" customHeight="false" outlineLevel="0" collapsed="false">
      <c r="A49" s="63" t="s">
        <v>16</v>
      </c>
      <c r="B49" s="63" t="n">
        <v>1</v>
      </c>
      <c r="C49" s="63" t="n">
        <v>39</v>
      </c>
      <c r="D49" s="17" t="n">
        <v>37165</v>
      </c>
      <c r="E49" s="73" t="n">
        <v>320066</v>
      </c>
      <c r="F49" s="73" t="n">
        <v>265</v>
      </c>
      <c r="G49" s="73" t="n">
        <f aca="false">E49-F49</f>
        <v>319801</v>
      </c>
      <c r="H49" s="74" t="n">
        <f aca="false">IF(G49&lt;0,0,E49/(31*1500*24))</f>
        <v>0.286797491039427</v>
      </c>
      <c r="I49" s="76" t="n">
        <v>0.8761</v>
      </c>
      <c r="J49" s="75" t="n">
        <f aca="false">I49*(24*31)</f>
        <v>651.8184</v>
      </c>
    </row>
    <row r="50" customFormat="false" ht="12.75" hidden="false" customHeight="false" outlineLevel="0" collapsed="false">
      <c r="A50" s="63" t="s">
        <v>16</v>
      </c>
      <c r="B50" s="63" t="n">
        <v>1</v>
      </c>
      <c r="C50" s="63" t="n">
        <v>40</v>
      </c>
      <c r="D50" s="17" t="n">
        <v>37165</v>
      </c>
      <c r="E50" s="73" t="n">
        <v>186490</v>
      </c>
      <c r="F50" s="73" t="n">
        <v>254</v>
      </c>
      <c r="G50" s="73" t="n">
        <f aca="false">E50-F50</f>
        <v>186236</v>
      </c>
      <c r="H50" s="74" t="n">
        <f aca="false">IF(G50&lt;0,0,E50/(31*1500*24))</f>
        <v>0.167105734767025</v>
      </c>
      <c r="I50" s="76" t="n">
        <v>0.3485</v>
      </c>
      <c r="J50" s="75" t="n">
        <f aca="false">I50*(24*31)</f>
        <v>259.284</v>
      </c>
    </row>
    <row r="51" customFormat="false" ht="12.75" hidden="false" customHeight="false" outlineLevel="0" collapsed="false">
      <c r="A51" s="63" t="s">
        <v>16</v>
      </c>
      <c r="B51" s="63" t="n">
        <v>1</v>
      </c>
      <c r="C51" s="63" t="n">
        <v>41</v>
      </c>
      <c r="D51" s="17" t="n">
        <v>37165</v>
      </c>
      <c r="E51" s="73" t="n">
        <v>46250</v>
      </c>
      <c r="F51" s="73" t="n">
        <v>506</v>
      </c>
      <c r="G51" s="73" t="n">
        <f aca="false">E51-F51</f>
        <v>45744</v>
      </c>
      <c r="H51" s="74" t="n">
        <f aca="false">IF(G51&lt;0,0,E51/(31*1500*24))</f>
        <v>0.0414426523297491</v>
      </c>
      <c r="I51" s="76" t="n">
        <v>0.4018</v>
      </c>
      <c r="J51" s="75" t="n">
        <f aca="false">I51*(24*31)</f>
        <v>298.9392</v>
      </c>
    </row>
    <row r="52" customFormat="false" ht="12.75" hidden="false" customHeight="false" outlineLevel="0" collapsed="false">
      <c r="A52" s="63" t="s">
        <v>16</v>
      </c>
      <c r="B52" s="63" t="n">
        <v>1</v>
      </c>
      <c r="C52" s="63" t="n">
        <v>42</v>
      </c>
      <c r="D52" s="17" t="n">
        <v>37165</v>
      </c>
      <c r="E52" s="73" t="n">
        <v>314182</v>
      </c>
      <c r="F52" s="73" t="n">
        <v>1104</v>
      </c>
      <c r="G52" s="73" t="n">
        <f aca="false">E52-F52</f>
        <v>313078</v>
      </c>
      <c r="H52" s="74" t="n">
        <f aca="false">IF(G52&lt;0,0,E52/(31*1500*24))</f>
        <v>0.281525089605735</v>
      </c>
      <c r="I52" s="76" t="n">
        <v>0.7157</v>
      </c>
      <c r="J52" s="75" t="n">
        <f aca="false">I52*(24*31)</f>
        <v>532.4808</v>
      </c>
    </row>
    <row r="53" customFormat="false" ht="12.75" hidden="false" customHeight="false" outlineLevel="0" collapsed="false">
      <c r="A53" s="63" t="s">
        <v>16</v>
      </c>
      <c r="B53" s="63" t="n">
        <v>1</v>
      </c>
      <c r="C53" s="63" t="n">
        <v>43</v>
      </c>
      <c r="D53" s="17" t="n">
        <v>37165</v>
      </c>
      <c r="E53" s="73" t="n">
        <v>339292</v>
      </c>
      <c r="F53" s="73" t="n">
        <v>838</v>
      </c>
      <c r="G53" s="73" t="n">
        <f aca="false">E53-F53</f>
        <v>338454</v>
      </c>
      <c r="H53" s="74" t="n">
        <f aca="false">IF(G53&lt;0,0,E53/(31*1500*24))</f>
        <v>0.304025089605735</v>
      </c>
      <c r="I53" s="76" t="n">
        <v>0.6751</v>
      </c>
      <c r="J53" s="75" t="n">
        <f aca="false">I53*(24*31)</f>
        <v>502.2744</v>
      </c>
    </row>
    <row r="54" customFormat="false" ht="12.75" hidden="false" customHeight="false" outlineLevel="0" collapsed="false">
      <c r="A54" s="63" t="s">
        <v>16</v>
      </c>
      <c r="B54" s="63" t="n">
        <v>1</v>
      </c>
      <c r="C54" s="63" t="n">
        <v>44</v>
      </c>
      <c r="D54" s="17" t="n">
        <v>37165</v>
      </c>
      <c r="E54" s="73" t="n">
        <v>357177</v>
      </c>
      <c r="F54" s="73" t="n">
        <v>521</v>
      </c>
      <c r="G54" s="73" t="n">
        <f aca="false">E54-F54</f>
        <v>356656</v>
      </c>
      <c r="H54" s="74" t="n">
        <f aca="false">IF(G54&lt;0,0,E54/(31*1500*24))</f>
        <v>0.320051075268817</v>
      </c>
      <c r="I54" s="76" t="n">
        <v>0.9457</v>
      </c>
      <c r="J54" s="75" t="n">
        <f aca="false">I54*(24*31)</f>
        <v>703.6008</v>
      </c>
    </row>
    <row r="55" customFormat="false" ht="12.75" hidden="false" customHeight="false" outlineLevel="0" collapsed="false">
      <c r="A55" s="63" t="s">
        <v>16</v>
      </c>
      <c r="B55" s="63" t="n">
        <v>1</v>
      </c>
      <c r="C55" s="63" t="n">
        <v>45</v>
      </c>
      <c r="D55" s="17" t="n">
        <v>37165</v>
      </c>
      <c r="E55" s="73"/>
      <c r="F55" s="73" t="n">
        <v>778</v>
      </c>
      <c r="G55" s="73" t="n">
        <f aca="false">E55-F55</f>
        <v>-778</v>
      </c>
      <c r="H55" s="74" t="n">
        <f aca="false">IF(G55&lt;0,0,E55/(31*1500*24))</f>
        <v>0</v>
      </c>
      <c r="I55" s="76" t="n">
        <v>0.6667</v>
      </c>
      <c r="J55" s="75" t="n">
        <f aca="false">I55*(24*31)</f>
        <v>496.0248</v>
      </c>
    </row>
    <row r="56" customFormat="false" ht="12.75" hidden="false" customHeight="false" outlineLevel="0" collapsed="false">
      <c r="A56" s="63" t="s">
        <v>16</v>
      </c>
      <c r="B56" s="63" t="n">
        <v>1</v>
      </c>
      <c r="C56" s="63" t="n">
        <v>46</v>
      </c>
      <c r="D56" s="17" t="n">
        <v>37165</v>
      </c>
      <c r="E56" s="73" t="n">
        <v>128527</v>
      </c>
      <c r="F56" s="73" t="n">
        <v>1334</v>
      </c>
      <c r="G56" s="73" t="n">
        <f aca="false">E56-F56</f>
        <v>127193</v>
      </c>
      <c r="H56" s="74" t="n">
        <f aca="false">IF(G56&lt;0,0,E56/(31*1500*24))</f>
        <v>0.115167562724014</v>
      </c>
      <c r="I56" s="76" t="n">
        <v>0.3047</v>
      </c>
      <c r="J56" s="75" t="n">
        <f aca="false">I56*(24*31)</f>
        <v>226.6968</v>
      </c>
    </row>
    <row r="57" customFormat="false" ht="12.75" hidden="false" customHeight="false" outlineLevel="0" collapsed="false">
      <c r="A57" s="63" t="s">
        <v>16</v>
      </c>
      <c r="B57" s="63" t="n">
        <v>1</v>
      </c>
      <c r="C57" s="63" t="n">
        <v>47</v>
      </c>
      <c r="D57" s="17" t="n">
        <v>37165</v>
      </c>
      <c r="E57" s="73" t="n">
        <v>331524</v>
      </c>
      <c r="F57" s="73" t="n">
        <v>682</v>
      </c>
      <c r="G57" s="73" t="n">
        <f aca="false">E57-F57</f>
        <v>330842</v>
      </c>
      <c r="H57" s="74" t="n">
        <f aca="false">IF(G57&lt;0,0,E57/(31*1500*24))</f>
        <v>0.297064516129032</v>
      </c>
      <c r="I57" s="76" t="n">
        <v>0.8474</v>
      </c>
      <c r="J57" s="75" t="n">
        <f aca="false">I57*(24*31)</f>
        <v>630.4656</v>
      </c>
    </row>
    <row r="58" customFormat="false" ht="12.75" hidden="false" customHeight="false" outlineLevel="0" collapsed="false">
      <c r="A58" s="63" t="s">
        <v>16</v>
      </c>
      <c r="B58" s="63" t="n">
        <v>1</v>
      </c>
      <c r="C58" s="63" t="n">
        <v>48</v>
      </c>
      <c r="D58" s="17" t="n">
        <v>37165</v>
      </c>
      <c r="E58" s="73" t="n">
        <v>314375</v>
      </c>
      <c r="F58" s="73" t="n">
        <v>242</v>
      </c>
      <c r="G58" s="73" t="n">
        <f aca="false">E58-F58</f>
        <v>314133</v>
      </c>
      <c r="H58" s="74" t="n">
        <f aca="false">IF(G58&lt;0,0,E58/(31*1500*24))</f>
        <v>0.281698028673835</v>
      </c>
      <c r="I58" s="76" t="n">
        <v>0.8705</v>
      </c>
      <c r="J58" s="75" t="n">
        <f aca="false">I58*(24*31)</f>
        <v>647.652</v>
      </c>
    </row>
    <row r="59" customFormat="false" ht="12.75" hidden="false" customHeight="false" outlineLevel="0" collapsed="false">
      <c r="A59" s="63" t="s">
        <v>16</v>
      </c>
      <c r="B59" s="63" t="n">
        <v>1</v>
      </c>
      <c r="C59" s="63" t="n">
        <v>49</v>
      </c>
      <c r="D59" s="17" t="n">
        <v>37165</v>
      </c>
      <c r="E59" s="73" t="n">
        <v>60610</v>
      </c>
      <c r="F59" s="73" t="n">
        <v>74</v>
      </c>
      <c r="G59" s="73" t="n">
        <f aca="false">E59-F59</f>
        <v>60536</v>
      </c>
      <c r="H59" s="74" t="n">
        <f aca="false">IF(G59&lt;0,0,E59/(31*1500*24))</f>
        <v>0.0543100358422939</v>
      </c>
      <c r="I59" s="76" t="n">
        <v>0.4679</v>
      </c>
      <c r="J59" s="75" t="n">
        <f aca="false">I59*(24*31)</f>
        <v>348.1176</v>
      </c>
    </row>
    <row r="60" customFormat="false" ht="14.25" hidden="false" customHeight="false" outlineLevel="0" collapsed="false">
      <c r="A60" s="63" t="s">
        <v>16</v>
      </c>
      <c r="B60" s="63" t="n">
        <v>1</v>
      </c>
      <c r="C60" s="63" t="n">
        <v>50</v>
      </c>
      <c r="D60" s="17" t="n">
        <v>37165</v>
      </c>
      <c r="E60" s="77" t="s">
        <v>57</v>
      </c>
      <c r="F60" s="77"/>
      <c r="G60" s="73"/>
      <c r="H60" s="74"/>
      <c r="I60" s="76"/>
      <c r="J60" s="75"/>
    </row>
    <row r="61" customFormat="false" ht="12.75" hidden="false" customHeight="false" outlineLevel="0" collapsed="false">
      <c r="A61" s="63" t="s">
        <v>16</v>
      </c>
      <c r="B61" s="63" t="n">
        <v>1</v>
      </c>
      <c r="C61" s="63" t="n">
        <v>51</v>
      </c>
      <c r="D61" s="17" t="n">
        <v>37165</v>
      </c>
      <c r="E61" s="77" t="n">
        <v>17214</v>
      </c>
      <c r="F61" s="77" t="n">
        <v>672</v>
      </c>
      <c r="G61" s="73" t="n">
        <f aca="false">E61-F61</f>
        <v>16542</v>
      </c>
      <c r="H61" s="74" t="n">
        <f aca="false">IF(G61&lt;0,0,E61/(31*1500*24))</f>
        <v>0.0154247311827957</v>
      </c>
      <c r="I61" s="76" t="n">
        <v>0.4599</v>
      </c>
      <c r="J61" s="75" t="n">
        <f aca="false">I61*(24*31)</f>
        <v>342.1656</v>
      </c>
    </row>
    <row r="62" customFormat="false" ht="12.75" hidden="false" customHeight="false" outlineLevel="0" collapsed="false">
      <c r="A62" s="63" t="s">
        <v>16</v>
      </c>
      <c r="B62" s="63" t="n">
        <v>1</v>
      </c>
      <c r="C62" s="63" t="n">
        <v>52</v>
      </c>
      <c r="D62" s="17" t="n">
        <v>37165</v>
      </c>
      <c r="E62" s="73" t="n">
        <v>287181</v>
      </c>
      <c r="F62" s="73" t="n">
        <v>650</v>
      </c>
      <c r="G62" s="73" t="n">
        <f aca="false">E62-F62</f>
        <v>286531</v>
      </c>
      <c r="H62" s="74" t="n">
        <f aca="false">IF(G62&lt;0,0,E62/(31*1500*24))</f>
        <v>0.25733064516129</v>
      </c>
      <c r="I62" s="76" t="n">
        <v>0.8515</v>
      </c>
      <c r="J62" s="75" t="n">
        <f aca="false">I62*(24*31)</f>
        <v>633.516</v>
      </c>
    </row>
    <row r="63" customFormat="false" ht="12.75" hidden="false" customHeight="false" outlineLevel="0" collapsed="false">
      <c r="A63" s="63" t="s">
        <v>16</v>
      </c>
      <c r="B63" s="63" t="n">
        <v>1</v>
      </c>
      <c r="C63" s="63" t="n">
        <v>53</v>
      </c>
      <c r="D63" s="17" t="n">
        <v>37165</v>
      </c>
      <c r="E63" s="73" t="n">
        <v>93207</v>
      </c>
      <c r="F63" s="73" t="n">
        <v>67</v>
      </c>
      <c r="G63" s="73" t="n">
        <f aca="false">E63-F63</f>
        <v>93140</v>
      </c>
      <c r="H63" s="74" t="n">
        <f aca="false">IF(G63&lt;0,0,E63/(31*1500*24))</f>
        <v>0.0835188172043011</v>
      </c>
      <c r="I63" s="76" t="n">
        <v>0.9653</v>
      </c>
      <c r="J63" s="75" t="n">
        <f aca="false">I63*(24*31)</f>
        <v>718.1832</v>
      </c>
    </row>
    <row r="64" customFormat="false" ht="12.75" hidden="false" customHeight="false" outlineLevel="0" collapsed="false">
      <c r="A64" s="63" t="s">
        <v>16</v>
      </c>
      <c r="B64" s="63" t="n">
        <v>1</v>
      </c>
      <c r="C64" s="63" t="n">
        <v>54</v>
      </c>
      <c r="D64" s="17" t="n">
        <v>37165</v>
      </c>
      <c r="E64" s="78" t="n">
        <v>268035</v>
      </c>
      <c r="F64" s="78" t="n">
        <v>255</v>
      </c>
      <c r="G64" s="73" t="n">
        <f aca="false">E64-F64</f>
        <v>267780</v>
      </c>
      <c r="H64" s="74" t="n">
        <f aca="false">IF(G64&lt;0,0,E64/(31*1500*24))</f>
        <v>0.240174731182796</v>
      </c>
      <c r="I64" s="76" t="n">
        <v>0.7819</v>
      </c>
      <c r="J64" s="75" t="n">
        <f aca="false">I64*(24*31)</f>
        <v>581.7336</v>
      </c>
    </row>
    <row r="65" customFormat="false" ht="12.75" hidden="false" customHeight="false" outlineLevel="0" collapsed="false">
      <c r="A65" s="63" t="s">
        <v>16</v>
      </c>
      <c r="B65" s="63" t="n">
        <v>1</v>
      </c>
      <c r="C65" s="63" t="n">
        <v>55</v>
      </c>
      <c r="D65" s="17" t="n">
        <v>37165</v>
      </c>
      <c r="E65" s="78" t="n">
        <v>44743</v>
      </c>
      <c r="F65" s="78" t="n">
        <v>55</v>
      </c>
      <c r="G65" s="73" t="n">
        <f aca="false">E65-F65</f>
        <v>44688</v>
      </c>
      <c r="H65" s="74" t="n">
        <f aca="false">IF(G65&lt;0,0,E65/(31*1500*24))</f>
        <v>0.04009229390681</v>
      </c>
      <c r="I65" s="76" t="n">
        <v>0.79</v>
      </c>
      <c r="J65" s="75" t="n">
        <f aca="false">I65*(24*31)</f>
        <v>587.76</v>
      </c>
    </row>
    <row r="66" customFormat="false" ht="12.75" hidden="false" customHeight="false" outlineLevel="0" collapsed="false">
      <c r="A66" s="63" t="s">
        <v>16</v>
      </c>
      <c r="B66" s="63" t="n">
        <v>1</v>
      </c>
      <c r="C66" s="63" t="n">
        <v>56</v>
      </c>
      <c r="D66" s="17" t="n">
        <v>37165</v>
      </c>
      <c r="E66" s="78" t="n">
        <v>53479</v>
      </c>
      <c r="F66" s="78" t="n">
        <v>470</v>
      </c>
      <c r="G66" s="73" t="n">
        <f aca="false">E66-F66</f>
        <v>53009</v>
      </c>
      <c r="H66" s="74" t="n">
        <f aca="false">IF(G66&lt;0,0,E66/(31*1500*24))</f>
        <v>0.0479202508960574</v>
      </c>
      <c r="I66" s="76" t="n">
        <v>0.2865</v>
      </c>
      <c r="J66" s="75" t="n">
        <f aca="false">I66*(24*31)</f>
        <v>213.156</v>
      </c>
    </row>
    <row r="67" customFormat="false" ht="12.75" hidden="false" customHeight="false" outlineLevel="0" collapsed="false">
      <c r="A67" s="63" t="s">
        <v>16</v>
      </c>
      <c r="B67" s="63" t="n">
        <v>1</v>
      </c>
      <c r="C67" s="63" t="n">
        <v>57</v>
      </c>
      <c r="D67" s="17" t="n">
        <v>37165</v>
      </c>
      <c r="E67" s="78" t="n">
        <v>250869</v>
      </c>
      <c r="F67" s="78" t="n">
        <v>1285</v>
      </c>
      <c r="G67" s="73" t="n">
        <f aca="false">E67-F67</f>
        <v>249584</v>
      </c>
      <c r="H67" s="74" t="n">
        <f aca="false">IF(G67&lt;0,0,E67/(31*1500*24))</f>
        <v>0.224793010752688</v>
      </c>
      <c r="I67" s="76" t="n">
        <v>0.7494</v>
      </c>
      <c r="J67" s="75" t="n">
        <f aca="false">I67*(24*31)</f>
        <v>557.5536</v>
      </c>
    </row>
    <row r="68" customFormat="false" ht="12.75" hidden="false" customHeight="false" outlineLevel="0" collapsed="false">
      <c r="A68" s="63" t="s">
        <v>16</v>
      </c>
      <c r="B68" s="63" t="n">
        <v>1</v>
      </c>
      <c r="C68" s="63" t="n">
        <v>58</v>
      </c>
      <c r="D68" s="17" t="n">
        <v>37165</v>
      </c>
      <c r="E68" s="78" t="n">
        <v>1948</v>
      </c>
      <c r="F68" s="78" t="n">
        <v>1185</v>
      </c>
      <c r="G68" s="73" t="n">
        <f aca="false">E68-F68</f>
        <v>763</v>
      </c>
      <c r="H68" s="74" t="n">
        <f aca="false">IF(G68&lt;0,0,E68/(31*1500*24))</f>
        <v>0.00174551971326165</v>
      </c>
      <c r="I68" s="76" t="n">
        <v>0.362</v>
      </c>
      <c r="J68" s="75" t="n">
        <f aca="false">I68*(24*31)</f>
        <v>269.328</v>
      </c>
    </row>
    <row r="69" customFormat="false" ht="12.75" hidden="false" customHeight="false" outlineLevel="0" collapsed="false">
      <c r="A69" s="63" t="s">
        <v>16</v>
      </c>
      <c r="B69" s="63" t="n">
        <v>1</v>
      </c>
      <c r="C69" s="63" t="n">
        <v>59</v>
      </c>
      <c r="D69" s="17" t="n">
        <v>37165</v>
      </c>
      <c r="E69" s="78" t="n">
        <v>25584</v>
      </c>
      <c r="F69" s="78" t="n">
        <v>639</v>
      </c>
      <c r="G69" s="73" t="n">
        <f aca="false">E69-F69</f>
        <v>24945</v>
      </c>
      <c r="H69" s="74" t="n">
        <f aca="false">IF(G69&lt;0,0,E69/(31*1500*24))</f>
        <v>0.0229247311827957</v>
      </c>
      <c r="I69" s="76" t="n">
        <v>0.6875</v>
      </c>
      <c r="J69" s="75" t="n">
        <f aca="false">I69*(24*31)</f>
        <v>511.5</v>
      </c>
    </row>
    <row r="70" customFormat="false" ht="12.75" hidden="false" customHeight="false" outlineLevel="0" collapsed="false">
      <c r="A70" s="63" t="s">
        <v>16</v>
      </c>
      <c r="B70" s="63" t="n">
        <v>1</v>
      </c>
      <c r="C70" s="63" t="n">
        <v>60</v>
      </c>
      <c r="D70" s="17" t="n">
        <v>37165</v>
      </c>
      <c r="E70" s="78" t="n">
        <v>26092</v>
      </c>
      <c r="F70" s="78" t="n">
        <v>3082</v>
      </c>
      <c r="G70" s="73" t="n">
        <f aca="false">E70-F70</f>
        <v>23010</v>
      </c>
      <c r="H70" s="74" t="n">
        <f aca="false">IF(G70&lt;0,0,E70/(31*1500*24))</f>
        <v>0.0233799283154122</v>
      </c>
      <c r="I70" s="76" t="n">
        <v>0.5083</v>
      </c>
      <c r="J70" s="75" t="n">
        <f aca="false">I70*(24*31)</f>
        <v>378.1752</v>
      </c>
    </row>
    <row r="71" customFormat="false" ht="12.75" hidden="false" customHeight="false" outlineLevel="0" collapsed="false">
      <c r="A71" s="63" t="s">
        <v>16</v>
      </c>
      <c r="B71" s="63" t="n">
        <v>1</v>
      </c>
      <c r="C71" s="63" t="n">
        <v>61</v>
      </c>
      <c r="D71" s="17" t="n">
        <v>37165</v>
      </c>
      <c r="E71" s="78" t="n">
        <v>25451</v>
      </c>
      <c r="F71" s="78" t="n">
        <v>2372</v>
      </c>
      <c r="G71" s="73" t="n">
        <f aca="false">E71-F71</f>
        <v>23079</v>
      </c>
      <c r="H71" s="74" t="n">
        <f aca="false">IF(G71&lt;0,0,E71/(31*1500*24))</f>
        <v>0.0228055555555556</v>
      </c>
      <c r="I71" s="76" t="n">
        <v>0.1676</v>
      </c>
      <c r="J71" s="75" t="n">
        <f aca="false">I71*(24*31)</f>
        <v>124.6944</v>
      </c>
    </row>
    <row r="72" customFormat="false" ht="12.75" hidden="false" customHeight="false" outlineLevel="0" collapsed="false">
      <c r="A72" s="63" t="s">
        <v>16</v>
      </c>
      <c r="B72" s="63" t="n">
        <v>1</v>
      </c>
      <c r="C72" s="63" t="n">
        <v>62</v>
      </c>
      <c r="D72" s="17" t="n">
        <v>37165</v>
      </c>
      <c r="E72" s="78" t="n">
        <v>170338</v>
      </c>
      <c r="F72" s="78" t="n">
        <v>1845</v>
      </c>
      <c r="G72" s="73" t="n">
        <f aca="false">E72-F72</f>
        <v>168493</v>
      </c>
      <c r="H72" s="74" t="n">
        <f aca="false">IF(G72&lt;0,0,E72/(31*1500*24))</f>
        <v>0.152632616487455</v>
      </c>
      <c r="I72" s="76" t="n">
        <v>0.44</v>
      </c>
      <c r="J72" s="75" t="n">
        <f aca="false">I72*(24*31)</f>
        <v>327.36</v>
      </c>
    </row>
    <row r="73" customFormat="false" ht="12.75" hidden="false" customHeight="false" outlineLevel="0" collapsed="false">
      <c r="A73" s="63" t="s">
        <v>16</v>
      </c>
      <c r="B73" s="63" t="n">
        <v>1</v>
      </c>
      <c r="C73" s="63" t="n">
        <v>63</v>
      </c>
      <c r="D73" s="17" t="n">
        <v>37165</v>
      </c>
      <c r="E73" s="78" t="n">
        <v>102789</v>
      </c>
      <c r="F73" s="78" t="n">
        <v>1704</v>
      </c>
      <c r="G73" s="73" t="n">
        <f aca="false">E73-F73</f>
        <v>101085</v>
      </c>
      <c r="H73" s="74" t="n">
        <f aca="false">IF(G73&lt;0,0,E73/(31*1500*24))</f>
        <v>0.0921048387096774</v>
      </c>
      <c r="I73" s="76" t="n">
        <v>0.2268</v>
      </c>
      <c r="J73" s="75" t="n">
        <f aca="false">I73*(24*31)</f>
        <v>168.7392</v>
      </c>
    </row>
    <row r="74" customFormat="false" ht="12.75" hidden="false" customHeight="false" outlineLevel="0" collapsed="false">
      <c r="A74" s="63" t="s">
        <v>16</v>
      </c>
      <c r="B74" s="63" t="n">
        <v>1</v>
      </c>
      <c r="C74" s="63" t="n">
        <v>64</v>
      </c>
      <c r="D74" s="17" t="n">
        <v>37165</v>
      </c>
      <c r="E74" s="78" t="n">
        <v>190950</v>
      </c>
      <c r="F74" s="78" t="n">
        <v>1136</v>
      </c>
      <c r="G74" s="73" t="n">
        <f aca="false">E74-F74</f>
        <v>189814</v>
      </c>
      <c r="H74" s="74" t="n">
        <f aca="false">IF(G74&lt;0,0,E74/(31*1500*24))</f>
        <v>0.171102150537634</v>
      </c>
      <c r="I74" s="76" t="n">
        <v>0.7625</v>
      </c>
      <c r="J74" s="75" t="n">
        <f aca="false">I74*(24*31)</f>
        <v>567.3</v>
      </c>
    </row>
    <row r="75" customFormat="false" ht="12.75" hidden="false" customHeight="false" outlineLevel="0" collapsed="false">
      <c r="A75" s="63" t="s">
        <v>16</v>
      </c>
      <c r="B75" s="63" t="n">
        <v>1</v>
      </c>
      <c r="C75" s="63" t="n">
        <v>65</v>
      </c>
      <c r="D75" s="17" t="n">
        <v>37165</v>
      </c>
      <c r="E75" s="78" t="n">
        <v>98362</v>
      </c>
      <c r="F75" s="78" t="n">
        <v>813</v>
      </c>
      <c r="G75" s="73" t="n">
        <f aca="false">E75-F75</f>
        <v>97549</v>
      </c>
      <c r="H75" s="74" t="n">
        <f aca="false">IF(G75&lt;0,0,E75/(31*1500*24))</f>
        <v>0.0881379928315412</v>
      </c>
      <c r="I75" s="76" t="n">
        <v>0.7579</v>
      </c>
      <c r="J75" s="75" t="n">
        <f aca="false">I75*(24*31)</f>
        <v>563.8776</v>
      </c>
    </row>
    <row r="76" customFormat="false" ht="12.75" hidden="false" customHeight="false" outlineLevel="0" collapsed="false">
      <c r="A76" s="63" t="s">
        <v>16</v>
      </c>
      <c r="B76" s="63" t="n">
        <v>1</v>
      </c>
      <c r="C76" s="63" t="n">
        <v>66</v>
      </c>
      <c r="D76" s="17" t="n">
        <v>37165</v>
      </c>
      <c r="E76" s="78" t="n">
        <v>159062</v>
      </c>
      <c r="F76" s="78" t="n">
        <v>1755</v>
      </c>
      <c r="G76" s="73" t="n">
        <f aca="false">E76-F76</f>
        <v>157307</v>
      </c>
      <c r="H76" s="74" t="n">
        <f aca="false">IF(G76&lt;0,0,E76/(31*1500*24))</f>
        <v>0.142528673835125</v>
      </c>
      <c r="I76" s="76" t="n">
        <v>0.6437</v>
      </c>
      <c r="J76" s="75" t="n">
        <f aca="false">I76*(24*31)</f>
        <v>478.9128</v>
      </c>
    </row>
    <row r="77" customFormat="false" ht="12.75" hidden="false" customHeight="false" outlineLevel="0" collapsed="false">
      <c r="A77" s="63" t="s">
        <v>16</v>
      </c>
      <c r="B77" s="63" t="n">
        <v>1</v>
      </c>
      <c r="C77" s="63" t="n">
        <v>67</v>
      </c>
      <c r="D77" s="17" t="n">
        <v>37165</v>
      </c>
      <c r="E77" s="79" t="s">
        <v>58</v>
      </c>
      <c r="F77" s="79"/>
      <c r="G77" s="73"/>
      <c r="H77" s="74"/>
      <c r="I77" s="76"/>
      <c r="J77" s="75"/>
    </row>
    <row r="78" customFormat="false" ht="12.75" hidden="false" customHeight="false" outlineLevel="0" collapsed="false">
      <c r="A78" s="63" t="s">
        <v>16</v>
      </c>
      <c r="B78" s="63" t="n">
        <v>1</v>
      </c>
      <c r="C78" s="63" t="n">
        <v>68</v>
      </c>
      <c r="D78" s="17" t="n">
        <v>37165</v>
      </c>
      <c r="E78" s="78" t="n">
        <v>191803</v>
      </c>
      <c r="F78" s="78" t="n">
        <v>652</v>
      </c>
      <c r="G78" s="73" t="n">
        <f aca="false">E78-F78</f>
        <v>191151</v>
      </c>
      <c r="H78" s="74" t="n">
        <f aca="false">IF(G78&lt;0,0,E78/(31*1500*24))</f>
        <v>0.171866487455197</v>
      </c>
      <c r="I78" s="76" t="n">
        <v>0.3902</v>
      </c>
      <c r="J78" s="75" t="n">
        <f aca="false">I78*(24*31)</f>
        <v>290.3088</v>
      </c>
    </row>
    <row r="79" customFormat="false" ht="12.75" hidden="false" customHeight="false" outlineLevel="0" collapsed="false">
      <c r="A79" s="63" t="s">
        <v>16</v>
      </c>
      <c r="B79" s="63" t="n">
        <v>1</v>
      </c>
      <c r="C79" s="63" t="n">
        <v>69</v>
      </c>
      <c r="D79" s="17" t="n">
        <v>37165</v>
      </c>
      <c r="E79" s="78" t="n">
        <v>177215</v>
      </c>
      <c r="F79" s="78" t="n">
        <v>1242</v>
      </c>
      <c r="G79" s="73" t="n">
        <f aca="false">E79-F79</f>
        <v>175973</v>
      </c>
      <c r="H79" s="74" t="n">
        <f aca="false">IF(G79&lt;0,0,E79/(31*1500*24))</f>
        <v>0.158794802867384</v>
      </c>
      <c r="I79" s="76" t="n">
        <v>0.7212</v>
      </c>
      <c r="J79" s="75" t="n">
        <f aca="false">I79*(24*31)</f>
        <v>536.5728</v>
      </c>
    </row>
    <row r="80" customFormat="false" ht="12.75" hidden="false" customHeight="false" outlineLevel="0" collapsed="false">
      <c r="A80" s="63" t="s">
        <v>16</v>
      </c>
      <c r="B80" s="63" t="n">
        <v>1</v>
      </c>
      <c r="C80" s="63" t="n">
        <v>70</v>
      </c>
      <c r="D80" s="17" t="n">
        <v>37165</v>
      </c>
      <c r="E80" s="78" t="n">
        <v>46277</v>
      </c>
      <c r="F80" s="78" t="n">
        <v>251</v>
      </c>
      <c r="G80" s="73" t="n">
        <f aca="false">E80-F80</f>
        <v>46026</v>
      </c>
      <c r="H80" s="74" t="n">
        <f aca="false">IF(G80&lt;0,0,E80/(31*1500*24))</f>
        <v>0.0414668458781362</v>
      </c>
      <c r="I80" s="76" t="n">
        <v>0.4572</v>
      </c>
      <c r="J80" s="75" t="n">
        <f aca="false">I80*(24*31)</f>
        <v>340.1568</v>
      </c>
    </row>
    <row r="81" customFormat="false" ht="12.75" hidden="false" customHeight="false" outlineLevel="0" collapsed="false">
      <c r="A81" s="63" t="s">
        <v>16</v>
      </c>
      <c r="B81" s="63" t="n">
        <v>1</v>
      </c>
      <c r="C81" s="63" t="n">
        <v>71</v>
      </c>
      <c r="D81" s="17" t="n">
        <v>37165</v>
      </c>
      <c r="E81" s="78" t="n">
        <v>168580</v>
      </c>
      <c r="F81" s="78" t="n">
        <v>665</v>
      </c>
      <c r="G81" s="73" t="n">
        <f aca="false">E81-F81</f>
        <v>167915</v>
      </c>
      <c r="H81" s="74" t="n">
        <f aca="false">IF(G81&lt;0,0,E81/(31*1500*24))</f>
        <v>0.151057347670251</v>
      </c>
      <c r="I81" s="76" t="n">
        <v>0.8024</v>
      </c>
      <c r="J81" s="75" t="n">
        <f aca="false">I81*(24*31)</f>
        <v>596.9856</v>
      </c>
    </row>
    <row r="82" customFormat="false" ht="12.75" hidden="false" customHeight="false" outlineLevel="0" collapsed="false">
      <c r="A82" s="63" t="s">
        <v>16</v>
      </c>
      <c r="B82" s="63" t="n">
        <v>1</v>
      </c>
      <c r="C82" s="63" t="n">
        <v>72</v>
      </c>
      <c r="D82" s="17" t="n">
        <v>37165</v>
      </c>
      <c r="E82" s="78" t="n">
        <v>176430</v>
      </c>
      <c r="F82" s="78" t="n">
        <v>661</v>
      </c>
      <c r="G82" s="73" t="n">
        <f aca="false">E82-F82</f>
        <v>175769</v>
      </c>
      <c r="H82" s="74" t="n">
        <f aca="false">IF(G82&lt;0,0,E82/(31*1500*24))</f>
        <v>0.158091397849462</v>
      </c>
      <c r="I82" s="76" t="n">
        <v>0.5054</v>
      </c>
      <c r="J82" s="75" t="n">
        <f aca="false">I82*(24*31)</f>
        <v>376.0176</v>
      </c>
    </row>
    <row r="83" customFormat="false" ht="12.75" hidden="false" customHeight="false" outlineLevel="0" collapsed="false">
      <c r="A83" s="63" t="s">
        <v>16</v>
      </c>
      <c r="B83" s="63" t="n">
        <v>1</v>
      </c>
      <c r="C83" s="63" t="n">
        <v>73</v>
      </c>
      <c r="D83" s="17" t="n">
        <v>37165</v>
      </c>
      <c r="E83" s="78" t="n">
        <v>13371</v>
      </c>
      <c r="F83" s="78" t="n">
        <v>2575</v>
      </c>
      <c r="G83" s="73" t="n">
        <f aca="false">E83-F83</f>
        <v>10796</v>
      </c>
      <c r="H83" s="74" t="n">
        <f aca="false">IF(G83&lt;0,0,E83/(31*1500*24))</f>
        <v>0.0119811827956989</v>
      </c>
      <c r="I83" s="76" t="n">
        <v>0.0679</v>
      </c>
      <c r="J83" s="75" t="n">
        <f aca="false">I83*(24*31)</f>
        <v>50.5176</v>
      </c>
    </row>
    <row r="84" customFormat="false" ht="12.75" hidden="false" customHeight="false" outlineLevel="0" collapsed="false">
      <c r="A84" s="63" t="s">
        <v>16</v>
      </c>
      <c r="B84" s="63" t="n">
        <v>1</v>
      </c>
      <c r="C84" s="63" t="n">
        <v>74</v>
      </c>
      <c r="D84" s="17" t="n">
        <v>37165</v>
      </c>
      <c r="E84" s="78" t="n">
        <v>202928</v>
      </c>
      <c r="F84" s="78" t="n">
        <v>1854</v>
      </c>
      <c r="G84" s="73" t="n">
        <f aca="false">E84-F84</f>
        <v>201074</v>
      </c>
      <c r="H84" s="74" t="n">
        <f aca="false">IF(G84&lt;0,0,E84/(31*1500*24))</f>
        <v>0.181835125448029</v>
      </c>
      <c r="I84" s="76" t="n">
        <v>0.8007</v>
      </c>
      <c r="J84" s="75" t="n">
        <f aca="false">I84*(24*31)</f>
        <v>595.7208</v>
      </c>
    </row>
    <row r="85" customFormat="false" ht="12.75" hidden="false" customHeight="false" outlineLevel="0" collapsed="false">
      <c r="A85" s="63" t="s">
        <v>16</v>
      </c>
      <c r="B85" s="63" t="n">
        <v>1</v>
      </c>
      <c r="C85" s="63" t="n">
        <v>75</v>
      </c>
      <c r="D85" s="17" t="n">
        <v>37165</v>
      </c>
      <c r="E85" s="79" t="s">
        <v>58</v>
      </c>
      <c r="F85" s="79"/>
      <c r="G85" s="73"/>
      <c r="H85" s="74"/>
      <c r="I85" s="76"/>
      <c r="J85" s="75"/>
    </row>
    <row r="86" customFormat="false" ht="12.75" hidden="false" customHeight="false" outlineLevel="0" collapsed="false">
      <c r="A86" s="63" t="s">
        <v>16</v>
      </c>
      <c r="B86" s="63" t="n">
        <v>1</v>
      </c>
      <c r="C86" s="63" t="n">
        <v>76</v>
      </c>
      <c r="D86" s="17" t="n">
        <v>37165</v>
      </c>
      <c r="E86" s="78" t="n">
        <v>89156</v>
      </c>
      <c r="F86" s="78" t="n">
        <v>2164</v>
      </c>
      <c r="G86" s="73" t="n">
        <f aca="false">E86-F86</f>
        <v>86992</v>
      </c>
      <c r="H86" s="74" t="n">
        <f aca="false">IF(G86&lt;0,0,E86/(31*1500*24))</f>
        <v>0.0798888888888889</v>
      </c>
      <c r="I86" s="76" t="n">
        <v>0.66</v>
      </c>
      <c r="J86" s="75" t="n">
        <f aca="false">I86*(24*31)</f>
        <v>491.04</v>
      </c>
    </row>
    <row r="87" customFormat="false" ht="12.75" hidden="false" customHeight="false" outlineLevel="0" collapsed="false">
      <c r="A87" s="63" t="s">
        <v>16</v>
      </c>
      <c r="B87" s="63" t="n">
        <v>1</v>
      </c>
      <c r="C87" s="63" t="n">
        <v>77</v>
      </c>
      <c r="D87" s="17" t="n">
        <v>37165</v>
      </c>
      <c r="E87" s="78" t="n">
        <v>18467</v>
      </c>
      <c r="F87" s="78" t="n">
        <v>758</v>
      </c>
      <c r="G87" s="73" t="n">
        <f aca="false">E87-F87</f>
        <v>17709</v>
      </c>
      <c r="H87" s="74" t="n">
        <f aca="false">IF(G87&lt;0,0,E87/(31*1500*24))</f>
        <v>0.0165474910394265</v>
      </c>
      <c r="I87" s="76" t="n">
        <v>0.4679</v>
      </c>
      <c r="J87" s="75" t="n">
        <f aca="false">I87*(24*31)</f>
        <v>348.1176</v>
      </c>
    </row>
    <row r="88" customFormat="false" ht="12.75" hidden="false" customHeight="false" outlineLevel="0" collapsed="false">
      <c r="A88" s="63" t="s">
        <v>16</v>
      </c>
      <c r="B88" s="63" t="n">
        <v>1</v>
      </c>
      <c r="C88" s="63" t="n">
        <v>78</v>
      </c>
      <c r="D88" s="17" t="n">
        <v>37165</v>
      </c>
      <c r="E88" s="78" t="n">
        <v>115189</v>
      </c>
      <c r="F88" s="78" t="n">
        <v>810</v>
      </c>
      <c r="G88" s="73" t="n">
        <f aca="false">E88-F88</f>
        <v>114379</v>
      </c>
      <c r="H88" s="74" t="n">
        <f aca="false">IF(G88&lt;0,0,E88/(31*1500*24))</f>
        <v>0.103215949820789</v>
      </c>
      <c r="I88" s="76" t="n">
        <v>0.6719</v>
      </c>
      <c r="J88" s="75" t="n">
        <f aca="false">I88*(24*31)</f>
        <v>499.8936</v>
      </c>
    </row>
    <row r="89" customFormat="false" ht="12.75" hidden="false" customHeight="false" outlineLevel="0" collapsed="false">
      <c r="A89" s="63" t="s">
        <v>16</v>
      </c>
      <c r="B89" s="63" t="n">
        <v>1</v>
      </c>
      <c r="C89" s="63" t="n">
        <v>79</v>
      </c>
      <c r="D89" s="17" t="n">
        <v>37165</v>
      </c>
      <c r="E89" s="78" t="n">
        <v>1396</v>
      </c>
      <c r="F89" s="78" t="n">
        <v>1299</v>
      </c>
      <c r="G89" s="73" t="n">
        <f aca="false">E89-F89</f>
        <v>97</v>
      </c>
      <c r="H89" s="74" t="n">
        <f aca="false">IF(G89&lt;0,0,E89/(31*1500*24))</f>
        <v>0.00125089605734767</v>
      </c>
      <c r="I89" s="76" t="n">
        <v>0.5</v>
      </c>
      <c r="J89" s="75" t="n">
        <f aca="false">I89*(24*31)</f>
        <v>372</v>
      </c>
    </row>
    <row r="90" customFormat="false" ht="12.75" hidden="false" customHeight="false" outlineLevel="0" collapsed="false">
      <c r="A90" s="63" t="s">
        <v>16</v>
      </c>
      <c r="B90" s="63" t="n">
        <v>1</v>
      </c>
      <c r="C90" s="63" t="n">
        <v>80</v>
      </c>
      <c r="D90" s="17" t="n">
        <v>37165</v>
      </c>
      <c r="E90" s="78" t="n">
        <v>21128</v>
      </c>
      <c r="F90" s="78" t="n">
        <v>756</v>
      </c>
      <c r="G90" s="73" t="n">
        <f aca="false">E90-F90</f>
        <v>20372</v>
      </c>
      <c r="H90" s="74" t="n">
        <f aca="false">IF(G90&lt;0,0,E90/(31*1500*24))</f>
        <v>0.0189318996415771</v>
      </c>
      <c r="I90" s="76" t="n">
        <v>0.6615</v>
      </c>
      <c r="J90" s="75" t="n">
        <f aca="false">I90*(24*31)</f>
        <v>492.156</v>
      </c>
    </row>
    <row r="91" customFormat="false" ht="12.75" hidden="false" customHeight="false" outlineLevel="0" collapsed="false">
      <c r="A91" s="63" t="s">
        <v>16</v>
      </c>
      <c r="B91" s="63" t="n">
        <v>1</v>
      </c>
      <c r="C91" s="63" t="n">
        <v>81</v>
      </c>
      <c r="D91" s="17" t="n">
        <v>37165</v>
      </c>
      <c r="E91" s="78" t="n">
        <v>30210</v>
      </c>
      <c r="F91" s="78" t="n">
        <v>1744</v>
      </c>
      <c r="G91" s="73" t="n">
        <f aca="false">E91-F91</f>
        <v>28466</v>
      </c>
      <c r="H91" s="74" t="n">
        <f aca="false">IF(G91&lt;0,0,E91/(31*1500*24))</f>
        <v>0.0270698924731183</v>
      </c>
      <c r="I91" s="76" t="n">
        <v>0.6484</v>
      </c>
      <c r="J91" s="75" t="n">
        <f aca="false">I91*(24*31)</f>
        <v>482.4096</v>
      </c>
    </row>
    <row r="92" customFormat="false" ht="12.75" hidden="false" customHeight="false" outlineLevel="0" collapsed="false">
      <c r="A92" s="63" t="s">
        <v>16</v>
      </c>
      <c r="B92" s="63" t="n">
        <v>1</v>
      </c>
      <c r="C92" s="63" t="n">
        <v>82</v>
      </c>
      <c r="D92" s="17" t="n">
        <v>37165</v>
      </c>
      <c r="E92" s="78" t="n">
        <v>62502</v>
      </c>
      <c r="F92" s="78" t="n">
        <v>2465</v>
      </c>
      <c r="G92" s="73" t="n">
        <f aca="false">E92-F92</f>
        <v>60037</v>
      </c>
      <c r="H92" s="74" t="n">
        <f aca="false">IF(G92&lt;0,0,E92/(31*1500*24))</f>
        <v>0.056005376344086</v>
      </c>
      <c r="I92" s="76" t="n">
        <v>0.7106</v>
      </c>
      <c r="J92" s="75" t="n">
        <f aca="false">I92*(24*31)</f>
        <v>528.6864</v>
      </c>
    </row>
    <row r="93" customFormat="false" ht="12.75" hidden="false" customHeight="false" outlineLevel="0" collapsed="false">
      <c r="A93" s="63" t="s">
        <v>16</v>
      </c>
      <c r="B93" s="63" t="n">
        <v>1</v>
      </c>
      <c r="C93" s="63" t="n">
        <v>83</v>
      </c>
      <c r="D93" s="17" t="n">
        <v>37165</v>
      </c>
      <c r="E93" s="78" t="n">
        <v>104927</v>
      </c>
      <c r="F93" s="78" t="n">
        <v>1408</v>
      </c>
      <c r="G93" s="73" t="n">
        <f aca="false">E93-F93</f>
        <v>103519</v>
      </c>
      <c r="H93" s="74" t="n">
        <f aca="false">IF(G93&lt;0,0,E93/(31*1500*24))</f>
        <v>0.0940206093189964</v>
      </c>
      <c r="I93" s="76" t="n">
        <v>0.7358</v>
      </c>
      <c r="J93" s="75" t="n">
        <f aca="false">I93*(24*31)</f>
        <v>547.4352</v>
      </c>
    </row>
    <row r="94" customFormat="false" ht="12.75" hidden="false" customHeight="false" outlineLevel="0" collapsed="false">
      <c r="A94" s="63" t="s">
        <v>16</v>
      </c>
      <c r="B94" s="63" t="n">
        <v>1</v>
      </c>
      <c r="C94" s="63" t="n">
        <v>84</v>
      </c>
      <c r="D94" s="17" t="n">
        <v>37165</v>
      </c>
      <c r="E94" s="78" t="n">
        <v>28711</v>
      </c>
      <c r="F94" s="78" t="n">
        <v>749</v>
      </c>
      <c r="G94" s="73" t="n">
        <f aca="false">E94-F94</f>
        <v>27962</v>
      </c>
      <c r="H94" s="74" t="n">
        <f aca="false">IF(G94&lt;0,0,E94/(31*1500*24))</f>
        <v>0.0257267025089606</v>
      </c>
      <c r="I94" s="76" t="n">
        <v>0.7628</v>
      </c>
      <c r="J94" s="75" t="n">
        <f aca="false">I94*(24*31)</f>
        <v>567.5232</v>
      </c>
    </row>
    <row r="95" customFormat="false" ht="12.75" hidden="false" customHeight="false" outlineLevel="0" collapsed="false">
      <c r="A95" s="63" t="s">
        <v>16</v>
      </c>
      <c r="B95" s="63" t="n">
        <v>1</v>
      </c>
      <c r="C95" s="63" t="n">
        <v>85</v>
      </c>
      <c r="D95" s="17" t="n">
        <v>37165</v>
      </c>
      <c r="E95" s="78" t="n">
        <v>45159</v>
      </c>
      <c r="F95" s="78" t="n">
        <v>35</v>
      </c>
      <c r="G95" s="73" t="n">
        <f aca="false">E95-F95</f>
        <v>45124</v>
      </c>
      <c r="H95" s="74" t="n">
        <f aca="false">IF(G95&lt;0,0,E95/(31*1500*24))</f>
        <v>0.0404650537634409</v>
      </c>
      <c r="I95" s="76" t="n">
        <v>0.1866</v>
      </c>
      <c r="J95" s="75" t="n">
        <f aca="false">I95*(24*31)</f>
        <v>138.8304</v>
      </c>
    </row>
    <row r="96" customFormat="false" ht="12.75" hidden="false" customHeight="false" outlineLevel="0" collapsed="false">
      <c r="A96" s="63" t="s">
        <v>16</v>
      </c>
      <c r="B96" s="63" t="n">
        <v>1</v>
      </c>
      <c r="C96" s="63" t="n">
        <v>86</v>
      </c>
      <c r="D96" s="17" t="n">
        <v>37165</v>
      </c>
      <c r="E96" s="78" t="n">
        <v>177314</v>
      </c>
      <c r="F96" s="78" t="n">
        <v>1283</v>
      </c>
      <c r="G96" s="73" t="n">
        <f aca="false">E96-F96</f>
        <v>176031</v>
      </c>
      <c r="H96" s="74" t="n">
        <f aca="false">IF(G96&lt;0,0,E96/(31*1500*24))</f>
        <v>0.158883512544803</v>
      </c>
      <c r="I96" s="76" t="n">
        <v>0.813</v>
      </c>
      <c r="J96" s="75" t="n">
        <f aca="false">I96*(24*31)</f>
        <v>604.872</v>
      </c>
    </row>
    <row r="97" customFormat="false" ht="12.75" hidden="false" customHeight="false" outlineLevel="0" collapsed="false">
      <c r="A97" s="63" t="s">
        <v>16</v>
      </c>
      <c r="B97" s="63" t="n">
        <v>1</v>
      </c>
      <c r="C97" s="63" t="n">
        <v>87</v>
      </c>
      <c r="D97" s="17" t="n">
        <v>37165</v>
      </c>
      <c r="E97" s="78" t="n">
        <v>146194</v>
      </c>
      <c r="F97" s="78" t="n">
        <v>1971</v>
      </c>
      <c r="G97" s="73" t="n">
        <f aca="false">E97-F97</f>
        <v>144223</v>
      </c>
      <c r="H97" s="74" t="n">
        <f aca="false">IF(G97&lt;0,0,E97/(31*1500*24))</f>
        <v>0.130998207885305</v>
      </c>
      <c r="I97" s="76" t="n">
        <v>0.8083</v>
      </c>
      <c r="J97" s="75" t="n">
        <f aca="false">I97*(24*31)</f>
        <v>601.3752</v>
      </c>
    </row>
    <row r="98" customFormat="false" ht="12.75" hidden="false" customHeight="false" outlineLevel="0" collapsed="false">
      <c r="A98" s="63" t="s">
        <v>16</v>
      </c>
      <c r="B98" s="63" t="n">
        <v>1</v>
      </c>
      <c r="C98" s="63" t="n">
        <v>88</v>
      </c>
      <c r="D98" s="17" t="n">
        <v>37165</v>
      </c>
      <c r="E98" s="78" t="n">
        <v>44564</v>
      </c>
      <c r="F98" s="78" t="n">
        <v>2298</v>
      </c>
      <c r="G98" s="73" t="n">
        <f aca="false">E98-F98</f>
        <v>42266</v>
      </c>
      <c r="H98" s="74" t="n">
        <f aca="false">IF(G98&lt;0,0,E98/(31*1500*24))</f>
        <v>0.0399318996415771</v>
      </c>
      <c r="I98" s="76" t="n">
        <v>0.5948</v>
      </c>
      <c r="J98" s="75" t="n">
        <f aca="false">I98*(24*31)</f>
        <v>442.5312</v>
      </c>
    </row>
    <row r="99" customFormat="false" ht="12.75" hidden="false" customHeight="false" outlineLevel="0" collapsed="false">
      <c r="A99" s="63" t="s">
        <v>16</v>
      </c>
      <c r="B99" s="63" t="n">
        <v>1</v>
      </c>
      <c r="C99" s="63" t="n">
        <v>89</v>
      </c>
      <c r="D99" s="17" t="n">
        <v>37165</v>
      </c>
      <c r="E99" s="78" t="n">
        <v>158821</v>
      </c>
      <c r="F99" s="78" t="n">
        <v>2001</v>
      </c>
      <c r="G99" s="73" t="n">
        <f aca="false">E99-F99</f>
        <v>156820</v>
      </c>
      <c r="H99" s="74" t="n">
        <f aca="false">IF(G99&lt;0,0,E99/(31*1500*24))</f>
        <v>0.142312724014337</v>
      </c>
      <c r="I99" s="76" t="n">
        <v>0.9416</v>
      </c>
      <c r="J99" s="75" t="n">
        <f aca="false">I99*(24*31)</f>
        <v>700.5504</v>
      </c>
    </row>
    <row r="100" customFormat="false" ht="12.75" hidden="false" customHeight="false" outlineLevel="0" collapsed="false">
      <c r="A100" s="63" t="s">
        <v>16</v>
      </c>
      <c r="B100" s="63" t="n">
        <v>1</v>
      </c>
      <c r="C100" s="63" t="n">
        <v>90</v>
      </c>
      <c r="D100" s="17" t="n">
        <v>37165</v>
      </c>
      <c r="E100" s="78" t="n">
        <v>105799</v>
      </c>
      <c r="F100" s="78" t="n">
        <v>1192</v>
      </c>
      <c r="G100" s="73" t="n">
        <f aca="false">E100-F100</f>
        <v>104607</v>
      </c>
      <c r="H100" s="74" t="n">
        <f aca="false">IF(G100&lt;0,0,E100/(31*1500*24))</f>
        <v>0.0948019713261649</v>
      </c>
      <c r="I100" s="76" t="n">
        <v>0.7831</v>
      </c>
      <c r="J100" s="75" t="n">
        <f aca="false">I100*(24*31)</f>
        <v>582.6264</v>
      </c>
    </row>
    <row r="101" customFormat="false" ht="12.75" hidden="false" customHeight="false" outlineLevel="0" collapsed="false">
      <c r="A101" s="63" t="s">
        <v>16</v>
      </c>
      <c r="B101" s="63" t="n">
        <v>1</v>
      </c>
      <c r="C101" s="63" t="n">
        <v>91</v>
      </c>
      <c r="D101" s="17" t="n">
        <v>37165</v>
      </c>
      <c r="E101" s="79" t="s">
        <v>58</v>
      </c>
      <c r="F101" s="79"/>
      <c r="G101" s="73"/>
      <c r="H101" s="74"/>
      <c r="I101" s="76"/>
      <c r="J101" s="75"/>
    </row>
    <row r="102" customFormat="false" ht="12.75" hidden="false" customHeight="false" outlineLevel="0" collapsed="false">
      <c r="A102" s="63" t="s">
        <v>16</v>
      </c>
      <c r="B102" s="63" t="n">
        <v>1</v>
      </c>
      <c r="C102" s="63" t="n">
        <v>92</v>
      </c>
      <c r="D102" s="17" t="n">
        <v>37165</v>
      </c>
      <c r="E102" s="79" t="s">
        <v>58</v>
      </c>
      <c r="F102" s="79"/>
      <c r="G102" s="73"/>
      <c r="H102" s="74"/>
      <c r="I102" s="76"/>
      <c r="J102" s="75"/>
    </row>
    <row r="103" customFormat="false" ht="12.75" hidden="false" customHeight="false" outlineLevel="0" collapsed="false">
      <c r="A103" s="63" t="s">
        <v>16</v>
      </c>
      <c r="B103" s="63" t="n">
        <v>1</v>
      </c>
      <c r="C103" s="63" t="n">
        <v>93</v>
      </c>
      <c r="D103" s="17" t="n">
        <v>37165</v>
      </c>
      <c r="E103" s="79" t="s">
        <v>58</v>
      </c>
      <c r="F103" s="79"/>
      <c r="G103" s="73"/>
      <c r="H103" s="74"/>
      <c r="I103" s="76"/>
      <c r="J103" s="75"/>
    </row>
    <row r="104" customFormat="false" ht="12.75" hidden="false" customHeight="false" outlineLevel="0" collapsed="false">
      <c r="A104" s="63" t="s">
        <v>16</v>
      </c>
      <c r="B104" s="63" t="n">
        <v>1</v>
      </c>
      <c r="C104" s="63" t="n">
        <v>94</v>
      </c>
      <c r="D104" s="17" t="n">
        <v>37165</v>
      </c>
      <c r="E104" s="79" t="s">
        <v>58</v>
      </c>
      <c r="F104" s="79"/>
      <c r="G104" s="73"/>
      <c r="H104" s="74"/>
      <c r="I104" s="76"/>
      <c r="J104" s="75"/>
    </row>
    <row r="105" customFormat="false" ht="12.75" hidden="false" customHeight="false" outlineLevel="0" collapsed="false">
      <c r="A105" s="63" t="s">
        <v>16</v>
      </c>
      <c r="B105" s="63" t="n">
        <v>1</v>
      </c>
      <c r="C105" s="63" t="n">
        <v>95</v>
      </c>
      <c r="D105" s="17" t="n">
        <v>37165</v>
      </c>
      <c r="E105" s="79" t="s">
        <v>58</v>
      </c>
      <c r="F105" s="79"/>
      <c r="G105" s="73"/>
      <c r="H105" s="74"/>
      <c r="I105" s="76"/>
      <c r="J105" s="75"/>
    </row>
    <row r="106" customFormat="false" ht="12.75" hidden="false" customHeight="false" outlineLevel="0" collapsed="false">
      <c r="A106" s="63" t="s">
        <v>16</v>
      </c>
      <c r="B106" s="63" t="n">
        <v>1</v>
      </c>
      <c r="C106" s="63" t="n">
        <v>96</v>
      </c>
      <c r="D106" s="17" t="n">
        <v>37165</v>
      </c>
      <c r="E106" s="79" t="s">
        <v>58</v>
      </c>
      <c r="F106" s="79"/>
      <c r="G106" s="73"/>
      <c r="H106" s="74"/>
      <c r="I106" s="76"/>
      <c r="J106" s="75"/>
    </row>
    <row r="107" customFormat="false" ht="12.75" hidden="false" customHeight="false" outlineLevel="0" collapsed="false">
      <c r="A107" s="63" t="s">
        <v>16</v>
      </c>
      <c r="B107" s="63" t="n">
        <v>1</v>
      </c>
      <c r="C107" s="63" t="n">
        <v>97</v>
      </c>
      <c r="D107" s="17" t="n">
        <v>37165</v>
      </c>
      <c r="E107" s="79" t="s">
        <v>58</v>
      </c>
      <c r="F107" s="79"/>
      <c r="G107" s="73"/>
      <c r="H107" s="74"/>
      <c r="I107" s="76"/>
      <c r="J107" s="75"/>
    </row>
    <row r="108" customFormat="false" ht="12.75" hidden="false" customHeight="false" outlineLevel="0" collapsed="false">
      <c r="A108" s="63" t="s">
        <v>16</v>
      </c>
      <c r="B108" s="63" t="n">
        <v>1</v>
      </c>
      <c r="C108" s="63" t="n">
        <v>98</v>
      </c>
      <c r="D108" s="17" t="n">
        <v>37165</v>
      </c>
      <c r="E108" s="79" t="s">
        <v>58</v>
      </c>
      <c r="F108" s="79"/>
      <c r="G108" s="73"/>
      <c r="H108" s="74"/>
      <c r="I108" s="76"/>
      <c r="J108" s="75"/>
    </row>
    <row r="109" customFormat="false" ht="12.75" hidden="false" customHeight="false" outlineLevel="0" collapsed="false">
      <c r="A109" s="63" t="s">
        <v>16</v>
      </c>
      <c r="B109" s="63" t="n">
        <v>1</v>
      </c>
      <c r="C109" s="63" t="n">
        <v>99</v>
      </c>
      <c r="D109" s="17" t="n">
        <v>37165</v>
      </c>
      <c r="E109" s="79" t="s">
        <v>58</v>
      </c>
      <c r="F109" s="79"/>
      <c r="G109" s="73"/>
      <c r="H109" s="74"/>
      <c r="I109" s="76"/>
      <c r="J109" s="75"/>
    </row>
    <row r="110" customFormat="false" ht="12.75" hidden="false" customHeight="false" outlineLevel="0" collapsed="false">
      <c r="A110" s="63" t="s">
        <v>16</v>
      </c>
      <c r="B110" s="63" t="n">
        <v>1</v>
      </c>
      <c r="C110" s="63" t="n">
        <v>100</v>
      </c>
      <c r="D110" s="17" t="n">
        <v>37165</v>
      </c>
      <c r="E110" s="79" t="s">
        <v>58</v>
      </c>
      <c r="F110" s="79"/>
      <c r="G110" s="73"/>
      <c r="H110" s="74"/>
      <c r="I110" s="76"/>
      <c r="J110" s="75"/>
    </row>
    <row r="111" customFormat="false" ht="12.75" hidden="false" customHeight="false" outlineLevel="0" collapsed="false">
      <c r="A111" s="63"/>
      <c r="B111" s="63"/>
      <c r="C111" s="27" t="s">
        <v>17</v>
      </c>
      <c r="D111" s="17" t="n">
        <v>37165</v>
      </c>
      <c r="E111" s="78" t="n">
        <f aca="false">SUM(E11:E110)</f>
        <v>17470845</v>
      </c>
      <c r="F111" s="78" t="n">
        <f aca="false">SUM(F11:F110)</f>
        <v>80455</v>
      </c>
      <c r="G111" s="78" t="n">
        <f aca="false">E111-F111</f>
        <v>17390390</v>
      </c>
      <c r="H111" s="80" t="n">
        <f aca="false">AVERAGE(H11:H110)</f>
        <v>0.179939469781238</v>
      </c>
      <c r="I111" s="80" t="n">
        <f aca="false">AVERAGE(I11:I110)</f>
        <v>0.64383908045977</v>
      </c>
      <c r="J111" s="81" t="n">
        <f aca="false">SUM(J11:J110)</f>
        <v>41674.416</v>
      </c>
    </row>
    <row r="112" customFormat="false" ht="12.75" hidden="false" customHeight="false" outlineLevel="0" collapsed="false">
      <c r="A112" s="82"/>
      <c r="B112" s="83"/>
      <c r="C112" s="31" t="s">
        <v>18</v>
      </c>
      <c r="D112" s="17" t="n">
        <v>37165</v>
      </c>
      <c r="E112" s="84" t="n">
        <f aca="false">0.02*E111</f>
        <v>349416.9</v>
      </c>
      <c r="F112" s="84" t="n">
        <f aca="false">0.02*F111</f>
        <v>1609.1</v>
      </c>
      <c r="G112" s="84" t="n">
        <f aca="false">0.02*G111</f>
        <v>347807.8</v>
      </c>
      <c r="H112" s="74"/>
      <c r="I112" s="74"/>
      <c r="J112" s="75"/>
    </row>
    <row r="113" customFormat="false" ht="12.75" hidden="false" customHeight="false" outlineLevel="0" collapsed="false">
      <c r="A113" s="82"/>
      <c r="B113" s="83"/>
      <c r="C113" s="27" t="s">
        <v>19</v>
      </c>
      <c r="D113" s="17" t="n">
        <v>37165</v>
      </c>
      <c r="E113" s="84" t="n">
        <f aca="false">E111-E112</f>
        <v>17121428.1</v>
      </c>
      <c r="F113" s="84" t="n">
        <f aca="false">F111-F112</f>
        <v>78845.9</v>
      </c>
      <c r="G113" s="84" t="n">
        <f aca="false">G111-G112</f>
        <v>17042582.2</v>
      </c>
      <c r="H113" s="74" t="n">
        <f aca="false">0.98*H111</f>
        <v>0.176340680385614</v>
      </c>
      <c r="I113" s="74" t="n">
        <f aca="false">I111</f>
        <v>0.64383908045977</v>
      </c>
      <c r="J113" s="75" t="n">
        <f aca="false">J111</f>
        <v>41674.416</v>
      </c>
    </row>
    <row r="114" customFormat="false" ht="14.25" hidden="false" customHeight="false" outlineLevel="0" collapsed="false">
      <c r="A114" s="82"/>
      <c r="B114" s="83"/>
      <c r="C114" s="27" t="s">
        <v>19</v>
      </c>
      <c r="D114" s="17" t="s">
        <v>20</v>
      </c>
      <c r="E114" s="84" t="n">
        <f aca="false">E113+'0901'!E114</f>
        <v>31565841.16</v>
      </c>
      <c r="F114" s="84" t="n">
        <f aca="false">F113+'0901'!F114</f>
        <v>219012.36</v>
      </c>
      <c r="G114" s="84" t="n">
        <f aca="false">G113+'0901'!G114</f>
        <v>31346828.8</v>
      </c>
      <c r="H114" s="74" t="n">
        <f aca="false">AVERAGE(H113,'0901'!H113)</f>
        <v>0.167772244513794</v>
      </c>
      <c r="I114" s="74" t="n">
        <f aca="false">AVERAGE(I113,'0901'!I113)</f>
        <v>0.671104597701149</v>
      </c>
      <c r="J114" s="75" t="n">
        <f aca="false">J113+'0901'!J114</f>
        <v>85420.32</v>
      </c>
    </row>
    <row r="115" customFormat="false" ht="12.75" hidden="false" customHeight="false" outlineLevel="0" collapsed="false">
      <c r="D115" s="36"/>
      <c r="E115" s="70"/>
      <c r="F115" s="70"/>
      <c r="G115" s="70"/>
      <c r="H115" s="70"/>
      <c r="I115" s="85"/>
      <c r="J115" s="70"/>
    </row>
    <row r="116" customFormat="false" ht="12.75" hidden="false" customHeight="false" outlineLevel="0" collapsed="false">
      <c r="A116" s="69" t="s">
        <v>21</v>
      </c>
      <c r="D116" s="36"/>
      <c r="E116" s="70"/>
      <c r="F116" s="70"/>
      <c r="G116" s="70"/>
      <c r="H116" s="70"/>
      <c r="I116" s="85"/>
    </row>
    <row r="117" customFormat="false" ht="12.75" hidden="false" customHeight="false" outlineLevel="0" collapsed="false">
      <c r="A117" s="69" t="s">
        <v>59</v>
      </c>
      <c r="D117" s="36"/>
      <c r="E117" s="70"/>
      <c r="F117" s="70"/>
      <c r="G117" s="70"/>
      <c r="H117" s="70"/>
      <c r="I117" s="85"/>
      <c r="J117" s="70"/>
    </row>
    <row r="118" customFormat="false" ht="12.75" hidden="false" customHeight="false" outlineLevel="0" collapsed="false">
      <c r="A118" s="69" t="s">
        <v>23</v>
      </c>
      <c r="E118" s="70"/>
      <c r="F118" s="70"/>
      <c r="G118" s="70"/>
      <c r="H118" s="70"/>
      <c r="I118" s="85"/>
      <c r="J118" s="70"/>
    </row>
    <row r="119" customFormat="false" ht="12.75" hidden="false" customHeight="false" outlineLevel="0" collapsed="false">
      <c r="A119" s="69" t="s">
        <v>60</v>
      </c>
      <c r="E119" s="70"/>
      <c r="F119" s="70"/>
      <c r="G119" s="70"/>
      <c r="H119" s="70"/>
      <c r="J119" s="70"/>
    </row>
    <row r="120" customFormat="false" ht="12.75" hidden="false" customHeight="false" outlineLevel="0" collapsed="false">
      <c r="E120" s="70"/>
      <c r="F120" s="70"/>
      <c r="G120" s="70"/>
      <c r="H120" s="70"/>
      <c r="J120" s="70"/>
    </row>
    <row r="121" customFormat="false" ht="12.75" hidden="false" customHeight="false" outlineLevel="0" collapsed="false">
      <c r="E121" s="70"/>
      <c r="F121" s="70"/>
      <c r="G121" s="70"/>
      <c r="H121" s="70"/>
      <c r="J121" s="70"/>
    </row>
    <row r="122" customFormat="false" ht="12.75" hidden="false" customHeight="false" outlineLevel="0" collapsed="false">
      <c r="E122" s="70"/>
      <c r="F122" s="70"/>
      <c r="G122" s="70"/>
      <c r="H122" s="70"/>
      <c r="J122" s="70"/>
    </row>
    <row r="123" customFormat="false" ht="12.75" hidden="false" customHeight="false" outlineLevel="0" collapsed="false">
      <c r="E123" s="70"/>
      <c r="F123" s="70"/>
      <c r="G123" s="70"/>
    </row>
    <row r="124" customFormat="false" ht="24.75" hidden="false" customHeight="true" outlineLevel="0" collapsed="false">
      <c r="A124" s="86"/>
      <c r="B124" s="87"/>
      <c r="C124" s="87"/>
      <c r="D124" s="87"/>
      <c r="E124" s="86" t="s">
        <v>61</v>
      </c>
      <c r="F124" s="87"/>
      <c r="G124" s="87"/>
      <c r="H124" s="88"/>
      <c r="I124" s="89"/>
      <c r="J124" s="1"/>
    </row>
    <row r="125" customFormat="false" ht="15.75" hidden="false" customHeight="false" outlineLevel="0" collapsed="false">
      <c r="A125" s="41"/>
      <c r="B125" s="90"/>
      <c r="C125" s="90"/>
      <c r="D125" s="90"/>
      <c r="E125" s="90" t="s">
        <v>27</v>
      </c>
      <c r="F125" s="91"/>
      <c r="G125" s="90"/>
      <c r="H125" s="92"/>
      <c r="I125" s="93"/>
      <c r="J125" s="1"/>
    </row>
    <row r="126" customFormat="false" ht="12.75" hidden="false" customHeight="false" outlineLevel="0" collapsed="false">
      <c r="A126" s="94" t="s">
        <v>28</v>
      </c>
      <c r="B126" s="95"/>
      <c r="C126" s="96" t="n">
        <f aca="false">K157</f>
        <v>0.423729838709677</v>
      </c>
      <c r="D126" s="47"/>
      <c r="E126" s="97"/>
      <c r="F126" s="97"/>
      <c r="G126" s="98"/>
      <c r="H126" s="98"/>
      <c r="I126" s="99"/>
      <c r="J126" s="1"/>
    </row>
    <row r="127" customFormat="false" ht="25.5" hidden="false" customHeight="false" outlineLevel="0" collapsed="false">
      <c r="A127" s="51" t="s">
        <v>29</v>
      </c>
      <c r="B127" s="52"/>
      <c r="C127" s="53" t="s">
        <v>30</v>
      </c>
      <c r="D127" s="54" t="s">
        <v>31</v>
      </c>
      <c r="E127" s="55" t="s">
        <v>32</v>
      </c>
      <c r="F127" s="56"/>
      <c r="G127" s="1"/>
      <c r="H127" s="51" t="s">
        <v>33</v>
      </c>
      <c r="I127" s="57" t="s">
        <v>34</v>
      </c>
      <c r="J127" s="57" t="s">
        <v>35</v>
      </c>
      <c r="K127" s="57" t="s">
        <v>36</v>
      </c>
    </row>
    <row r="128" customFormat="false" ht="12.75" hidden="false" customHeight="false" outlineLevel="0" collapsed="false">
      <c r="A128" s="100" t="n">
        <v>37165.0006944445</v>
      </c>
      <c r="B128" s="101"/>
      <c r="C128" s="100" t="n">
        <v>37165.2916666667</v>
      </c>
      <c r="D128" s="102" t="s">
        <v>62</v>
      </c>
      <c r="E128" s="44" t="s">
        <v>63</v>
      </c>
      <c r="F128" s="103"/>
      <c r="G128" s="104"/>
      <c r="H128" s="105" t="s">
        <v>39</v>
      </c>
      <c r="I128" s="106" t="n">
        <f aca="false">(C128-A128)*24</f>
        <v>6.98333333333333</v>
      </c>
      <c r="J128" s="63" t="n">
        <v>0</v>
      </c>
      <c r="K128" s="19" t="n">
        <f aca="false">J128*I128</f>
        <v>0</v>
      </c>
    </row>
    <row r="129" customFormat="false" ht="12.75" hidden="false" customHeight="false" outlineLevel="0" collapsed="false">
      <c r="A129" s="100" t="n">
        <v>37165.2916666667</v>
      </c>
      <c r="B129" s="101"/>
      <c r="C129" s="100" t="n">
        <v>37165.75</v>
      </c>
      <c r="D129" s="102" t="s">
        <v>62</v>
      </c>
      <c r="E129" s="44" t="s">
        <v>64</v>
      </c>
      <c r="F129" s="103"/>
      <c r="G129" s="104"/>
      <c r="H129" s="105" t="s">
        <v>65</v>
      </c>
      <c r="I129" s="106" t="n">
        <f aca="false">(C129-A129)*24</f>
        <v>11</v>
      </c>
      <c r="J129" s="63" t="n">
        <v>100</v>
      </c>
      <c r="K129" s="19" t="n">
        <f aca="false">J129*I129</f>
        <v>1100</v>
      </c>
    </row>
    <row r="130" customFormat="false" ht="12.75" hidden="false" customHeight="false" outlineLevel="0" collapsed="false">
      <c r="A130" s="100" t="n">
        <v>37166.4166666667</v>
      </c>
      <c r="B130" s="101"/>
      <c r="C130" s="100" t="n">
        <v>37166.9791666667</v>
      </c>
      <c r="D130" s="102" t="s">
        <v>66</v>
      </c>
      <c r="E130" s="44" t="s">
        <v>67</v>
      </c>
      <c r="F130" s="103"/>
      <c r="G130" s="104"/>
      <c r="H130" s="105" t="s">
        <v>68</v>
      </c>
      <c r="I130" s="106" t="n">
        <f aca="false">(C130-A130)*24</f>
        <v>13.5</v>
      </c>
      <c r="J130" s="63" t="n">
        <v>0</v>
      </c>
      <c r="K130" s="19" t="n">
        <f aca="false">J130*I130</f>
        <v>0</v>
      </c>
    </row>
    <row r="131" customFormat="false" ht="12.75" hidden="false" customHeight="false" outlineLevel="0" collapsed="false">
      <c r="A131" s="100" t="n">
        <v>37166.9791666667</v>
      </c>
      <c r="B131" s="101"/>
      <c r="C131" s="100" t="n">
        <v>37167.3125</v>
      </c>
      <c r="D131" s="102" t="s">
        <v>69</v>
      </c>
      <c r="E131" s="44" t="s">
        <v>70</v>
      </c>
      <c r="F131" s="64"/>
      <c r="G131" s="65"/>
      <c r="H131" s="105" t="s">
        <v>68</v>
      </c>
      <c r="I131" s="106" t="n">
        <f aca="false">(C131-A131)*24</f>
        <v>8</v>
      </c>
      <c r="J131" s="63" t="n">
        <f aca="false">21+7</f>
        <v>28</v>
      </c>
      <c r="K131" s="19" t="n">
        <f aca="false">J131*I131</f>
        <v>224</v>
      </c>
    </row>
    <row r="132" customFormat="false" ht="12.75" hidden="false" customHeight="false" outlineLevel="0" collapsed="false">
      <c r="A132" s="100" t="n">
        <v>37167.3125</v>
      </c>
      <c r="B132" s="101"/>
      <c r="C132" s="100" t="n">
        <v>37167.8541666667</v>
      </c>
      <c r="D132" s="102" t="s">
        <v>37</v>
      </c>
      <c r="E132" s="44" t="s">
        <v>71</v>
      </c>
      <c r="F132" s="64"/>
      <c r="G132" s="65"/>
      <c r="H132" s="105" t="s">
        <v>72</v>
      </c>
      <c r="I132" s="106" t="n">
        <f aca="false">(C132-A132)*24</f>
        <v>13</v>
      </c>
      <c r="J132" s="63" t="n">
        <f aca="false">21+21</f>
        <v>42</v>
      </c>
      <c r="K132" s="19" t="n">
        <f aca="false">J132*I132</f>
        <v>546</v>
      </c>
    </row>
    <row r="133" customFormat="false" ht="12.75" hidden="false" customHeight="false" outlineLevel="0" collapsed="false">
      <c r="A133" s="100" t="n">
        <v>37167.8541666667</v>
      </c>
      <c r="B133" s="101"/>
      <c r="C133" s="100" t="n">
        <v>37169.375</v>
      </c>
      <c r="D133" s="102" t="s">
        <v>66</v>
      </c>
      <c r="E133" s="44" t="s">
        <v>73</v>
      </c>
      <c r="F133" s="103"/>
      <c r="G133" s="104"/>
      <c r="H133" s="105" t="s">
        <v>68</v>
      </c>
      <c r="I133" s="106" t="n">
        <f aca="false">(C133-A133)*24</f>
        <v>36.5</v>
      </c>
      <c r="J133" s="63" t="n">
        <v>21</v>
      </c>
      <c r="K133" s="19" t="n">
        <f aca="false">J133*I133</f>
        <v>766.5</v>
      </c>
    </row>
    <row r="134" customFormat="false" ht="12.75" hidden="false" customHeight="false" outlineLevel="0" collapsed="false">
      <c r="A134" s="100" t="n">
        <v>37167.8541666667</v>
      </c>
      <c r="B134" s="101"/>
      <c r="C134" s="100" t="n">
        <v>37169.375</v>
      </c>
      <c r="D134" s="102" t="s">
        <v>74</v>
      </c>
      <c r="E134" s="44" t="s">
        <v>75</v>
      </c>
      <c r="F134" s="83"/>
      <c r="G134" s="104"/>
      <c r="H134" s="105" t="s">
        <v>42</v>
      </c>
      <c r="I134" s="106" t="n">
        <f aca="false">(C134-A134)*24</f>
        <v>36.5</v>
      </c>
      <c r="J134" s="63" t="n">
        <v>7</v>
      </c>
      <c r="K134" s="19" t="n">
        <f aca="false">J134*I134</f>
        <v>255.5</v>
      </c>
    </row>
    <row r="135" customFormat="false" ht="12.75" hidden="false" customHeight="false" outlineLevel="0" collapsed="false">
      <c r="A135" s="100" t="n">
        <v>37169.375</v>
      </c>
      <c r="B135" s="63"/>
      <c r="C135" s="100" t="n">
        <v>37169.75</v>
      </c>
      <c r="D135" s="102" t="s">
        <v>66</v>
      </c>
      <c r="E135" s="44" t="s">
        <v>73</v>
      </c>
      <c r="F135" s="103"/>
      <c r="G135" s="107"/>
      <c r="H135" s="105" t="s">
        <v>68</v>
      </c>
      <c r="I135" s="106" t="n">
        <f aca="false">(C135-A135)*24</f>
        <v>9</v>
      </c>
      <c r="J135" s="63" t="n">
        <v>21</v>
      </c>
      <c r="K135" s="19" t="n">
        <f aca="false">J135*I135</f>
        <v>189</v>
      </c>
    </row>
    <row r="136" customFormat="false" ht="12.75" hidden="false" customHeight="false" outlineLevel="0" collapsed="false">
      <c r="A136" s="100" t="n">
        <v>37169.375</v>
      </c>
      <c r="B136" s="63"/>
      <c r="C136" s="100" t="n">
        <v>37169.75</v>
      </c>
      <c r="D136" s="102" t="s">
        <v>76</v>
      </c>
      <c r="E136" s="44" t="s">
        <v>77</v>
      </c>
      <c r="F136" s="103"/>
      <c r="G136" s="107"/>
      <c r="H136" s="105" t="s">
        <v>78</v>
      </c>
      <c r="I136" s="106" t="n">
        <f aca="false">(C136-A136)*24</f>
        <v>9</v>
      </c>
      <c r="J136" s="63" t="n">
        <f aca="false">24+3</f>
        <v>27</v>
      </c>
      <c r="K136" s="19" t="n">
        <f aca="false">J136*I136</f>
        <v>243</v>
      </c>
    </row>
    <row r="137" customFormat="false" ht="12.75" hidden="false" customHeight="false" outlineLevel="0" collapsed="false">
      <c r="A137" s="100" t="n">
        <v>37169.75</v>
      </c>
      <c r="B137" s="63"/>
      <c r="C137" s="100" t="n">
        <v>37170.375</v>
      </c>
      <c r="D137" s="102" t="s">
        <v>69</v>
      </c>
      <c r="E137" s="44" t="s">
        <v>70</v>
      </c>
      <c r="F137" s="103"/>
      <c r="G137" s="107"/>
      <c r="H137" s="105" t="s">
        <v>68</v>
      </c>
      <c r="I137" s="106" t="n">
        <f aca="false">(C137-A137)*24</f>
        <v>15</v>
      </c>
      <c r="J137" s="63" t="n">
        <f aca="false">21+7</f>
        <v>28</v>
      </c>
      <c r="K137" s="19" t="n">
        <f aca="false">J137*I137</f>
        <v>420</v>
      </c>
    </row>
    <row r="138" customFormat="false" ht="12.75" hidden="false" customHeight="false" outlineLevel="0" collapsed="false">
      <c r="A138" s="100" t="n">
        <v>37170.375</v>
      </c>
      <c r="B138" s="63"/>
      <c r="C138" s="100" t="n">
        <v>37170.75</v>
      </c>
      <c r="D138" s="102" t="s">
        <v>69</v>
      </c>
      <c r="E138" s="44" t="s">
        <v>70</v>
      </c>
      <c r="F138" s="103"/>
      <c r="G138" s="107"/>
      <c r="H138" s="105" t="s">
        <v>68</v>
      </c>
      <c r="I138" s="106" t="n">
        <f aca="false">(C138-A138)*24</f>
        <v>9</v>
      </c>
      <c r="J138" s="63" t="n">
        <f aca="false">21+7</f>
        <v>28</v>
      </c>
      <c r="K138" s="19" t="n">
        <f aca="false">J138*I138</f>
        <v>252</v>
      </c>
    </row>
    <row r="139" customFormat="false" ht="12.75" hidden="false" customHeight="false" outlineLevel="0" collapsed="false">
      <c r="A139" s="100" t="n">
        <v>37170.375</v>
      </c>
      <c r="B139" s="63"/>
      <c r="C139" s="100" t="n">
        <v>37170.75</v>
      </c>
      <c r="D139" s="102" t="s">
        <v>79</v>
      </c>
      <c r="E139" s="44" t="s">
        <v>77</v>
      </c>
      <c r="F139" s="103"/>
      <c r="G139" s="107"/>
      <c r="H139" s="105" t="s">
        <v>80</v>
      </c>
      <c r="I139" s="106" t="n">
        <f aca="false">(C139-A139)*24</f>
        <v>9</v>
      </c>
      <c r="J139" s="63" t="n">
        <f aca="false">16+3</f>
        <v>19</v>
      </c>
      <c r="K139" s="19" t="n">
        <f aca="false">J139*I139</f>
        <v>171</v>
      </c>
    </row>
    <row r="140" customFormat="false" ht="12.75" hidden="false" customHeight="false" outlineLevel="0" collapsed="false">
      <c r="A140" s="100" t="n">
        <v>37170.75</v>
      </c>
      <c r="B140" s="63"/>
      <c r="C140" s="100" t="n">
        <v>37173.2916666667</v>
      </c>
      <c r="D140" s="102" t="s">
        <v>69</v>
      </c>
      <c r="E140" s="44" t="s">
        <v>70</v>
      </c>
      <c r="F140" s="103"/>
      <c r="G140" s="107"/>
      <c r="H140" s="105" t="s">
        <v>68</v>
      </c>
      <c r="I140" s="106" t="n">
        <f aca="false">(C140-A140)*24</f>
        <v>61</v>
      </c>
      <c r="J140" s="63" t="n">
        <f aca="false">21+7</f>
        <v>28</v>
      </c>
      <c r="K140" s="19" t="n">
        <f aca="false">J140*I140</f>
        <v>1708</v>
      </c>
    </row>
    <row r="141" customFormat="false" ht="51" hidden="false" customHeight="false" outlineLevel="0" collapsed="false">
      <c r="A141" s="100" t="n">
        <v>37173.2916666667</v>
      </c>
      <c r="B141" s="63"/>
      <c r="C141" s="100" t="n">
        <v>37173.8333333333</v>
      </c>
      <c r="D141" s="102" t="s">
        <v>81</v>
      </c>
      <c r="E141" s="44" t="s">
        <v>82</v>
      </c>
      <c r="F141" s="103"/>
      <c r="G141" s="107"/>
      <c r="H141" s="105" t="s">
        <v>83</v>
      </c>
      <c r="I141" s="106" t="n">
        <f aca="false">(C141-A141)*24</f>
        <v>13</v>
      </c>
      <c r="J141" s="63" t="n">
        <f aca="false">21+7</f>
        <v>28</v>
      </c>
      <c r="K141" s="19" t="n">
        <f aca="false">J141*I141</f>
        <v>364</v>
      </c>
    </row>
    <row r="142" customFormat="false" ht="12.75" hidden="false" customHeight="false" outlineLevel="0" collapsed="false">
      <c r="A142" s="100" t="n">
        <v>37173.8333333333</v>
      </c>
      <c r="B142" s="63"/>
      <c r="C142" s="100" t="n">
        <v>37174.2916666667</v>
      </c>
      <c r="D142" s="102" t="s">
        <v>48</v>
      </c>
      <c r="E142" s="105" t="s">
        <v>84</v>
      </c>
      <c r="F142" s="105"/>
      <c r="G142" s="107"/>
      <c r="H142" s="105" t="s">
        <v>85</v>
      </c>
      <c r="I142" s="106" t="n">
        <f aca="false">(C142-A142)*24</f>
        <v>11</v>
      </c>
      <c r="J142" s="63" t="n">
        <v>100</v>
      </c>
      <c r="K142" s="19" t="n">
        <f aca="false">J142*I142</f>
        <v>1100</v>
      </c>
    </row>
    <row r="143" customFormat="false" ht="51" hidden="false" customHeight="false" outlineLevel="0" collapsed="false">
      <c r="A143" s="100" t="n">
        <v>37174.2916666667</v>
      </c>
      <c r="B143" s="63"/>
      <c r="C143" s="100" t="n">
        <v>37174.8333333333</v>
      </c>
      <c r="D143" s="102" t="s">
        <v>86</v>
      </c>
      <c r="E143" s="105" t="s">
        <v>82</v>
      </c>
      <c r="F143" s="105"/>
      <c r="G143" s="104"/>
      <c r="H143" s="105" t="s">
        <v>83</v>
      </c>
      <c r="I143" s="106" t="n">
        <f aca="false">(C143-A143)*24</f>
        <v>13</v>
      </c>
      <c r="J143" s="63" t="n">
        <f aca="false">21+21</f>
        <v>42</v>
      </c>
      <c r="K143" s="19" t="n">
        <f aca="false">J143*I143</f>
        <v>546</v>
      </c>
    </row>
    <row r="144" customFormat="false" ht="12.75" hidden="false" customHeight="false" outlineLevel="0" collapsed="false">
      <c r="A144" s="100" t="n">
        <v>37174.8333333333</v>
      </c>
      <c r="B144" s="63"/>
      <c r="C144" s="100" t="n">
        <v>37175.2916666667</v>
      </c>
      <c r="D144" s="102" t="s">
        <v>48</v>
      </c>
      <c r="E144" s="105" t="s">
        <v>84</v>
      </c>
      <c r="F144" s="105"/>
      <c r="G144" s="104"/>
      <c r="H144" s="105" t="s">
        <v>85</v>
      </c>
      <c r="I144" s="106" t="n">
        <f aca="false">(C144-A144)*24</f>
        <v>11</v>
      </c>
      <c r="J144" s="63" t="n">
        <v>100</v>
      </c>
      <c r="K144" s="19" t="n">
        <f aca="false">J144*I144</f>
        <v>1100</v>
      </c>
    </row>
    <row r="145" customFormat="false" ht="51" hidden="false" customHeight="false" outlineLevel="0" collapsed="false">
      <c r="A145" s="100" t="n">
        <v>37175.2916666667</v>
      </c>
      <c r="B145" s="63"/>
      <c r="C145" s="100" t="n">
        <v>37175.8333333333</v>
      </c>
      <c r="D145" s="102" t="s">
        <v>87</v>
      </c>
      <c r="E145" s="105" t="s">
        <v>82</v>
      </c>
      <c r="F145" s="105"/>
      <c r="G145" s="104"/>
      <c r="H145" s="105" t="s">
        <v>83</v>
      </c>
      <c r="I145" s="106" t="n">
        <f aca="false">(C145-A145)*24</f>
        <v>13</v>
      </c>
      <c r="J145" s="63" t="n">
        <f aca="false">13+29</f>
        <v>42</v>
      </c>
      <c r="K145" s="19" t="n">
        <f aca="false">J145*I145</f>
        <v>546</v>
      </c>
    </row>
    <row r="146" customFormat="false" ht="12.75" hidden="false" customHeight="false" outlineLevel="0" collapsed="false">
      <c r="A146" s="100" t="n">
        <v>37175.8333333333</v>
      </c>
      <c r="B146" s="63"/>
      <c r="C146" s="100" t="n">
        <v>37176.2916666667</v>
      </c>
      <c r="D146" s="102" t="s">
        <v>48</v>
      </c>
      <c r="E146" s="105" t="s">
        <v>84</v>
      </c>
      <c r="F146" s="83"/>
      <c r="G146" s="104"/>
      <c r="H146" s="63"/>
      <c r="I146" s="106" t="n">
        <f aca="false">(C146-A146)*24</f>
        <v>11</v>
      </c>
      <c r="J146" s="63" t="n">
        <v>100</v>
      </c>
      <c r="K146" s="19" t="n">
        <f aca="false">J146*I146</f>
        <v>1100</v>
      </c>
    </row>
    <row r="147" customFormat="false" ht="51" hidden="false" customHeight="false" outlineLevel="0" collapsed="false">
      <c r="A147" s="100" t="n">
        <v>37176.2916666667</v>
      </c>
      <c r="B147" s="63"/>
      <c r="C147" s="100" t="n">
        <v>37176.8333333333</v>
      </c>
      <c r="D147" s="102" t="s">
        <v>87</v>
      </c>
      <c r="E147" s="105" t="s">
        <v>82</v>
      </c>
      <c r="F147" s="83"/>
      <c r="G147" s="104"/>
      <c r="H147" s="63"/>
      <c r="I147" s="106" t="n">
        <f aca="false">(C147-A147)*24</f>
        <v>13</v>
      </c>
      <c r="J147" s="63" t="n">
        <f aca="false">13+29</f>
        <v>42</v>
      </c>
      <c r="K147" s="19" t="n">
        <f aca="false">J147*I147</f>
        <v>546</v>
      </c>
    </row>
    <row r="148" customFormat="false" ht="12.75" hidden="false" customHeight="false" outlineLevel="0" collapsed="false">
      <c r="A148" s="100" t="n">
        <v>37176.8333333333</v>
      </c>
      <c r="B148" s="63"/>
      <c r="C148" s="100" t="n">
        <v>37179.2916666667</v>
      </c>
      <c r="D148" s="102" t="s">
        <v>88</v>
      </c>
      <c r="E148" s="105" t="s">
        <v>89</v>
      </c>
      <c r="F148" s="105"/>
      <c r="G148" s="104"/>
      <c r="H148" s="105" t="s">
        <v>90</v>
      </c>
      <c r="I148" s="106" t="n">
        <f aca="false">(C148-A148)*24</f>
        <v>59</v>
      </c>
      <c r="J148" s="63" t="n">
        <v>70</v>
      </c>
      <c r="K148" s="19" t="n">
        <f aca="false">J148*I148</f>
        <v>4130</v>
      </c>
    </row>
    <row r="149" customFormat="false" ht="12.75" hidden="false" customHeight="false" outlineLevel="0" collapsed="false">
      <c r="A149" s="100" t="n">
        <v>37179.2916666667</v>
      </c>
      <c r="B149" s="63"/>
      <c r="C149" s="100" t="n">
        <v>37183.8125</v>
      </c>
      <c r="D149" s="102" t="s">
        <v>48</v>
      </c>
      <c r="E149" s="105" t="s">
        <v>91</v>
      </c>
      <c r="F149" s="83"/>
      <c r="G149" s="104"/>
      <c r="H149" s="105" t="s">
        <v>68</v>
      </c>
      <c r="I149" s="106" t="n">
        <f aca="false">(C149-A149)*24</f>
        <v>108.5</v>
      </c>
      <c r="J149" s="63" t="n">
        <v>100</v>
      </c>
      <c r="K149" s="19" t="n">
        <f aca="false">J149*I149</f>
        <v>10850</v>
      </c>
    </row>
    <row r="150" customFormat="false" ht="12.75" hidden="false" customHeight="false" outlineLevel="0" collapsed="false">
      <c r="A150" s="100" t="n">
        <v>37183.8125</v>
      </c>
      <c r="B150" s="63"/>
      <c r="C150" s="100" t="n">
        <v>37184.4166666667</v>
      </c>
      <c r="D150" s="102"/>
      <c r="E150" s="105" t="s">
        <v>92</v>
      </c>
      <c r="F150" s="83"/>
      <c r="G150" s="104"/>
      <c r="H150" s="105" t="s">
        <v>46</v>
      </c>
      <c r="I150" s="106" t="n">
        <f aca="false">(C150-A150)*24</f>
        <v>14.5</v>
      </c>
      <c r="J150" s="63" t="n">
        <v>55</v>
      </c>
      <c r="K150" s="19" t="n">
        <f aca="false">J150*I150</f>
        <v>797.5</v>
      </c>
    </row>
    <row r="151" customFormat="false" ht="12.75" hidden="false" customHeight="false" outlineLevel="0" collapsed="false">
      <c r="A151" s="100" t="n">
        <v>37184.4166666667</v>
      </c>
      <c r="C151" s="100" t="n">
        <v>37184.5208333333</v>
      </c>
      <c r="D151" s="102" t="s">
        <v>62</v>
      </c>
      <c r="E151" s="105" t="s">
        <v>93</v>
      </c>
      <c r="F151" s="83"/>
      <c r="G151" s="104"/>
      <c r="H151" s="105" t="s">
        <v>94</v>
      </c>
      <c r="I151" s="106" t="n">
        <f aca="false">(C151-A151)*24</f>
        <v>2.5</v>
      </c>
      <c r="J151" s="63" t="n">
        <v>100</v>
      </c>
      <c r="K151" s="19" t="n">
        <f aca="false">J151*I151</f>
        <v>250</v>
      </c>
    </row>
    <row r="152" customFormat="false" ht="12.75" hidden="false" customHeight="false" outlineLevel="0" collapsed="false">
      <c r="A152" s="100" t="n">
        <v>37184.5208333333</v>
      </c>
      <c r="C152" s="100" t="n">
        <v>37189.3125</v>
      </c>
      <c r="D152" s="102"/>
      <c r="E152" s="105" t="s">
        <v>92</v>
      </c>
      <c r="F152" s="83"/>
      <c r="G152" s="104"/>
      <c r="H152" s="105" t="s">
        <v>46</v>
      </c>
      <c r="I152" s="106" t="n">
        <f aca="false">(C152-A152)*24</f>
        <v>115</v>
      </c>
      <c r="J152" s="63" t="n">
        <v>55</v>
      </c>
      <c r="K152" s="19" t="n">
        <f aca="false">J152*I152</f>
        <v>6325</v>
      </c>
    </row>
    <row r="153" customFormat="false" ht="12.75" hidden="false" customHeight="false" outlineLevel="0" collapsed="false">
      <c r="A153" s="100" t="n">
        <v>37189.3125</v>
      </c>
      <c r="C153" s="100" t="n">
        <v>37189.7916666667</v>
      </c>
      <c r="D153" s="102" t="s">
        <v>48</v>
      </c>
      <c r="E153" s="105" t="s">
        <v>95</v>
      </c>
      <c r="F153" s="83"/>
      <c r="G153" s="104"/>
      <c r="H153" s="105" t="s">
        <v>68</v>
      </c>
      <c r="I153" s="106" t="n">
        <f aca="false">(C153-A153)*24</f>
        <v>11.5</v>
      </c>
      <c r="J153" s="63" t="n">
        <v>100</v>
      </c>
      <c r="K153" s="19" t="n">
        <f aca="false">J153*I153</f>
        <v>1150</v>
      </c>
    </row>
    <row r="154" customFormat="false" ht="12.75" hidden="false" customHeight="false" outlineLevel="0" collapsed="false">
      <c r="A154" s="100" t="n">
        <v>37189.7916666667</v>
      </c>
      <c r="C154" s="100" t="n">
        <v>37196</v>
      </c>
      <c r="D154" s="102"/>
      <c r="E154" s="105" t="s">
        <v>92</v>
      </c>
      <c r="F154" s="83"/>
      <c r="G154" s="104"/>
      <c r="H154" s="105" t="s">
        <v>46</v>
      </c>
      <c r="I154" s="106" t="n">
        <f aca="false">(C154-A154)*24</f>
        <v>149</v>
      </c>
      <c r="J154" s="63" t="n">
        <v>55</v>
      </c>
      <c r="K154" s="19" t="n">
        <f aca="false">J154*I154</f>
        <v>8195</v>
      </c>
    </row>
    <row r="155" customFormat="false" ht="12.75" hidden="false" customHeight="false" outlineLevel="0" collapsed="false">
      <c r="C155" s="108"/>
      <c r="J155" s="63" t="s">
        <v>96</v>
      </c>
      <c r="K155" s="19" t="n">
        <f aca="false">SUM(K128:K154)</f>
        <v>42874.5</v>
      </c>
    </row>
    <row r="156" customFormat="false" ht="12.75" hidden="false" customHeight="false" outlineLevel="0" collapsed="false">
      <c r="J156" s="63" t="s">
        <v>51</v>
      </c>
      <c r="K156" s="16" t="n">
        <f aca="false">31*24*100</f>
        <v>74400</v>
      </c>
    </row>
    <row r="157" customFormat="false" ht="12.75" hidden="false" customHeight="false" outlineLevel="0" collapsed="false">
      <c r="J157" s="63" t="s">
        <v>52</v>
      </c>
      <c r="K157" s="20" t="n">
        <f aca="false">1-(K155/K156)</f>
        <v>0.423729838709677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O12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9" activeCellId="0" sqref="K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0" width="5.41"/>
    <col collapsed="false" customWidth="true" hidden="false" outlineLevel="0" max="3" min="3" style="0" width="12.14"/>
    <col collapsed="false" customWidth="true" hidden="false" outlineLevel="0" max="4" min="4" style="0" width="9.85"/>
    <col collapsed="false" customWidth="true" hidden="false" outlineLevel="0" max="6" min="5" style="0" width="12.7"/>
    <col collapsed="false" customWidth="true" hidden="false" outlineLevel="0" max="7" min="7" style="0" width="12.85"/>
    <col collapsed="false" customWidth="true" hidden="false" outlineLevel="0" max="8" min="8" style="0" width="12.7"/>
    <col collapsed="false" customWidth="true" hidden="false" outlineLevel="0" max="9" min="9" style="68" width="12.7"/>
    <col collapsed="false" customWidth="true" hidden="false" outlineLevel="0" max="10" min="10" style="0" width="12.7"/>
    <col collapsed="false" customWidth="true" hidden="false" outlineLevel="0" max="11" min="11" style="0" width="13.14"/>
  </cols>
  <sheetData>
    <row r="2" customFormat="false" ht="30" hidden="false" customHeight="false" outlineLevel="0" collapsed="false">
      <c r="A2" s="71" t="s">
        <v>97</v>
      </c>
      <c r="B2" s="69"/>
      <c r="C2" s="69"/>
      <c r="D2" s="1"/>
      <c r="E2" s="70"/>
      <c r="F2" s="70"/>
      <c r="G2" s="70"/>
      <c r="H2" s="69"/>
      <c r="J2" s="70"/>
    </row>
    <row r="3" customFormat="false" ht="12.75" hidden="false" customHeight="false" outlineLevel="0" collapsed="false">
      <c r="A3" s="69"/>
      <c r="B3" s="69"/>
      <c r="C3" s="69"/>
      <c r="D3" s="1"/>
      <c r="E3" s="70"/>
      <c r="F3" s="70"/>
      <c r="G3" s="70"/>
      <c r="H3" s="69"/>
      <c r="J3" s="70"/>
    </row>
    <row r="4" customFormat="false" ht="12.75" hidden="false" customHeight="false" outlineLevel="0" collapsed="false">
      <c r="A4" s="69" t="s">
        <v>1</v>
      </c>
      <c r="B4" s="69"/>
      <c r="C4" s="69"/>
      <c r="D4" s="1"/>
      <c r="E4" s="70"/>
      <c r="F4" s="70"/>
      <c r="G4" s="70"/>
      <c r="H4" s="69"/>
      <c r="J4" s="70"/>
    </row>
    <row r="5" customFormat="false" ht="12.75" hidden="false" customHeight="false" outlineLevel="0" collapsed="false">
      <c r="A5" s="69" t="s">
        <v>2</v>
      </c>
      <c r="B5" s="69"/>
      <c r="C5" s="69"/>
      <c r="D5" s="1"/>
      <c r="E5" s="70"/>
      <c r="F5" s="70"/>
      <c r="G5" s="70"/>
      <c r="H5" s="69"/>
      <c r="J5" s="70"/>
    </row>
    <row r="6" customFormat="false" ht="12.75" hidden="false" customHeight="false" outlineLevel="0" collapsed="false">
      <c r="A6" s="69" t="s">
        <v>3</v>
      </c>
      <c r="B6" s="69"/>
      <c r="C6" s="69"/>
      <c r="D6" s="1"/>
      <c r="E6" s="70"/>
      <c r="F6" s="70"/>
      <c r="G6" s="70"/>
      <c r="H6" s="69"/>
      <c r="J6" s="70"/>
    </row>
    <row r="7" customFormat="false" ht="12.75" hidden="false" customHeight="false" outlineLevel="0" collapsed="false">
      <c r="A7" s="69" t="s">
        <v>98</v>
      </c>
      <c r="B7" s="69"/>
      <c r="C7" s="69"/>
      <c r="D7" s="1"/>
      <c r="E7" s="70"/>
      <c r="F7" s="70"/>
      <c r="G7" s="70"/>
      <c r="H7" s="69"/>
      <c r="J7" s="70"/>
    </row>
    <row r="8" customFormat="false" ht="12.75" hidden="false" customHeight="false" outlineLevel="0" collapsed="false">
      <c r="A8" s="69" t="s">
        <v>99</v>
      </c>
      <c r="B8" s="69"/>
      <c r="C8" s="69"/>
      <c r="D8" s="1"/>
      <c r="E8" s="70"/>
      <c r="F8" s="70"/>
      <c r="G8" s="70"/>
      <c r="H8" s="69"/>
      <c r="J8" s="70"/>
    </row>
    <row r="9" customFormat="false" ht="25.5" hidden="false" customHeight="false" outlineLevel="0" collapsed="false">
      <c r="A9" s="4"/>
      <c r="B9" s="4"/>
      <c r="C9" s="4"/>
      <c r="D9" s="4"/>
      <c r="E9" s="5" t="s">
        <v>5</v>
      </c>
      <c r="F9" s="6"/>
      <c r="G9" s="5" t="s">
        <v>5</v>
      </c>
      <c r="H9" s="7"/>
      <c r="I9" s="109"/>
      <c r="J9" s="9"/>
      <c r="L9" s="1"/>
    </row>
    <row r="10" customFormat="false" ht="26.25" hidden="false" customHeight="false" outlineLevel="0" collapsed="false">
      <c r="A10" s="10" t="s">
        <v>6</v>
      </c>
      <c r="B10" s="10" t="s">
        <v>7</v>
      </c>
      <c r="C10" s="10" t="s">
        <v>8</v>
      </c>
      <c r="D10" s="10" t="s">
        <v>100</v>
      </c>
      <c r="E10" s="11" t="s">
        <v>55</v>
      </c>
      <c r="F10" s="12" t="s">
        <v>56</v>
      </c>
      <c r="G10" s="12" t="s">
        <v>12</v>
      </c>
      <c r="H10" s="13" t="s">
        <v>13</v>
      </c>
      <c r="I10" s="110" t="s">
        <v>14</v>
      </c>
      <c r="J10" s="15" t="s">
        <v>15</v>
      </c>
      <c r="K10" s="111"/>
      <c r="L10" s="112"/>
      <c r="M10" s="112"/>
      <c r="N10" s="112"/>
    </row>
    <row r="11" customFormat="false" ht="12.75" hidden="false" customHeight="false" outlineLevel="0" collapsed="false">
      <c r="A11" s="63" t="s">
        <v>16</v>
      </c>
      <c r="B11" s="63" t="n">
        <v>1</v>
      </c>
      <c r="C11" s="63" t="n">
        <v>1</v>
      </c>
      <c r="D11" s="17" t="n">
        <v>37196</v>
      </c>
      <c r="E11" s="113" t="n">
        <v>395472</v>
      </c>
      <c r="F11" s="114" t="n">
        <v>324</v>
      </c>
      <c r="G11" s="73" t="n">
        <f aca="false">E11-F11</f>
        <v>395148</v>
      </c>
      <c r="H11" s="115" t="n">
        <f aca="false">IF(G11&lt;0,0,E11/(30*1500*24))</f>
        <v>0.366177777777778</v>
      </c>
      <c r="I11" s="116" t="n">
        <v>0.8539</v>
      </c>
      <c r="J11" s="75" t="n">
        <f aca="false">I11*(24*30)</f>
        <v>614.808</v>
      </c>
      <c r="K11" s="117"/>
      <c r="L11" s="118"/>
      <c r="M11" s="118"/>
      <c r="N11" s="119"/>
      <c r="O11" s="37"/>
    </row>
    <row r="12" customFormat="false" ht="12.75" hidden="false" customHeight="false" outlineLevel="0" collapsed="false">
      <c r="A12" s="63" t="s">
        <v>16</v>
      </c>
      <c r="B12" s="63" t="n">
        <v>1</v>
      </c>
      <c r="C12" s="63" t="n">
        <v>2</v>
      </c>
      <c r="D12" s="17" t="n">
        <v>37196</v>
      </c>
      <c r="E12" s="120" t="n">
        <v>255695</v>
      </c>
      <c r="F12" s="120" t="n">
        <v>823</v>
      </c>
      <c r="G12" s="73" t="n">
        <f aca="false">E12-F12</f>
        <v>254872</v>
      </c>
      <c r="H12" s="115" t="n">
        <f aca="false">IF(G12&lt;0,0,E12/(30*1500*24))</f>
        <v>0.23675462962963</v>
      </c>
      <c r="I12" s="121" t="n">
        <v>0.659495398265462</v>
      </c>
      <c r="J12" s="75" t="n">
        <f aca="false">I12*(24*30)</f>
        <v>474.836686751133</v>
      </c>
      <c r="K12" s="122"/>
      <c r="L12" s="118"/>
      <c r="M12" s="118"/>
      <c r="N12" s="119"/>
      <c r="O12" s="37"/>
    </row>
    <row r="13" customFormat="false" ht="12.75" hidden="false" customHeight="false" outlineLevel="0" collapsed="false">
      <c r="A13" s="63" t="s">
        <v>16</v>
      </c>
      <c r="B13" s="63" t="n">
        <v>1</v>
      </c>
      <c r="C13" s="63" t="n">
        <v>3</v>
      </c>
      <c r="D13" s="17" t="n">
        <v>37196</v>
      </c>
      <c r="E13" s="123" t="n">
        <v>332891</v>
      </c>
      <c r="F13" s="124" t="n">
        <v>131</v>
      </c>
      <c r="G13" s="73" t="n">
        <f aca="false">E13-F13</f>
        <v>332760</v>
      </c>
      <c r="H13" s="115" t="n">
        <f aca="false">IF(G13&lt;0,0,E13/(30*1500*24))</f>
        <v>0.308232407407407</v>
      </c>
      <c r="I13" s="125" t="n">
        <v>0.8659</v>
      </c>
      <c r="J13" s="75" t="n">
        <f aca="false">I13*(24*30)</f>
        <v>623.448</v>
      </c>
      <c r="K13" s="122"/>
      <c r="L13" s="118"/>
      <c r="M13" s="118"/>
      <c r="N13" s="119"/>
      <c r="O13" s="37"/>
    </row>
    <row r="14" customFormat="false" ht="12.75" hidden="false" customHeight="false" outlineLevel="0" collapsed="false">
      <c r="A14" s="63" t="s">
        <v>16</v>
      </c>
      <c r="B14" s="63" t="n">
        <v>1</v>
      </c>
      <c r="C14" s="63" t="n">
        <v>4</v>
      </c>
      <c r="D14" s="17" t="n">
        <v>37196</v>
      </c>
      <c r="E14" s="123" t="n">
        <v>360576</v>
      </c>
      <c r="F14" s="124" t="n">
        <v>120</v>
      </c>
      <c r="G14" s="73" t="n">
        <f aca="false">E14-F14</f>
        <v>360456</v>
      </c>
      <c r="H14" s="115" t="n">
        <f aca="false">IF(G14&lt;0,0,E14/(30*1500*24))</f>
        <v>0.333866666666667</v>
      </c>
      <c r="I14" s="125" t="n">
        <v>0.9906</v>
      </c>
      <c r="J14" s="75" t="n">
        <f aca="false">I14*(24*30)</f>
        <v>713.232</v>
      </c>
      <c r="K14" s="122"/>
      <c r="L14" s="118"/>
      <c r="M14" s="118"/>
      <c r="N14" s="119"/>
      <c r="O14" s="37"/>
    </row>
    <row r="15" customFormat="false" ht="12.75" hidden="false" customHeight="false" outlineLevel="0" collapsed="false">
      <c r="A15" s="63" t="s">
        <v>16</v>
      </c>
      <c r="B15" s="63" t="n">
        <v>1</v>
      </c>
      <c r="C15" s="63" t="n">
        <v>5</v>
      </c>
      <c r="D15" s="17" t="n">
        <v>37196</v>
      </c>
      <c r="E15" s="123" t="n">
        <v>13083</v>
      </c>
      <c r="F15" s="124" t="n">
        <v>9</v>
      </c>
      <c r="G15" s="73" t="n">
        <f aca="false">E15-F15</f>
        <v>13074</v>
      </c>
      <c r="H15" s="115" t="n">
        <f aca="false">IF(G15&lt;0,0,E15/(30*1500*24))</f>
        <v>0.0121138888888889</v>
      </c>
      <c r="I15" s="125" t="n">
        <v>0.97</v>
      </c>
      <c r="J15" s="75" t="n">
        <f aca="false">I15*(24*30)</f>
        <v>698.4</v>
      </c>
      <c r="K15" s="122"/>
      <c r="L15" s="118"/>
      <c r="M15" s="118"/>
      <c r="N15" s="119"/>
      <c r="O15" s="37"/>
    </row>
    <row r="16" customFormat="false" ht="12.75" hidden="false" customHeight="false" outlineLevel="0" collapsed="false">
      <c r="A16" s="63" t="s">
        <v>16</v>
      </c>
      <c r="B16" s="63" t="n">
        <v>1</v>
      </c>
      <c r="C16" s="63" t="n">
        <v>6</v>
      </c>
      <c r="D16" s="17" t="n">
        <v>37196</v>
      </c>
      <c r="E16" s="123" t="n">
        <v>348575</v>
      </c>
      <c r="F16" s="124" t="n">
        <v>257</v>
      </c>
      <c r="G16" s="73" t="n">
        <f aca="false">E16-F16</f>
        <v>348318</v>
      </c>
      <c r="H16" s="115" t="n">
        <f aca="false">IF(G16&lt;0,0,E16/(30*1500*24))</f>
        <v>0.32275462962963</v>
      </c>
      <c r="I16" s="125" t="n">
        <v>0.9933</v>
      </c>
      <c r="J16" s="75" t="n">
        <f aca="false">I16*(24*30)</f>
        <v>715.176</v>
      </c>
      <c r="K16" s="122"/>
      <c r="L16" s="118"/>
      <c r="M16" s="118"/>
      <c r="N16" s="119"/>
      <c r="O16" s="37"/>
    </row>
    <row r="17" customFormat="false" ht="12.75" hidden="false" customHeight="false" outlineLevel="0" collapsed="false">
      <c r="A17" s="63" t="s">
        <v>16</v>
      </c>
      <c r="B17" s="63" t="n">
        <v>1</v>
      </c>
      <c r="C17" s="63" t="n">
        <v>7</v>
      </c>
      <c r="D17" s="17" t="n">
        <v>37196</v>
      </c>
      <c r="E17" s="123" t="n">
        <v>312661</v>
      </c>
      <c r="F17" s="124" t="n">
        <v>271</v>
      </c>
      <c r="G17" s="73" t="n">
        <f aca="false">E17-F17</f>
        <v>312390</v>
      </c>
      <c r="H17" s="115" t="n">
        <f aca="false">IF(G17&lt;0,0,E17/(30*1500*24))</f>
        <v>0.289500925925926</v>
      </c>
      <c r="I17" s="125" t="n">
        <v>0.8902</v>
      </c>
      <c r="J17" s="75" t="n">
        <f aca="false">I17*(24*30)</f>
        <v>640.944</v>
      </c>
      <c r="K17" s="122"/>
      <c r="L17" s="118"/>
      <c r="M17" s="118"/>
      <c r="N17" s="119"/>
      <c r="O17" s="37"/>
    </row>
    <row r="18" customFormat="false" ht="12.75" hidden="false" customHeight="false" outlineLevel="0" collapsed="false">
      <c r="A18" s="63" t="s">
        <v>16</v>
      </c>
      <c r="B18" s="63" t="n">
        <v>1</v>
      </c>
      <c r="C18" s="63" t="n">
        <v>8</v>
      </c>
      <c r="D18" s="17" t="n">
        <v>37196</v>
      </c>
      <c r="E18" s="120" t="n">
        <v>469115</v>
      </c>
      <c r="F18" s="120" t="n">
        <v>3471</v>
      </c>
      <c r="G18" s="73" t="n">
        <f aca="false">E18-F18</f>
        <v>465644</v>
      </c>
      <c r="H18" s="115" t="n">
        <f aca="false">IF(G18&lt;0,0,E18/(30*1500*24))</f>
        <v>0.434365740740741</v>
      </c>
      <c r="I18" s="121" t="n">
        <v>0.504326866681094</v>
      </c>
      <c r="J18" s="75" t="n">
        <f aca="false">I18*(24*30)</f>
        <v>363.115344010388</v>
      </c>
      <c r="K18" s="122"/>
      <c r="L18" s="118"/>
      <c r="M18" s="118"/>
      <c r="N18" s="119"/>
      <c r="O18" s="37"/>
    </row>
    <row r="19" customFormat="false" ht="12.75" hidden="false" customHeight="false" outlineLevel="0" collapsed="false">
      <c r="A19" s="63" t="s">
        <v>16</v>
      </c>
      <c r="B19" s="63" t="n">
        <v>1</v>
      </c>
      <c r="C19" s="63" t="n">
        <v>9</v>
      </c>
      <c r="D19" s="17" t="n">
        <v>37196</v>
      </c>
      <c r="E19" s="123" t="n">
        <v>245604</v>
      </c>
      <c r="F19" s="124" t="n">
        <v>470</v>
      </c>
      <c r="G19" s="73" t="n">
        <f aca="false">E19-F19</f>
        <v>245134</v>
      </c>
      <c r="H19" s="115" t="n">
        <f aca="false">IF(G19&lt;0,0,E19/(30*1500*24))</f>
        <v>0.227411111111111</v>
      </c>
      <c r="I19" s="125" t="n">
        <v>0.7824</v>
      </c>
      <c r="J19" s="75" t="n">
        <f aca="false">I19*(24*30)</f>
        <v>563.328</v>
      </c>
      <c r="K19" s="122"/>
      <c r="L19" s="118"/>
      <c r="M19" s="118"/>
      <c r="N19" s="119"/>
      <c r="O19" s="37"/>
    </row>
    <row r="20" customFormat="false" ht="12.75" hidden="false" customHeight="false" outlineLevel="0" collapsed="false">
      <c r="A20" s="63" t="s">
        <v>16</v>
      </c>
      <c r="B20" s="63" t="n">
        <v>1</v>
      </c>
      <c r="C20" s="63" t="n">
        <v>10</v>
      </c>
      <c r="D20" s="17" t="n">
        <v>37196</v>
      </c>
      <c r="E20" s="120" t="n">
        <v>184866</v>
      </c>
      <c r="F20" s="120" t="n">
        <v>341</v>
      </c>
      <c r="G20" s="73" t="n">
        <f aca="false">E20-F20</f>
        <v>184525</v>
      </c>
      <c r="H20" s="115" t="n">
        <f aca="false">IF(G20&lt;0,0,E20/(30*1500*24))</f>
        <v>0.171172222222222</v>
      </c>
      <c r="I20" s="125" t="n">
        <v>0.8514</v>
      </c>
      <c r="J20" s="75" t="n">
        <f aca="false">I20*(24*30)</f>
        <v>613.008</v>
      </c>
      <c r="K20" s="122"/>
      <c r="L20" s="118"/>
      <c r="M20" s="118"/>
      <c r="N20" s="119"/>
      <c r="O20" s="37"/>
    </row>
    <row r="21" customFormat="false" ht="12.75" hidden="false" customHeight="false" outlineLevel="0" collapsed="false">
      <c r="A21" s="63" t="s">
        <v>16</v>
      </c>
      <c r="B21" s="63" t="n">
        <v>1</v>
      </c>
      <c r="C21" s="63" t="n">
        <v>11</v>
      </c>
      <c r="D21" s="17" t="n">
        <v>37196</v>
      </c>
      <c r="E21" s="123" t="n">
        <v>323854</v>
      </c>
      <c r="F21" s="124" t="n">
        <v>215</v>
      </c>
      <c r="G21" s="73" t="n">
        <f aca="false">E21-F21</f>
        <v>323639</v>
      </c>
      <c r="H21" s="115" t="n">
        <f aca="false">IF(G21&lt;0,0,E21/(30*1500*24))</f>
        <v>0.299864814814815</v>
      </c>
      <c r="I21" s="125" t="n">
        <v>0.8444</v>
      </c>
      <c r="J21" s="75" t="n">
        <f aca="false">I21*(24*30)</f>
        <v>607.968</v>
      </c>
      <c r="K21" s="122"/>
      <c r="L21" s="118"/>
      <c r="M21" s="118"/>
      <c r="N21" s="119"/>
      <c r="O21" s="37"/>
    </row>
    <row r="22" customFormat="false" ht="12.75" hidden="false" customHeight="false" outlineLevel="0" collapsed="false">
      <c r="A22" s="63" t="s">
        <v>16</v>
      </c>
      <c r="B22" s="63" t="n">
        <v>1</v>
      </c>
      <c r="C22" s="63" t="n">
        <v>12</v>
      </c>
      <c r="D22" s="17" t="n">
        <v>37196</v>
      </c>
      <c r="E22" s="123" t="n">
        <v>359854</v>
      </c>
      <c r="F22" s="124" t="n">
        <v>22</v>
      </c>
      <c r="G22" s="73" t="n">
        <f aca="false">E22-F22</f>
        <v>359832</v>
      </c>
      <c r="H22" s="115" t="n">
        <f aca="false">IF(G22&lt;0,0,E22/(30*1500*24))</f>
        <v>0.333198148148148</v>
      </c>
      <c r="I22" s="125" t="n">
        <v>0.9969</v>
      </c>
      <c r="J22" s="75" t="n">
        <f aca="false">I22*(24*30)</f>
        <v>717.768</v>
      </c>
      <c r="K22" s="122"/>
      <c r="L22" s="118"/>
      <c r="M22" s="118"/>
      <c r="N22" s="119"/>
      <c r="O22" s="37"/>
    </row>
    <row r="23" customFormat="false" ht="12.75" hidden="false" customHeight="false" outlineLevel="0" collapsed="false">
      <c r="A23" s="63" t="s">
        <v>16</v>
      </c>
      <c r="B23" s="63" t="n">
        <v>1</v>
      </c>
      <c r="C23" s="63" t="n">
        <v>13</v>
      </c>
      <c r="D23" s="17" t="n">
        <v>37196</v>
      </c>
      <c r="E23" s="120" t="n">
        <v>161919</v>
      </c>
      <c r="F23" s="120" t="n">
        <v>1088</v>
      </c>
      <c r="G23" s="73" t="n">
        <f aca="false">E23-F23</f>
        <v>160831</v>
      </c>
      <c r="H23" s="115" t="n">
        <f aca="false">IF(G23&lt;0,0,E23/(30*1500*24))</f>
        <v>0.149925</v>
      </c>
      <c r="I23" s="121" t="n">
        <v>0.696430282451667</v>
      </c>
      <c r="J23" s="75" t="n">
        <f aca="false">I23*(24*30)</f>
        <v>501.4298033652</v>
      </c>
      <c r="K23" s="122"/>
      <c r="L23" s="118"/>
      <c r="M23" s="118"/>
      <c r="N23" s="119"/>
      <c r="O23" s="37"/>
    </row>
    <row r="24" customFormat="false" ht="12.75" hidden="false" customHeight="false" outlineLevel="0" collapsed="false">
      <c r="A24" s="63" t="s">
        <v>16</v>
      </c>
      <c r="B24" s="63" t="n">
        <v>1</v>
      </c>
      <c r="C24" s="63" t="n">
        <v>14</v>
      </c>
      <c r="D24" s="17" t="n">
        <v>37196</v>
      </c>
      <c r="E24" s="123" t="n">
        <v>327300</v>
      </c>
      <c r="F24" s="124" t="n">
        <v>31</v>
      </c>
      <c r="G24" s="73" t="n">
        <f aca="false">E24-F24</f>
        <v>327269</v>
      </c>
      <c r="H24" s="115" t="n">
        <f aca="false">IF(G24&lt;0,0,E24/(30*1500*24))</f>
        <v>0.303055555555556</v>
      </c>
      <c r="I24" s="125" t="n">
        <v>0.882</v>
      </c>
      <c r="J24" s="75" t="n">
        <f aca="false">I24*(24*30)</f>
        <v>635.04</v>
      </c>
      <c r="K24" s="122"/>
      <c r="L24" s="118"/>
      <c r="M24" s="118"/>
      <c r="N24" s="119"/>
      <c r="O24" s="37"/>
    </row>
    <row r="25" customFormat="false" ht="12.75" hidden="false" customHeight="false" outlineLevel="0" collapsed="false">
      <c r="A25" s="63" t="s">
        <v>16</v>
      </c>
      <c r="B25" s="63" t="n">
        <v>1</v>
      </c>
      <c r="C25" s="63" t="n">
        <v>15</v>
      </c>
      <c r="D25" s="17" t="n">
        <v>37196</v>
      </c>
      <c r="E25" s="123" t="n">
        <v>301103</v>
      </c>
      <c r="F25" s="124" t="n">
        <v>1016</v>
      </c>
      <c r="G25" s="73" t="n">
        <f aca="false">E25-F25</f>
        <v>300087</v>
      </c>
      <c r="H25" s="115" t="n">
        <f aca="false">IF(G25&lt;0,0,E25/(30*1500*24))</f>
        <v>0.278799074074074</v>
      </c>
      <c r="I25" s="125" t="n">
        <v>0.9878</v>
      </c>
      <c r="J25" s="75" t="n">
        <f aca="false">I25*(24*30)</f>
        <v>711.216</v>
      </c>
      <c r="K25" s="122"/>
      <c r="L25" s="118"/>
      <c r="M25" s="118"/>
      <c r="N25" s="119"/>
      <c r="O25" s="37"/>
    </row>
    <row r="26" customFormat="false" ht="12.75" hidden="false" customHeight="false" outlineLevel="0" collapsed="false">
      <c r="A26" s="63" t="s">
        <v>16</v>
      </c>
      <c r="B26" s="63" t="n">
        <v>1</v>
      </c>
      <c r="C26" s="63" t="n">
        <v>16</v>
      </c>
      <c r="D26" s="17" t="n">
        <v>37196</v>
      </c>
      <c r="E26" s="123" t="n">
        <v>195587</v>
      </c>
      <c r="F26" s="124" t="n">
        <v>525</v>
      </c>
      <c r="G26" s="73" t="n">
        <f aca="false">E26-F26</f>
        <v>195062</v>
      </c>
      <c r="H26" s="115" t="n">
        <f aca="false">IF(G26&lt;0,0,E26/(30*1500*24))</f>
        <v>0.181099074074074</v>
      </c>
      <c r="I26" s="125" t="n">
        <v>0.8185</v>
      </c>
      <c r="J26" s="75" t="n">
        <f aca="false">I26*(24*30)</f>
        <v>589.32</v>
      </c>
      <c r="K26" s="122"/>
      <c r="L26" s="118"/>
      <c r="M26" s="118"/>
      <c r="N26" s="119"/>
      <c r="O26" s="37"/>
    </row>
    <row r="27" customFormat="false" ht="12.75" hidden="false" customHeight="false" outlineLevel="0" collapsed="false">
      <c r="A27" s="63" t="s">
        <v>16</v>
      </c>
      <c r="B27" s="63" t="n">
        <v>1</v>
      </c>
      <c r="C27" s="63" t="n">
        <v>17</v>
      </c>
      <c r="D27" s="17" t="n">
        <v>37196</v>
      </c>
      <c r="E27" s="123" t="n">
        <v>674754</v>
      </c>
      <c r="F27" s="124" t="n">
        <v>3713</v>
      </c>
      <c r="G27" s="73" t="n">
        <f aca="false">E27-F27</f>
        <v>671041</v>
      </c>
      <c r="H27" s="115" t="n">
        <f aca="false">IF(G27&lt;0,0,E27/(30*1500*24))</f>
        <v>0.624772222222222</v>
      </c>
      <c r="I27" s="125" t="n">
        <v>0.8683</v>
      </c>
      <c r="J27" s="75" t="n">
        <f aca="false">I27*(24*30)</f>
        <v>625.176</v>
      </c>
      <c r="K27" s="122"/>
      <c r="L27" s="118"/>
      <c r="M27" s="118"/>
      <c r="N27" s="119"/>
      <c r="O27" s="37"/>
    </row>
    <row r="28" customFormat="false" ht="12.75" hidden="false" customHeight="false" outlineLevel="0" collapsed="false">
      <c r="A28" s="63" t="s">
        <v>16</v>
      </c>
      <c r="B28" s="63" t="n">
        <v>1</v>
      </c>
      <c r="C28" s="63" t="n">
        <v>18</v>
      </c>
      <c r="D28" s="17" t="n">
        <v>37196</v>
      </c>
      <c r="E28" s="123" t="n">
        <v>333963</v>
      </c>
      <c r="F28" s="124" t="n">
        <v>229</v>
      </c>
      <c r="G28" s="73" t="n">
        <f aca="false">E28-F28</f>
        <v>333734</v>
      </c>
      <c r="H28" s="115" t="n">
        <f aca="false">IF(G28&lt;0,0,E28/(30*1500*24))</f>
        <v>0.309225</v>
      </c>
      <c r="I28" s="125" t="n">
        <v>0.9726</v>
      </c>
      <c r="J28" s="75" t="n">
        <f aca="false">I28*(24*30)</f>
        <v>700.272</v>
      </c>
      <c r="K28" s="122"/>
      <c r="L28" s="118"/>
      <c r="M28" s="118"/>
      <c r="N28" s="119"/>
      <c r="O28" s="37"/>
    </row>
    <row r="29" customFormat="false" ht="12.75" hidden="false" customHeight="false" outlineLevel="0" collapsed="false">
      <c r="A29" s="63" t="s">
        <v>16</v>
      </c>
      <c r="B29" s="63" t="n">
        <v>1</v>
      </c>
      <c r="C29" s="63" t="n">
        <v>19</v>
      </c>
      <c r="D29" s="17" t="n">
        <v>37196</v>
      </c>
      <c r="E29" s="123" t="n">
        <v>348790</v>
      </c>
      <c r="F29" s="124" t="n">
        <v>279</v>
      </c>
      <c r="G29" s="73" t="n">
        <f aca="false">E29-F29</f>
        <v>348511</v>
      </c>
      <c r="H29" s="115" t="n">
        <f aca="false">IF(G29&lt;0,0,E29/(30*1500*24))</f>
        <v>0.322953703703704</v>
      </c>
      <c r="I29" s="125" t="n">
        <v>0.972</v>
      </c>
      <c r="J29" s="75" t="n">
        <f aca="false">I29*(24*30)</f>
        <v>699.84</v>
      </c>
      <c r="K29" s="122"/>
      <c r="L29" s="118"/>
      <c r="M29" s="118"/>
      <c r="N29" s="119"/>
      <c r="O29" s="37"/>
    </row>
    <row r="30" customFormat="false" ht="12.75" hidden="false" customHeight="false" outlineLevel="0" collapsed="false">
      <c r="A30" s="63" t="s">
        <v>16</v>
      </c>
      <c r="B30" s="63" t="n">
        <v>1</v>
      </c>
      <c r="C30" s="63" t="n">
        <v>20</v>
      </c>
      <c r="D30" s="17" t="n">
        <v>37196</v>
      </c>
      <c r="E30" s="123" t="n">
        <v>391474</v>
      </c>
      <c r="F30" s="124" t="n">
        <v>424</v>
      </c>
      <c r="G30" s="73" t="n">
        <f aca="false">E30-F30</f>
        <v>391050</v>
      </c>
      <c r="H30" s="115" t="n">
        <f aca="false">IF(G30&lt;0,0,E30/(30*1500*24))</f>
        <v>0.362475925925926</v>
      </c>
      <c r="I30" s="125" t="n">
        <v>0.96967</v>
      </c>
      <c r="J30" s="75" t="n">
        <f aca="false">I30*(24*30)</f>
        <v>698.1624</v>
      </c>
      <c r="K30" s="122"/>
      <c r="L30" s="118"/>
      <c r="M30" s="118"/>
      <c r="N30" s="119"/>
      <c r="O30" s="37"/>
    </row>
    <row r="31" customFormat="false" ht="12.75" hidden="false" customHeight="false" outlineLevel="0" collapsed="false">
      <c r="A31" s="63" t="s">
        <v>16</v>
      </c>
      <c r="B31" s="63" t="n">
        <v>1</v>
      </c>
      <c r="C31" s="63" t="n">
        <v>21</v>
      </c>
      <c r="D31" s="17" t="n">
        <v>37196</v>
      </c>
      <c r="E31" s="123" t="n">
        <v>339269</v>
      </c>
      <c r="F31" s="124" t="n">
        <v>211</v>
      </c>
      <c r="G31" s="73" t="n">
        <f aca="false">E31-F31</f>
        <v>339058</v>
      </c>
      <c r="H31" s="115" t="n">
        <f aca="false">IF(G31&lt;0,0,E31/(30*1500*24))</f>
        <v>0.314137962962963</v>
      </c>
      <c r="I31" s="125" t="n">
        <v>0.7327</v>
      </c>
      <c r="J31" s="75" t="n">
        <f aca="false">I31*(24*30)</f>
        <v>527.544</v>
      </c>
      <c r="K31" s="122"/>
      <c r="L31" s="118"/>
      <c r="M31" s="118"/>
      <c r="N31" s="119"/>
      <c r="O31" s="37"/>
    </row>
    <row r="32" customFormat="false" ht="12.75" hidden="false" customHeight="false" outlineLevel="0" collapsed="false">
      <c r="A32" s="63" t="s">
        <v>16</v>
      </c>
      <c r="B32" s="63" t="n">
        <v>1</v>
      </c>
      <c r="C32" s="63" t="n">
        <v>22</v>
      </c>
      <c r="D32" s="17" t="n">
        <v>37196</v>
      </c>
      <c r="E32" s="123" t="n">
        <v>413736</v>
      </c>
      <c r="F32" s="124" t="n">
        <v>80</v>
      </c>
      <c r="G32" s="73" t="n">
        <f aca="false">E32-F32</f>
        <v>413656</v>
      </c>
      <c r="H32" s="115" t="n">
        <f aca="false">IF(G32&lt;0,0,E32/(30*1500*24))</f>
        <v>0.383088888888889</v>
      </c>
      <c r="I32" s="125" t="n">
        <v>0.89</v>
      </c>
      <c r="J32" s="75" t="n">
        <f aca="false">I32*(24*30)</f>
        <v>640.8</v>
      </c>
      <c r="K32" s="122"/>
      <c r="L32" s="118"/>
      <c r="M32" s="118"/>
      <c r="N32" s="119"/>
      <c r="O32" s="37"/>
    </row>
    <row r="33" customFormat="false" ht="12.75" hidden="false" customHeight="false" outlineLevel="0" collapsed="false">
      <c r="A33" s="63" t="s">
        <v>16</v>
      </c>
      <c r="B33" s="63" t="n">
        <v>1</v>
      </c>
      <c r="C33" s="63" t="n">
        <v>23</v>
      </c>
      <c r="D33" s="17" t="n">
        <v>37196</v>
      </c>
      <c r="E33" s="123" t="n">
        <v>160361</v>
      </c>
      <c r="F33" s="124" t="n">
        <v>744</v>
      </c>
      <c r="G33" s="73" t="n">
        <f aca="false">E33-F33</f>
        <v>159617</v>
      </c>
      <c r="H33" s="115" t="n">
        <f aca="false">IF(G33&lt;0,0,E33/(30*1500*24))</f>
        <v>0.148482407407407</v>
      </c>
      <c r="I33" s="125" t="n">
        <v>0.3772</v>
      </c>
      <c r="J33" s="75" t="n">
        <f aca="false">I33*(24*30)</f>
        <v>271.584</v>
      </c>
      <c r="K33" s="122"/>
      <c r="L33" s="118"/>
      <c r="M33" s="118"/>
      <c r="N33" s="119"/>
      <c r="O33" s="37"/>
    </row>
    <row r="34" customFormat="false" ht="12.75" hidden="false" customHeight="false" outlineLevel="0" collapsed="false">
      <c r="A34" s="63" t="s">
        <v>16</v>
      </c>
      <c r="B34" s="63" t="n">
        <v>1</v>
      </c>
      <c r="C34" s="63" t="n">
        <v>24</v>
      </c>
      <c r="D34" s="17" t="n">
        <v>37196</v>
      </c>
      <c r="E34" s="120" t="n">
        <v>381573</v>
      </c>
      <c r="F34" s="120" t="n">
        <v>306</v>
      </c>
      <c r="G34" s="73" t="n">
        <f aca="false">E34-F34</f>
        <v>381267</v>
      </c>
      <c r="H34" s="115" t="n">
        <f aca="false">IF(G34&lt;0,0,E34/(30*1500*24))</f>
        <v>0.353308333333333</v>
      </c>
      <c r="I34" s="125" t="n">
        <v>0.9889</v>
      </c>
      <c r="J34" s="75" t="n">
        <f aca="false">I34*(24*30)</f>
        <v>712.008</v>
      </c>
      <c r="K34" s="122"/>
      <c r="L34" s="118"/>
      <c r="M34" s="118"/>
      <c r="N34" s="119"/>
      <c r="O34" s="37"/>
    </row>
    <row r="35" customFormat="false" ht="12.75" hidden="false" customHeight="false" outlineLevel="0" collapsed="false">
      <c r="A35" s="63" t="s">
        <v>16</v>
      </c>
      <c r="B35" s="63" t="n">
        <v>1</v>
      </c>
      <c r="C35" s="63" t="n">
        <v>25</v>
      </c>
      <c r="D35" s="17" t="n">
        <v>37196</v>
      </c>
      <c r="E35" s="123" t="n">
        <v>525205</v>
      </c>
      <c r="F35" s="124" t="n">
        <v>125</v>
      </c>
      <c r="G35" s="73" t="n">
        <f aca="false">E35-F35</f>
        <v>525080</v>
      </c>
      <c r="H35" s="115" t="n">
        <f aca="false">IF(G35&lt;0,0,E35/(30*1500*24))</f>
        <v>0.486300925925926</v>
      </c>
      <c r="I35" s="125" t="n">
        <v>0.9879</v>
      </c>
      <c r="J35" s="75" t="n">
        <f aca="false">I35*(24*30)</f>
        <v>711.288</v>
      </c>
      <c r="K35" s="122"/>
      <c r="L35" s="118"/>
      <c r="M35" s="118"/>
      <c r="N35" s="119"/>
      <c r="O35" s="37"/>
    </row>
    <row r="36" customFormat="false" ht="12.75" hidden="false" customHeight="false" outlineLevel="0" collapsed="false">
      <c r="A36" s="63" t="s">
        <v>16</v>
      </c>
      <c r="B36" s="63" t="n">
        <v>1</v>
      </c>
      <c r="C36" s="63" t="n">
        <v>26</v>
      </c>
      <c r="D36" s="17" t="n">
        <v>37196</v>
      </c>
      <c r="E36" s="120" t="n">
        <v>474389</v>
      </c>
      <c r="F36" s="120" t="n">
        <v>224</v>
      </c>
      <c r="G36" s="73" t="n">
        <f aca="false">E36-F36</f>
        <v>474165</v>
      </c>
      <c r="H36" s="115" t="n">
        <f aca="false">IF(G36&lt;0,0,E36/(30*1500*24))</f>
        <v>0.439249074074074</v>
      </c>
      <c r="I36" s="125" t="n">
        <v>0.9719</v>
      </c>
      <c r="J36" s="75" t="n">
        <f aca="false">I36*(24*30)</f>
        <v>699.768</v>
      </c>
      <c r="K36" s="122"/>
      <c r="L36" s="118"/>
      <c r="M36" s="118"/>
      <c r="N36" s="119"/>
      <c r="O36" s="37"/>
    </row>
    <row r="37" customFormat="false" ht="12.75" hidden="false" customHeight="false" outlineLevel="0" collapsed="false">
      <c r="A37" s="63" t="s">
        <v>16</v>
      </c>
      <c r="B37" s="63" t="n">
        <v>1</v>
      </c>
      <c r="C37" s="63" t="n">
        <v>27</v>
      </c>
      <c r="D37" s="17" t="n">
        <v>37196</v>
      </c>
      <c r="E37" s="123" t="n">
        <v>480294</v>
      </c>
      <c r="F37" s="124" t="n">
        <v>497</v>
      </c>
      <c r="G37" s="73" t="n">
        <f aca="false">E37-F37</f>
        <v>479797</v>
      </c>
      <c r="H37" s="115" t="n">
        <f aca="false">IF(G37&lt;0,0,E37/(30*1500*24))</f>
        <v>0.444716666666667</v>
      </c>
      <c r="I37" s="125" t="n">
        <v>0.9957</v>
      </c>
      <c r="J37" s="75" t="n">
        <f aca="false">I37*(24*30)</f>
        <v>716.904</v>
      </c>
      <c r="K37" s="122"/>
      <c r="L37" s="118"/>
      <c r="M37" s="118"/>
      <c r="N37" s="119"/>
      <c r="O37" s="37"/>
    </row>
    <row r="38" customFormat="false" ht="12.75" hidden="false" customHeight="false" outlineLevel="0" collapsed="false">
      <c r="A38" s="63" t="s">
        <v>16</v>
      </c>
      <c r="B38" s="63" t="n">
        <v>1</v>
      </c>
      <c r="C38" s="63" t="n">
        <v>28</v>
      </c>
      <c r="D38" s="17" t="n">
        <v>37196</v>
      </c>
      <c r="E38" s="123" t="n">
        <v>420408</v>
      </c>
      <c r="F38" s="124" t="n">
        <v>203</v>
      </c>
      <c r="G38" s="73" t="n">
        <f aca="false">E38-F38</f>
        <v>420205</v>
      </c>
      <c r="H38" s="115" t="n">
        <f aca="false">IF(G38&lt;0,0,E38/(30*1500*24))</f>
        <v>0.389266666666667</v>
      </c>
      <c r="I38" s="125" t="n">
        <v>0.8406</v>
      </c>
      <c r="J38" s="75" t="n">
        <f aca="false">I38*(24*30)</f>
        <v>605.232</v>
      </c>
      <c r="K38" s="122"/>
      <c r="L38" s="118"/>
      <c r="M38" s="118"/>
      <c r="N38" s="119"/>
      <c r="O38" s="37"/>
    </row>
    <row r="39" customFormat="false" ht="12.75" hidden="false" customHeight="false" outlineLevel="0" collapsed="false">
      <c r="A39" s="63" t="s">
        <v>16</v>
      </c>
      <c r="B39" s="63" t="n">
        <v>1</v>
      </c>
      <c r="C39" s="63" t="n">
        <v>29</v>
      </c>
      <c r="D39" s="17" t="n">
        <v>37196</v>
      </c>
      <c r="E39" s="123" t="n">
        <v>451114</v>
      </c>
      <c r="F39" s="124" t="n">
        <v>653</v>
      </c>
      <c r="G39" s="73" t="n">
        <f aca="false">E39-F39</f>
        <v>450461</v>
      </c>
      <c r="H39" s="115" t="n">
        <f aca="false">IF(G39&lt;0,0,E39/(30*1500*24))</f>
        <v>0.417698148148148</v>
      </c>
      <c r="I39" s="125" t="n">
        <v>0.8785</v>
      </c>
      <c r="J39" s="75" t="n">
        <f aca="false">I39*(24*30)</f>
        <v>632.52</v>
      </c>
      <c r="K39" s="122"/>
      <c r="L39" s="118"/>
      <c r="M39" s="118"/>
      <c r="N39" s="119"/>
      <c r="O39" s="37"/>
    </row>
    <row r="40" customFormat="false" ht="12.75" hidden="false" customHeight="false" outlineLevel="0" collapsed="false">
      <c r="A40" s="63" t="s">
        <v>16</v>
      </c>
      <c r="B40" s="63" t="n">
        <v>1</v>
      </c>
      <c r="C40" s="63" t="n">
        <v>30</v>
      </c>
      <c r="D40" s="17" t="n">
        <v>37196</v>
      </c>
      <c r="E40" s="123" t="n">
        <v>424236</v>
      </c>
      <c r="F40" s="124" t="n">
        <v>410</v>
      </c>
      <c r="G40" s="73" t="n">
        <f aca="false">E40-F40</f>
        <v>423826</v>
      </c>
      <c r="H40" s="115" t="n">
        <f aca="false">IF(G40&lt;0,0,E40/(30*1500*24))</f>
        <v>0.392811111111111</v>
      </c>
      <c r="I40" s="125" t="n">
        <v>0.9115</v>
      </c>
      <c r="J40" s="75" t="n">
        <f aca="false">I40*(24*30)</f>
        <v>656.28</v>
      </c>
      <c r="K40" s="122"/>
      <c r="L40" s="118"/>
      <c r="M40" s="118"/>
      <c r="N40" s="119"/>
      <c r="O40" s="37"/>
    </row>
    <row r="41" customFormat="false" ht="12.75" hidden="false" customHeight="false" outlineLevel="0" collapsed="false">
      <c r="A41" s="63" t="s">
        <v>16</v>
      </c>
      <c r="B41" s="63" t="n">
        <v>1</v>
      </c>
      <c r="C41" s="63" t="n">
        <v>31</v>
      </c>
      <c r="D41" s="17" t="n">
        <v>37196</v>
      </c>
      <c r="E41" s="123" t="n">
        <v>432355</v>
      </c>
      <c r="F41" s="124" t="n">
        <v>694</v>
      </c>
      <c r="G41" s="73" t="n">
        <f aca="false">E41-F41</f>
        <v>431661</v>
      </c>
      <c r="H41" s="115" t="n">
        <f aca="false">IF(G41&lt;0,0,E41/(30*1500*24))</f>
        <v>0.400328703703704</v>
      </c>
      <c r="I41" s="125" t="n">
        <v>0.9158</v>
      </c>
      <c r="J41" s="75" t="n">
        <f aca="false">I41*(24*30)</f>
        <v>659.376</v>
      </c>
      <c r="K41" s="122"/>
      <c r="L41" s="118"/>
      <c r="M41" s="118"/>
      <c r="N41" s="119"/>
      <c r="O41" s="37"/>
    </row>
    <row r="42" customFormat="false" ht="12.75" hidden="false" customHeight="false" outlineLevel="0" collapsed="false">
      <c r="A42" s="63" t="s">
        <v>16</v>
      </c>
      <c r="B42" s="63" t="n">
        <v>1</v>
      </c>
      <c r="C42" s="63" t="n">
        <v>32</v>
      </c>
      <c r="D42" s="17" t="n">
        <v>37196</v>
      </c>
      <c r="E42" s="120" t="n">
        <v>349247</v>
      </c>
      <c r="F42" s="120" t="n">
        <v>283</v>
      </c>
      <c r="G42" s="73" t="n">
        <f aca="false">E42-F42</f>
        <v>348964</v>
      </c>
      <c r="H42" s="115" t="n">
        <f aca="false">IF(G42&lt;0,0,E42/(30*1500*24))</f>
        <v>0.323376851851852</v>
      </c>
      <c r="I42" s="125" t="n">
        <v>0.7278</v>
      </c>
      <c r="J42" s="75" t="n">
        <f aca="false">I42*(24*30)</f>
        <v>524.016</v>
      </c>
      <c r="K42" s="122"/>
      <c r="L42" s="118"/>
      <c r="M42" s="118"/>
      <c r="N42" s="119"/>
      <c r="O42" s="37"/>
    </row>
    <row r="43" customFormat="false" ht="12.75" hidden="false" customHeight="false" outlineLevel="0" collapsed="false">
      <c r="A43" s="63" t="s">
        <v>16</v>
      </c>
      <c r="B43" s="63" t="n">
        <v>1</v>
      </c>
      <c r="C43" s="63" t="n">
        <v>33</v>
      </c>
      <c r="D43" s="17" t="n">
        <v>37196</v>
      </c>
      <c r="E43" s="120" t="n">
        <v>158787</v>
      </c>
      <c r="F43" s="120" t="n">
        <v>884</v>
      </c>
      <c r="G43" s="73" t="n">
        <f aca="false">E43-F43</f>
        <v>157903</v>
      </c>
      <c r="H43" s="115" t="n">
        <f aca="false">IF(G43&lt;0,0,E43/(30*1500*24))</f>
        <v>0.147025</v>
      </c>
      <c r="I43" s="125" t="n">
        <v>0.9907</v>
      </c>
      <c r="J43" s="75" t="n">
        <f aca="false">I43*(24*30)</f>
        <v>713.304</v>
      </c>
      <c r="K43" s="122"/>
      <c r="L43" s="118"/>
      <c r="M43" s="118"/>
      <c r="N43" s="119"/>
      <c r="O43" s="37"/>
    </row>
    <row r="44" customFormat="false" ht="12.75" hidden="false" customHeight="false" outlineLevel="0" collapsed="false">
      <c r="A44" s="63" t="s">
        <v>16</v>
      </c>
      <c r="B44" s="63" t="n">
        <v>1</v>
      </c>
      <c r="C44" s="63" t="n">
        <v>34</v>
      </c>
      <c r="D44" s="17" t="n">
        <v>37196</v>
      </c>
      <c r="E44" s="123" t="n">
        <v>34229</v>
      </c>
      <c r="F44" s="124" t="n">
        <v>348</v>
      </c>
      <c r="G44" s="73" t="n">
        <f aca="false">E44-F44</f>
        <v>33881</v>
      </c>
      <c r="H44" s="115" t="n">
        <f aca="false">IF(G44&lt;0,0,E44/(30*1500*24))</f>
        <v>0.0316935185185185</v>
      </c>
      <c r="I44" s="125" t="n">
        <v>0.2794</v>
      </c>
      <c r="J44" s="75" t="n">
        <f aca="false">I44*(24*30)</f>
        <v>201.168</v>
      </c>
      <c r="K44" s="122"/>
      <c r="L44" s="118"/>
      <c r="M44" s="118"/>
      <c r="N44" s="119"/>
      <c r="O44" s="37"/>
    </row>
    <row r="45" customFormat="false" ht="12.75" hidden="false" customHeight="false" outlineLevel="0" collapsed="false">
      <c r="A45" s="63" t="s">
        <v>16</v>
      </c>
      <c r="B45" s="63" t="n">
        <v>1</v>
      </c>
      <c r="C45" s="63" t="n">
        <v>35</v>
      </c>
      <c r="D45" s="17" t="n">
        <v>37196</v>
      </c>
      <c r="E45" s="123" t="n">
        <v>151</v>
      </c>
      <c r="F45" s="124" t="n">
        <v>2897</v>
      </c>
      <c r="G45" s="73" t="n">
        <f aca="false">E45-F45</f>
        <v>-2746</v>
      </c>
      <c r="H45" s="115" t="n">
        <f aca="false">IF(G45&lt;0,0,E45/(30*1500*24))</f>
        <v>0</v>
      </c>
      <c r="I45" s="121" t="n">
        <v>0.512622686163026</v>
      </c>
      <c r="J45" s="75" t="n">
        <f aca="false">I45*(24*30)</f>
        <v>369.088334037379</v>
      </c>
      <c r="K45" s="122"/>
      <c r="L45" s="118"/>
      <c r="M45" s="118"/>
      <c r="N45" s="119"/>
      <c r="O45" s="37"/>
    </row>
    <row r="46" customFormat="false" ht="12.75" hidden="false" customHeight="false" outlineLevel="0" collapsed="false">
      <c r="A46" s="63" t="s">
        <v>16</v>
      </c>
      <c r="B46" s="63" t="n">
        <v>1</v>
      </c>
      <c r="C46" s="63" t="n">
        <v>36</v>
      </c>
      <c r="D46" s="17" t="n">
        <v>37196</v>
      </c>
      <c r="E46" s="123" t="n">
        <v>230180</v>
      </c>
      <c r="F46" s="124" t="n">
        <v>785</v>
      </c>
      <c r="G46" s="73" t="n">
        <f aca="false">E46-F46</f>
        <v>229395</v>
      </c>
      <c r="H46" s="115" t="n">
        <f aca="false">IF(G46&lt;0,0,E46/(30*1500*24))</f>
        <v>0.21312962962963</v>
      </c>
      <c r="I46" s="125" t="n">
        <v>0.6838</v>
      </c>
      <c r="J46" s="75" t="n">
        <f aca="false">I46*(24*30)</f>
        <v>492.336</v>
      </c>
      <c r="K46" s="122"/>
      <c r="L46" s="118"/>
      <c r="M46" s="118"/>
      <c r="N46" s="119"/>
      <c r="O46" s="37"/>
    </row>
    <row r="47" customFormat="false" ht="12.75" hidden="false" customHeight="false" outlineLevel="0" collapsed="false">
      <c r="A47" s="63" t="s">
        <v>16</v>
      </c>
      <c r="B47" s="63" t="n">
        <v>1</v>
      </c>
      <c r="C47" s="63" t="n">
        <v>37</v>
      </c>
      <c r="D47" s="17" t="n">
        <v>37196</v>
      </c>
      <c r="E47" s="120" t="n">
        <v>278787</v>
      </c>
      <c r="F47" s="120" t="n">
        <v>301</v>
      </c>
      <c r="G47" s="73" t="n">
        <f aca="false">E47-F47</f>
        <v>278486</v>
      </c>
      <c r="H47" s="115" t="n">
        <f aca="false">IF(G47&lt;0,0,E47/(30*1500*24))</f>
        <v>0.258136111111111</v>
      </c>
      <c r="I47" s="125" t="n">
        <v>0.8154</v>
      </c>
      <c r="J47" s="75" t="n">
        <f aca="false">I47*(24*30)</f>
        <v>587.088</v>
      </c>
      <c r="K47" s="122"/>
      <c r="L47" s="118"/>
      <c r="M47" s="118"/>
      <c r="N47" s="119"/>
      <c r="O47" s="37"/>
    </row>
    <row r="48" customFormat="false" ht="12.75" hidden="false" customHeight="false" outlineLevel="0" collapsed="false">
      <c r="A48" s="63" t="s">
        <v>16</v>
      </c>
      <c r="B48" s="63" t="n">
        <v>1</v>
      </c>
      <c r="C48" s="63" t="n">
        <v>38</v>
      </c>
      <c r="D48" s="17" t="n">
        <v>37196</v>
      </c>
      <c r="E48" s="123" t="n">
        <v>435683</v>
      </c>
      <c r="F48" s="124" t="n">
        <v>226</v>
      </c>
      <c r="G48" s="73" t="n">
        <f aca="false">E48-F48</f>
        <v>435457</v>
      </c>
      <c r="H48" s="115" t="n">
        <f aca="false">IF(G48&lt;0,0,E48/(30*1500*24))</f>
        <v>0.403410185185185</v>
      </c>
      <c r="I48" s="125" t="n">
        <v>0.9551</v>
      </c>
      <c r="J48" s="75" t="n">
        <f aca="false">I48*(24*30)</f>
        <v>687.672</v>
      </c>
      <c r="K48" s="122"/>
      <c r="L48" s="118"/>
      <c r="M48" s="118"/>
      <c r="N48" s="119"/>
      <c r="O48" s="37"/>
    </row>
    <row r="49" customFormat="false" ht="12.75" hidden="false" customHeight="false" outlineLevel="0" collapsed="false">
      <c r="A49" s="63" t="s">
        <v>16</v>
      </c>
      <c r="B49" s="63" t="n">
        <v>1</v>
      </c>
      <c r="C49" s="63" t="n">
        <v>39</v>
      </c>
      <c r="D49" s="17" t="n">
        <v>37196</v>
      </c>
      <c r="E49" s="123" t="n">
        <v>512052</v>
      </c>
      <c r="F49" s="124" t="n">
        <v>123</v>
      </c>
      <c r="G49" s="73" t="n">
        <f aca="false">E49-F49</f>
        <v>511929</v>
      </c>
      <c r="H49" s="115" t="n">
        <f aca="false">IF(G49&lt;0,0,E49/(30*1500*24))</f>
        <v>0.474122222222222</v>
      </c>
      <c r="I49" s="125" t="n">
        <v>0.9855</v>
      </c>
      <c r="J49" s="75" t="n">
        <f aca="false">I49*(24*30)</f>
        <v>709.56</v>
      </c>
      <c r="K49" s="122"/>
      <c r="L49" s="118"/>
      <c r="M49" s="118"/>
      <c r="N49" s="119"/>
      <c r="O49" s="37"/>
    </row>
    <row r="50" customFormat="false" ht="12.75" hidden="false" customHeight="false" outlineLevel="0" collapsed="false">
      <c r="A50" s="63" t="s">
        <v>16</v>
      </c>
      <c r="B50" s="63" t="n">
        <v>1</v>
      </c>
      <c r="C50" s="63" t="n">
        <v>40</v>
      </c>
      <c r="D50" s="17" t="n">
        <v>37196</v>
      </c>
      <c r="E50" s="123" t="n">
        <v>475089</v>
      </c>
      <c r="F50" s="124" t="n">
        <v>194</v>
      </c>
      <c r="G50" s="73" t="n">
        <f aca="false">E50-F50</f>
        <v>474895</v>
      </c>
      <c r="H50" s="115" t="n">
        <f aca="false">IF(G50&lt;0,0,E50/(30*1500*24))</f>
        <v>0.439897222222222</v>
      </c>
      <c r="I50" s="125" t="n">
        <v>0.9231</v>
      </c>
      <c r="J50" s="75" t="n">
        <f aca="false">I50*(24*30)</f>
        <v>664.632</v>
      </c>
      <c r="K50" s="122"/>
      <c r="L50" s="118"/>
      <c r="M50" s="118"/>
      <c r="N50" s="119"/>
      <c r="O50" s="37"/>
    </row>
    <row r="51" customFormat="false" ht="12.75" hidden="false" customHeight="false" outlineLevel="0" collapsed="false">
      <c r="A51" s="63" t="s">
        <v>16</v>
      </c>
      <c r="B51" s="63" t="n">
        <v>1</v>
      </c>
      <c r="C51" s="63" t="n">
        <v>41</v>
      </c>
      <c r="D51" s="17" t="n">
        <v>37196</v>
      </c>
      <c r="E51" s="120" t="n">
        <v>359085</v>
      </c>
      <c r="F51" s="120" t="n">
        <v>116</v>
      </c>
      <c r="G51" s="73" t="n">
        <f aca="false">E51-F51</f>
        <v>358969</v>
      </c>
      <c r="H51" s="115" t="n">
        <f aca="false">IF(G51&lt;0,0,E51/(30*1500*24))</f>
        <v>0.332486111111111</v>
      </c>
      <c r="I51" s="125" t="n">
        <v>0.9602</v>
      </c>
      <c r="J51" s="75" t="n">
        <f aca="false">I51*(24*30)</f>
        <v>691.344</v>
      </c>
      <c r="K51" s="122"/>
      <c r="L51" s="118"/>
      <c r="M51" s="118"/>
      <c r="N51" s="119"/>
      <c r="O51" s="37"/>
    </row>
    <row r="52" customFormat="false" ht="12.75" hidden="false" customHeight="false" outlineLevel="0" collapsed="false">
      <c r="A52" s="63" t="s">
        <v>16</v>
      </c>
      <c r="B52" s="63" t="n">
        <v>1</v>
      </c>
      <c r="C52" s="63" t="n">
        <v>42</v>
      </c>
      <c r="D52" s="17" t="n">
        <v>37196</v>
      </c>
      <c r="E52" s="123" t="n">
        <v>465112</v>
      </c>
      <c r="F52" s="124" t="n">
        <v>402</v>
      </c>
      <c r="G52" s="73" t="n">
        <f aca="false">E52-F52</f>
        <v>464710</v>
      </c>
      <c r="H52" s="115" t="n">
        <f aca="false">IF(G52&lt;0,0,E52/(30*1500*24))</f>
        <v>0.430659259259259</v>
      </c>
      <c r="I52" s="125" t="n">
        <v>0.974</v>
      </c>
      <c r="J52" s="75" t="n">
        <f aca="false">I52*(24*30)</f>
        <v>701.28</v>
      </c>
      <c r="K52" s="122"/>
      <c r="L52" s="118"/>
      <c r="M52" s="118"/>
      <c r="N52" s="119"/>
      <c r="O52" s="37"/>
    </row>
    <row r="53" customFormat="false" ht="12.75" hidden="false" customHeight="false" outlineLevel="0" collapsed="false">
      <c r="A53" s="63" t="s">
        <v>16</v>
      </c>
      <c r="B53" s="63" t="n">
        <v>1</v>
      </c>
      <c r="C53" s="63" t="n">
        <v>43</v>
      </c>
      <c r="D53" s="17" t="n">
        <v>37196</v>
      </c>
      <c r="E53" s="123" t="n">
        <v>346671</v>
      </c>
      <c r="F53" s="124" t="n">
        <v>784</v>
      </c>
      <c r="G53" s="73" t="n">
        <f aca="false">E53-F53</f>
        <v>345887</v>
      </c>
      <c r="H53" s="115" t="n">
        <f aca="false">IF(G53&lt;0,0,E53/(30*1500*24))</f>
        <v>0.320991666666667</v>
      </c>
      <c r="I53" s="125" t="n">
        <v>0.8137</v>
      </c>
      <c r="J53" s="75" t="n">
        <f aca="false">I53*(24*30)</f>
        <v>585.864</v>
      </c>
      <c r="K53" s="122"/>
      <c r="L53" s="118"/>
      <c r="M53" s="118"/>
      <c r="N53" s="119"/>
      <c r="O53" s="37"/>
    </row>
    <row r="54" customFormat="false" ht="12.75" hidden="false" customHeight="false" outlineLevel="0" collapsed="false">
      <c r="A54" s="63" t="s">
        <v>16</v>
      </c>
      <c r="B54" s="63" t="n">
        <v>1</v>
      </c>
      <c r="C54" s="63" t="n">
        <v>44</v>
      </c>
      <c r="D54" s="17" t="n">
        <v>37196</v>
      </c>
      <c r="E54" s="123" t="n">
        <v>443215</v>
      </c>
      <c r="F54" s="124" t="n">
        <v>241</v>
      </c>
      <c r="G54" s="73" t="n">
        <f aca="false">E54-F54</f>
        <v>442974</v>
      </c>
      <c r="H54" s="115" t="n">
        <f aca="false">IF(G54&lt;0,0,E54/(30*1500*24))</f>
        <v>0.410384259259259</v>
      </c>
      <c r="I54" s="125" t="n">
        <v>0.9549</v>
      </c>
      <c r="J54" s="75" t="n">
        <f aca="false">I54*(24*30)</f>
        <v>687.528</v>
      </c>
      <c r="K54" s="122"/>
      <c r="L54" s="118"/>
      <c r="M54" s="118"/>
      <c r="N54" s="119"/>
      <c r="O54" s="37"/>
    </row>
    <row r="55" customFormat="false" ht="12.75" hidden="false" customHeight="false" outlineLevel="0" collapsed="false">
      <c r="A55" s="63" t="s">
        <v>16</v>
      </c>
      <c r="B55" s="63" t="n">
        <v>1</v>
      </c>
      <c r="C55" s="63" t="n">
        <v>45</v>
      </c>
      <c r="D55" s="17" t="n">
        <v>37196</v>
      </c>
      <c r="E55" s="123" t="n">
        <v>446918</v>
      </c>
      <c r="F55" s="124" t="n">
        <v>356</v>
      </c>
      <c r="G55" s="73" t="n">
        <f aca="false">E55-F55</f>
        <v>446562</v>
      </c>
      <c r="H55" s="115" t="n">
        <f aca="false">IF(G55&lt;0,0,E55/(30*1500*24))</f>
        <v>0.413812962962963</v>
      </c>
      <c r="I55" s="125" t="n">
        <v>0.9548</v>
      </c>
      <c r="J55" s="75" t="n">
        <f aca="false">I55*(24*30)</f>
        <v>687.456</v>
      </c>
      <c r="K55" s="122"/>
      <c r="L55" s="118"/>
      <c r="M55" s="118"/>
      <c r="N55" s="119"/>
      <c r="O55" s="37"/>
    </row>
    <row r="56" customFormat="false" ht="12.75" hidden="false" customHeight="false" outlineLevel="0" collapsed="false">
      <c r="A56" s="63" t="s">
        <v>16</v>
      </c>
      <c r="B56" s="63" t="n">
        <v>1</v>
      </c>
      <c r="C56" s="63" t="n">
        <v>46</v>
      </c>
      <c r="D56" s="17" t="n">
        <v>37196</v>
      </c>
      <c r="E56" s="123" t="n">
        <v>357468</v>
      </c>
      <c r="F56" s="124" t="n">
        <v>720</v>
      </c>
      <c r="G56" s="73" t="n">
        <f aca="false">E56-F56</f>
        <v>356748</v>
      </c>
      <c r="H56" s="115" t="n">
        <f aca="false">IF(G56&lt;0,0,E56/(30*1500*24))</f>
        <v>0.330988888888889</v>
      </c>
      <c r="I56" s="125" t="n">
        <v>0.7284</v>
      </c>
      <c r="J56" s="75" t="n">
        <f aca="false">I56*(24*30)</f>
        <v>524.448</v>
      </c>
      <c r="K56" s="122"/>
      <c r="L56" s="118"/>
      <c r="M56" s="118"/>
      <c r="N56" s="119"/>
      <c r="O56" s="37"/>
    </row>
    <row r="57" customFormat="false" ht="12.75" hidden="false" customHeight="false" outlineLevel="0" collapsed="false">
      <c r="A57" s="63" t="s">
        <v>16</v>
      </c>
      <c r="B57" s="63" t="n">
        <v>1</v>
      </c>
      <c r="C57" s="63" t="n">
        <v>47</v>
      </c>
      <c r="D57" s="17" t="n">
        <v>37196</v>
      </c>
      <c r="E57" s="120" t="n">
        <v>354444</v>
      </c>
      <c r="F57" s="120" t="n">
        <v>355</v>
      </c>
      <c r="G57" s="73" t="n">
        <f aca="false">E57-F57</f>
        <v>354089</v>
      </c>
      <c r="H57" s="115" t="n">
        <f aca="false">IF(G57&lt;0,0,E57/(30*1500*24))</f>
        <v>0.328188888888889</v>
      </c>
      <c r="I57" s="125" t="n">
        <v>0.965</v>
      </c>
      <c r="J57" s="75" t="n">
        <f aca="false">I57*(24*30)</f>
        <v>694.8</v>
      </c>
      <c r="K57" s="122"/>
      <c r="L57" s="118"/>
      <c r="M57" s="118"/>
      <c r="N57" s="119"/>
      <c r="O57" s="37"/>
    </row>
    <row r="58" customFormat="false" ht="12.75" hidden="false" customHeight="false" outlineLevel="0" collapsed="false">
      <c r="A58" s="63" t="s">
        <v>16</v>
      </c>
      <c r="B58" s="63" t="n">
        <v>1</v>
      </c>
      <c r="C58" s="63" t="n">
        <v>48</v>
      </c>
      <c r="D58" s="17" t="n">
        <v>37196</v>
      </c>
      <c r="E58" s="123" t="n">
        <v>360781</v>
      </c>
      <c r="F58" s="124" t="n">
        <v>151</v>
      </c>
      <c r="G58" s="73" t="n">
        <f aca="false">E58-F58</f>
        <v>360630</v>
      </c>
      <c r="H58" s="115" t="n">
        <f aca="false">IF(G58&lt;0,0,E58/(30*1500*24))</f>
        <v>0.334056481481482</v>
      </c>
      <c r="I58" s="125" t="n">
        <v>0.9131</v>
      </c>
      <c r="J58" s="75" t="n">
        <f aca="false">I58*(24*30)</f>
        <v>657.432</v>
      </c>
      <c r="K58" s="122"/>
      <c r="L58" s="118"/>
      <c r="M58" s="118"/>
      <c r="N58" s="119"/>
      <c r="O58" s="37"/>
    </row>
    <row r="59" customFormat="false" ht="12.75" hidden="false" customHeight="false" outlineLevel="0" collapsed="false">
      <c r="A59" s="63" t="s">
        <v>16</v>
      </c>
      <c r="B59" s="63" t="n">
        <v>1</v>
      </c>
      <c r="C59" s="63" t="n">
        <v>49</v>
      </c>
      <c r="D59" s="17" t="n">
        <v>37196</v>
      </c>
      <c r="E59" s="123" t="n">
        <v>322551</v>
      </c>
      <c r="F59" s="124" t="n">
        <v>722</v>
      </c>
      <c r="G59" s="73" t="n">
        <f aca="false">E59-F59</f>
        <v>321829</v>
      </c>
      <c r="H59" s="115" t="n">
        <f aca="false">IF(G59&lt;0,0,E59/(30*1500*24))</f>
        <v>0.298658333333333</v>
      </c>
      <c r="I59" s="125" t="n">
        <v>0.9239</v>
      </c>
      <c r="J59" s="75" t="n">
        <f aca="false">I59*(24*30)</f>
        <v>665.208</v>
      </c>
      <c r="K59" s="122"/>
      <c r="L59" s="118"/>
      <c r="M59" s="118"/>
      <c r="N59" s="119"/>
      <c r="O59" s="37"/>
    </row>
    <row r="60" customFormat="false" ht="12.75" hidden="false" customHeight="false" outlineLevel="0" collapsed="false">
      <c r="A60" s="63" t="s">
        <v>16</v>
      </c>
      <c r="B60" s="63" t="n">
        <v>1</v>
      </c>
      <c r="C60" s="63" t="n">
        <v>50</v>
      </c>
      <c r="D60" s="17" t="n">
        <v>37196</v>
      </c>
      <c r="E60" s="123" t="n">
        <v>89966</v>
      </c>
      <c r="F60" s="124" t="n">
        <v>838</v>
      </c>
      <c r="G60" s="73" t="n">
        <f aca="false">E60-F60</f>
        <v>89128</v>
      </c>
      <c r="H60" s="115" t="n">
        <f aca="false">IF(G60&lt;0,0,E60/(30*1500*24))</f>
        <v>0.0833018518518519</v>
      </c>
      <c r="I60" s="121" t="n">
        <v>0.841965061735767</v>
      </c>
      <c r="J60" s="75" t="n">
        <f aca="false">I60*(24*30)</f>
        <v>606.214844449752</v>
      </c>
      <c r="K60" s="122"/>
      <c r="L60" s="118"/>
      <c r="M60" s="118"/>
      <c r="N60" s="119"/>
      <c r="O60" s="37"/>
    </row>
    <row r="61" customFormat="false" ht="12.75" hidden="false" customHeight="false" outlineLevel="0" collapsed="false">
      <c r="A61" s="63" t="s">
        <v>16</v>
      </c>
      <c r="B61" s="63" t="n">
        <v>1</v>
      </c>
      <c r="C61" s="63" t="n">
        <v>51</v>
      </c>
      <c r="D61" s="17" t="n">
        <v>37196</v>
      </c>
      <c r="E61" s="123" t="n">
        <v>9314</v>
      </c>
      <c r="F61" s="124" t="n">
        <v>813</v>
      </c>
      <c r="G61" s="73" t="n">
        <f aca="false">E61-F61</f>
        <v>8501</v>
      </c>
      <c r="H61" s="115" t="n">
        <f aca="false">IF(G61&lt;0,0,E61/(30*1500*24))</f>
        <v>0.00862407407407407</v>
      </c>
      <c r="I61" s="125" t="n">
        <v>0.3408</v>
      </c>
      <c r="J61" s="75" t="n">
        <f aca="false">I61*(24*30)</f>
        <v>245.376</v>
      </c>
      <c r="K61" s="122"/>
      <c r="L61" s="118"/>
      <c r="M61" s="118"/>
      <c r="N61" s="119"/>
      <c r="O61" s="37"/>
    </row>
    <row r="62" customFormat="false" ht="12.75" hidden="false" customHeight="false" outlineLevel="0" collapsed="false">
      <c r="A62" s="63" t="s">
        <v>16</v>
      </c>
      <c r="B62" s="63" t="n">
        <v>1</v>
      </c>
      <c r="C62" s="63" t="n">
        <v>52</v>
      </c>
      <c r="D62" s="17" t="n">
        <v>37196</v>
      </c>
      <c r="E62" s="123" t="n">
        <v>298859</v>
      </c>
      <c r="F62" s="124" t="n">
        <v>430</v>
      </c>
      <c r="G62" s="73" t="n">
        <f aca="false">E62-F62</f>
        <v>298429</v>
      </c>
      <c r="H62" s="115" t="n">
        <f aca="false">IF(G62&lt;0,0,E62/(30*1500*24))</f>
        <v>0.276721296296296</v>
      </c>
      <c r="I62" s="125" t="n">
        <v>0.9303</v>
      </c>
      <c r="J62" s="75" t="n">
        <f aca="false">I62*(24*30)</f>
        <v>669.816</v>
      </c>
      <c r="K62" s="122"/>
      <c r="L62" s="118"/>
      <c r="M62" s="118"/>
      <c r="N62" s="119"/>
      <c r="O62" s="37"/>
    </row>
    <row r="63" customFormat="false" ht="12.75" hidden="false" customHeight="false" outlineLevel="0" collapsed="false">
      <c r="A63" s="63" t="s">
        <v>16</v>
      </c>
      <c r="B63" s="63" t="n">
        <v>1</v>
      </c>
      <c r="C63" s="63" t="n">
        <v>53</v>
      </c>
      <c r="D63" s="17" t="n">
        <v>37196</v>
      </c>
      <c r="E63" s="123" t="n">
        <v>185958</v>
      </c>
      <c r="F63" s="124" t="n">
        <v>732</v>
      </c>
      <c r="G63" s="73" t="n">
        <f aca="false">E63-F63</f>
        <v>185226</v>
      </c>
      <c r="H63" s="115" t="n">
        <f aca="false">IF(G63&lt;0,0,E63/(30*1500*24))</f>
        <v>0.172183333333333</v>
      </c>
      <c r="I63" s="125" t="n">
        <v>0.7747</v>
      </c>
      <c r="J63" s="75" t="n">
        <f aca="false">I63*(24*30)</f>
        <v>557.784</v>
      </c>
      <c r="K63" s="122"/>
      <c r="L63" s="118"/>
      <c r="M63" s="118"/>
      <c r="N63" s="119"/>
      <c r="O63" s="37"/>
    </row>
    <row r="64" customFormat="false" ht="12.75" hidden="false" customHeight="false" outlineLevel="0" collapsed="false">
      <c r="A64" s="63" t="s">
        <v>16</v>
      </c>
      <c r="B64" s="63" t="n">
        <v>1</v>
      </c>
      <c r="C64" s="63" t="n">
        <v>54</v>
      </c>
      <c r="D64" s="17" t="n">
        <v>37196</v>
      </c>
      <c r="E64" s="126" t="n">
        <v>338482</v>
      </c>
      <c r="F64" s="127" t="n">
        <v>767</v>
      </c>
      <c r="G64" s="73" t="n">
        <f aca="false">E64-F64</f>
        <v>337715</v>
      </c>
      <c r="H64" s="115" t="n">
        <f aca="false">IF(G64&lt;0,0,E64/(30*1500*24))</f>
        <v>0.313409259259259</v>
      </c>
      <c r="I64" s="128" t="n">
        <v>0.94963</v>
      </c>
      <c r="J64" s="75" t="n">
        <f aca="false">I64*(24*30)</f>
        <v>683.7336</v>
      </c>
      <c r="K64" s="122"/>
      <c r="L64" s="118"/>
      <c r="M64" s="118"/>
      <c r="N64" s="119"/>
      <c r="O64" s="37"/>
    </row>
    <row r="65" customFormat="false" ht="12.75" hidden="false" customHeight="false" outlineLevel="0" collapsed="false">
      <c r="A65" s="63" t="s">
        <v>16</v>
      </c>
      <c r="B65" s="63" t="n">
        <v>1</v>
      </c>
      <c r="C65" s="63" t="n">
        <v>55</v>
      </c>
      <c r="D65" s="17" t="n">
        <v>37196</v>
      </c>
      <c r="E65" s="126" t="n">
        <v>192710</v>
      </c>
      <c r="F65" s="127" t="n">
        <v>1379</v>
      </c>
      <c r="G65" s="73" t="n">
        <f aca="false">E65-F65</f>
        <v>191331</v>
      </c>
      <c r="H65" s="115" t="n">
        <f aca="false">IF(G65&lt;0,0,E65/(30*1500*24))</f>
        <v>0.178435185185185</v>
      </c>
      <c r="I65" s="128" t="n">
        <v>0.511</v>
      </c>
      <c r="J65" s="75" t="n">
        <f aca="false">I65*(24*30)</f>
        <v>367.92</v>
      </c>
      <c r="K65" s="122"/>
      <c r="L65" s="118"/>
      <c r="M65" s="118"/>
      <c r="N65" s="119"/>
      <c r="O65" s="37"/>
    </row>
    <row r="66" customFormat="false" ht="12.75" hidden="false" customHeight="false" outlineLevel="0" collapsed="false">
      <c r="A66" s="63" t="s">
        <v>16</v>
      </c>
      <c r="B66" s="63" t="n">
        <v>1</v>
      </c>
      <c r="C66" s="63" t="n">
        <v>56</v>
      </c>
      <c r="D66" s="17" t="n">
        <v>37196</v>
      </c>
      <c r="E66" s="126" t="n">
        <v>279782</v>
      </c>
      <c r="F66" s="127" t="n">
        <v>1103</v>
      </c>
      <c r="G66" s="73" t="n">
        <f aca="false">E66-F66</f>
        <v>278679</v>
      </c>
      <c r="H66" s="115" t="n">
        <f aca="false">IF(G66&lt;0,0,E66/(30*1500*24))</f>
        <v>0.259057407407407</v>
      </c>
      <c r="I66" s="128" t="n">
        <v>0.8316</v>
      </c>
      <c r="J66" s="75" t="n">
        <f aca="false">I66*(24*30)</f>
        <v>598.752</v>
      </c>
      <c r="K66" s="122"/>
      <c r="L66" s="118"/>
      <c r="M66" s="118"/>
      <c r="N66" s="119"/>
      <c r="O66" s="37"/>
    </row>
    <row r="67" customFormat="false" ht="12.75" hidden="false" customHeight="false" outlineLevel="0" collapsed="false">
      <c r="A67" s="63" t="s">
        <v>16</v>
      </c>
      <c r="B67" s="63" t="n">
        <v>1</v>
      </c>
      <c r="C67" s="63" t="n">
        <v>57</v>
      </c>
      <c r="D67" s="17" t="n">
        <v>37196</v>
      </c>
      <c r="E67" s="126" t="n">
        <v>458324</v>
      </c>
      <c r="F67" s="127" t="n">
        <v>699</v>
      </c>
      <c r="G67" s="73" t="n">
        <f aca="false">E67-F67</f>
        <v>457625</v>
      </c>
      <c r="H67" s="115" t="n">
        <f aca="false">IF(G67&lt;0,0,E67/(30*1500*24))</f>
        <v>0.424374074074074</v>
      </c>
      <c r="I67" s="128" t="n">
        <v>0.9846</v>
      </c>
      <c r="J67" s="75" t="n">
        <f aca="false">I67*(24*30)</f>
        <v>708.912</v>
      </c>
      <c r="K67" s="122"/>
      <c r="L67" s="118"/>
      <c r="M67" s="118"/>
      <c r="N67" s="119"/>
      <c r="O67" s="37"/>
    </row>
    <row r="68" customFormat="false" ht="12.75" hidden="false" customHeight="false" outlineLevel="0" collapsed="false">
      <c r="A68" s="63" t="s">
        <v>16</v>
      </c>
      <c r="B68" s="63" t="n">
        <v>1</v>
      </c>
      <c r="C68" s="63" t="n">
        <v>58</v>
      </c>
      <c r="D68" s="17" t="n">
        <v>37196</v>
      </c>
      <c r="E68" s="120" t="n">
        <v>0</v>
      </c>
      <c r="F68" s="120" t="n">
        <v>1782</v>
      </c>
      <c r="G68" s="73" t="n">
        <f aca="false">E68-F68</f>
        <v>-1782</v>
      </c>
      <c r="H68" s="115" t="n">
        <f aca="false">IF(G68&lt;0,0,E68/(30*1500*24))</f>
        <v>0</v>
      </c>
      <c r="I68" s="128" t="n">
        <v>0.3902</v>
      </c>
      <c r="J68" s="75" t="n">
        <f aca="false">I68*(24*30)</f>
        <v>280.944</v>
      </c>
      <c r="K68" s="122"/>
      <c r="L68" s="118"/>
      <c r="M68" s="118"/>
      <c r="N68" s="119"/>
      <c r="O68" s="37"/>
    </row>
    <row r="69" customFormat="false" ht="12.75" hidden="false" customHeight="false" outlineLevel="0" collapsed="false">
      <c r="A69" s="63" t="s">
        <v>16</v>
      </c>
      <c r="B69" s="63" t="n">
        <v>1</v>
      </c>
      <c r="C69" s="63" t="n">
        <v>59</v>
      </c>
      <c r="D69" s="17" t="n">
        <v>37196</v>
      </c>
      <c r="E69" s="126" t="n">
        <v>405216</v>
      </c>
      <c r="F69" s="127" t="n">
        <v>316</v>
      </c>
      <c r="G69" s="73" t="n">
        <f aca="false">E69-F69</f>
        <v>404900</v>
      </c>
      <c r="H69" s="115" t="n">
        <f aca="false">IF(G69&lt;0,0,E69/(30*1500*24))</f>
        <v>0.3752</v>
      </c>
      <c r="I69" s="128" t="n">
        <v>0.9549</v>
      </c>
      <c r="J69" s="75" t="n">
        <f aca="false">I69*(24*30)</f>
        <v>687.528</v>
      </c>
      <c r="K69" s="122"/>
      <c r="L69" s="118"/>
      <c r="M69" s="118"/>
      <c r="N69" s="119"/>
      <c r="O69" s="37"/>
    </row>
    <row r="70" customFormat="false" ht="12.75" hidden="false" customHeight="false" outlineLevel="0" collapsed="false">
      <c r="A70" s="63" t="s">
        <v>16</v>
      </c>
      <c r="B70" s="63" t="n">
        <v>1</v>
      </c>
      <c r="C70" s="63" t="n">
        <v>60</v>
      </c>
      <c r="D70" s="17" t="n">
        <v>37196</v>
      </c>
      <c r="E70" s="126" t="n">
        <v>260579</v>
      </c>
      <c r="F70" s="127" t="n">
        <v>996</v>
      </c>
      <c r="G70" s="73" t="n">
        <f aca="false">E70-F70</f>
        <v>259583</v>
      </c>
      <c r="H70" s="115" t="n">
        <f aca="false">IF(G70&lt;0,0,E70/(30*1500*24))</f>
        <v>0.241276851851852</v>
      </c>
      <c r="I70" s="121" t="n">
        <v>0.731032072315257</v>
      </c>
      <c r="J70" s="75" t="n">
        <f aca="false">I70*(24*30)</f>
        <v>526.343092066985</v>
      </c>
      <c r="K70" s="122"/>
      <c r="L70" s="118"/>
      <c r="M70" s="118"/>
      <c r="N70" s="119"/>
      <c r="O70" s="37"/>
    </row>
    <row r="71" customFormat="false" ht="12.75" hidden="false" customHeight="false" outlineLevel="0" collapsed="false">
      <c r="A71" s="63" t="s">
        <v>16</v>
      </c>
      <c r="B71" s="63" t="n">
        <v>1</v>
      </c>
      <c r="C71" s="63" t="n">
        <v>61</v>
      </c>
      <c r="D71" s="17" t="n">
        <v>37196</v>
      </c>
      <c r="E71" s="126" t="n">
        <v>142474</v>
      </c>
      <c r="F71" s="127" t="n">
        <v>1781</v>
      </c>
      <c r="G71" s="73" t="n">
        <f aca="false">E71-F71</f>
        <v>140693</v>
      </c>
      <c r="H71" s="115" t="n">
        <f aca="false">IF(G71&lt;0,0,E71/(30*1500*24))</f>
        <v>0.13192037037037</v>
      </c>
      <c r="I71" s="128" t="n">
        <v>0.7569</v>
      </c>
      <c r="J71" s="75" t="n">
        <f aca="false">I71*(24*30)</f>
        <v>544.968</v>
      </c>
      <c r="K71" s="122"/>
      <c r="L71" s="118"/>
      <c r="M71" s="118"/>
      <c r="N71" s="119"/>
      <c r="O71" s="37"/>
    </row>
    <row r="72" customFormat="false" ht="12.75" hidden="false" customHeight="false" outlineLevel="0" collapsed="false">
      <c r="A72" s="63" t="s">
        <v>16</v>
      </c>
      <c r="B72" s="63" t="n">
        <v>1</v>
      </c>
      <c r="C72" s="63" t="n">
        <v>62</v>
      </c>
      <c r="D72" s="17" t="n">
        <v>37196</v>
      </c>
      <c r="E72" s="120" t="n">
        <v>337206</v>
      </c>
      <c r="F72" s="120" t="n">
        <v>700</v>
      </c>
      <c r="G72" s="73" t="n">
        <f aca="false">E72-F72</f>
        <v>336506</v>
      </c>
      <c r="H72" s="115" t="n">
        <f aca="false">IF(G72&lt;0,0,E72/(30*1500*24))</f>
        <v>0.312227777777778</v>
      </c>
      <c r="I72" s="128" t="n">
        <v>0.7912</v>
      </c>
      <c r="J72" s="75" t="n">
        <f aca="false">I72*(24*30)</f>
        <v>569.664</v>
      </c>
      <c r="K72" s="122"/>
      <c r="L72" s="118"/>
      <c r="M72" s="118"/>
      <c r="N72" s="119"/>
      <c r="O72" s="37"/>
    </row>
    <row r="73" customFormat="false" ht="12.75" hidden="false" customHeight="false" outlineLevel="0" collapsed="false">
      <c r="A73" s="63" t="s">
        <v>16</v>
      </c>
      <c r="B73" s="63" t="n">
        <v>1</v>
      </c>
      <c r="C73" s="63" t="n">
        <v>63</v>
      </c>
      <c r="D73" s="17" t="n">
        <v>37196</v>
      </c>
      <c r="E73" s="120" t="n">
        <v>288479</v>
      </c>
      <c r="F73" s="120" t="n">
        <v>1119</v>
      </c>
      <c r="G73" s="73" t="n">
        <f aca="false">E73-F73</f>
        <v>287360</v>
      </c>
      <c r="H73" s="115" t="n">
        <f aca="false">IF(G73&lt;0,0,E73/(30*1500*24))</f>
        <v>0.267110185185185</v>
      </c>
      <c r="I73" s="128" t="n">
        <v>0.7553</v>
      </c>
      <c r="J73" s="75" t="n">
        <f aca="false">I73*(24*30)</f>
        <v>543.816</v>
      </c>
      <c r="K73" s="122"/>
      <c r="L73" s="118"/>
      <c r="M73" s="118"/>
      <c r="N73" s="119"/>
      <c r="O73" s="37"/>
    </row>
    <row r="74" customFormat="false" ht="12.75" hidden="false" customHeight="false" outlineLevel="0" collapsed="false">
      <c r="A74" s="63" t="s">
        <v>16</v>
      </c>
      <c r="B74" s="63" t="n">
        <v>1</v>
      </c>
      <c r="C74" s="63" t="n">
        <v>64</v>
      </c>
      <c r="D74" s="17" t="n">
        <v>37196</v>
      </c>
      <c r="E74" s="120" t="n">
        <v>262333</v>
      </c>
      <c r="F74" s="120" t="n">
        <v>782</v>
      </c>
      <c r="G74" s="73" t="n">
        <f aca="false">E74-F74</f>
        <v>261551</v>
      </c>
      <c r="H74" s="115" t="n">
        <f aca="false">IF(G74&lt;0,0,E74/(30*1500*24))</f>
        <v>0.242900925925926</v>
      </c>
      <c r="I74" s="128" t="n">
        <v>0.8096</v>
      </c>
      <c r="J74" s="75" t="n">
        <f aca="false">I74*(24*30)</f>
        <v>582.912</v>
      </c>
      <c r="K74" s="122"/>
      <c r="L74" s="118"/>
      <c r="M74" s="118"/>
      <c r="N74" s="119"/>
      <c r="O74" s="37"/>
    </row>
    <row r="75" customFormat="false" ht="12.75" hidden="false" customHeight="false" outlineLevel="0" collapsed="false">
      <c r="A75" s="63" t="s">
        <v>16</v>
      </c>
      <c r="B75" s="63" t="n">
        <v>1</v>
      </c>
      <c r="C75" s="63" t="n">
        <v>65</v>
      </c>
      <c r="D75" s="17" t="n">
        <v>37196</v>
      </c>
      <c r="E75" s="126" t="n">
        <v>108595</v>
      </c>
      <c r="F75" s="127" t="n">
        <v>1625</v>
      </c>
      <c r="G75" s="73" t="n">
        <f aca="false">E75-F75</f>
        <v>106970</v>
      </c>
      <c r="H75" s="115" t="n">
        <f aca="false">IF(G75&lt;0,0,E75/(30*1500*24))</f>
        <v>0.100550925925926</v>
      </c>
      <c r="I75" s="128" t="n">
        <v>0.4538</v>
      </c>
      <c r="J75" s="75" t="n">
        <f aca="false">I75*(24*30)</f>
        <v>326.736</v>
      </c>
      <c r="K75" s="122"/>
      <c r="L75" s="118"/>
      <c r="M75" s="118"/>
      <c r="N75" s="119"/>
      <c r="O75" s="37"/>
    </row>
    <row r="76" customFormat="false" ht="12.75" hidden="false" customHeight="false" outlineLevel="0" collapsed="false">
      <c r="A76" s="63" t="s">
        <v>16</v>
      </c>
      <c r="B76" s="63" t="n">
        <v>1</v>
      </c>
      <c r="C76" s="63" t="n">
        <v>66</v>
      </c>
      <c r="D76" s="17" t="n">
        <v>37196</v>
      </c>
      <c r="E76" s="120" t="n">
        <v>252655</v>
      </c>
      <c r="F76" s="120" t="n">
        <v>962</v>
      </c>
      <c r="G76" s="73" t="n">
        <f aca="false">E76-F76</f>
        <v>251693</v>
      </c>
      <c r="H76" s="115" t="n">
        <f aca="false">IF(G76&lt;0,0,E76/(30*1500*24))</f>
        <v>0.233939814814815</v>
      </c>
      <c r="I76" s="128" t="n">
        <v>0.8959</v>
      </c>
      <c r="J76" s="75" t="n">
        <f aca="false">I76*(24*30)</f>
        <v>645.048</v>
      </c>
      <c r="K76" s="122"/>
      <c r="L76" s="118"/>
      <c r="M76" s="118"/>
      <c r="N76" s="119"/>
      <c r="O76" s="37"/>
    </row>
    <row r="77" customFormat="false" ht="12.75" hidden="false" customHeight="false" outlineLevel="0" collapsed="false">
      <c r="A77" s="63" t="s">
        <v>16</v>
      </c>
      <c r="B77" s="63" t="n">
        <v>1</v>
      </c>
      <c r="C77" s="63" t="n">
        <v>67</v>
      </c>
      <c r="D77" s="17" t="n">
        <v>37196</v>
      </c>
      <c r="E77" s="120" t="n">
        <v>0</v>
      </c>
      <c r="F77" s="120" t="n">
        <v>947</v>
      </c>
      <c r="G77" s="73" t="n">
        <f aca="false">E77-F77</f>
        <v>-947</v>
      </c>
      <c r="H77" s="115" t="n">
        <f aca="false">IF(G77&lt;0,0,E77/(30*1500*24))</f>
        <v>0</v>
      </c>
      <c r="I77" s="128" t="n">
        <v>0.3376</v>
      </c>
      <c r="J77" s="75" t="n">
        <f aca="false">I77*(24*30)</f>
        <v>243.072</v>
      </c>
      <c r="K77" s="122"/>
      <c r="L77" s="118"/>
      <c r="M77" s="118"/>
      <c r="N77" s="119"/>
      <c r="O77" s="37"/>
    </row>
    <row r="78" customFormat="false" ht="12.75" hidden="false" customHeight="false" outlineLevel="0" collapsed="false">
      <c r="A78" s="63" t="s">
        <v>16</v>
      </c>
      <c r="B78" s="63" t="n">
        <v>1</v>
      </c>
      <c r="C78" s="63" t="n">
        <v>68</v>
      </c>
      <c r="D78" s="17" t="n">
        <v>37196</v>
      </c>
      <c r="E78" s="120" t="n">
        <v>275349</v>
      </c>
      <c r="F78" s="120" t="n">
        <v>718</v>
      </c>
      <c r="G78" s="73" t="n">
        <f aca="false">E78-F78</f>
        <v>274631</v>
      </c>
      <c r="H78" s="115" t="n">
        <f aca="false">IF(G78&lt;0,0,E78/(30*1500*24))</f>
        <v>0.254952777777778</v>
      </c>
      <c r="I78" s="128" t="n">
        <v>0.8534</v>
      </c>
      <c r="J78" s="75" t="n">
        <f aca="false">I78*(24*30)</f>
        <v>614.448</v>
      </c>
      <c r="K78" s="122"/>
      <c r="L78" s="118"/>
      <c r="M78" s="118"/>
      <c r="N78" s="119"/>
      <c r="O78" s="37"/>
    </row>
    <row r="79" customFormat="false" ht="12.75" hidden="false" customHeight="false" outlineLevel="0" collapsed="false">
      <c r="A79" s="63" t="s">
        <v>16</v>
      </c>
      <c r="B79" s="63" t="n">
        <v>1</v>
      </c>
      <c r="C79" s="63" t="n">
        <v>69</v>
      </c>
      <c r="D79" s="17" t="n">
        <v>37196</v>
      </c>
      <c r="E79" s="126" t="n">
        <v>354403</v>
      </c>
      <c r="F79" s="127" t="n">
        <v>646</v>
      </c>
      <c r="G79" s="73" t="n">
        <f aca="false">E79-F79</f>
        <v>353757</v>
      </c>
      <c r="H79" s="115" t="n">
        <f aca="false">IF(G79&lt;0,0,E79/(30*1500*24))</f>
        <v>0.328150925925926</v>
      </c>
      <c r="I79" s="128" t="n">
        <v>0.9169</v>
      </c>
      <c r="J79" s="75" t="n">
        <f aca="false">I79*(24*30)</f>
        <v>660.168</v>
      </c>
      <c r="K79" s="122"/>
      <c r="L79" s="118"/>
      <c r="M79" s="118"/>
      <c r="N79" s="119"/>
      <c r="O79" s="37"/>
    </row>
    <row r="80" customFormat="false" ht="12.75" hidden="false" customHeight="false" outlineLevel="0" collapsed="false">
      <c r="A80" s="63" t="s">
        <v>16</v>
      </c>
      <c r="B80" s="63" t="n">
        <v>1</v>
      </c>
      <c r="C80" s="63" t="n">
        <v>70</v>
      </c>
      <c r="D80" s="17" t="n">
        <v>37196</v>
      </c>
      <c r="E80" s="126" t="n">
        <v>171450</v>
      </c>
      <c r="F80" s="127" t="n">
        <v>257</v>
      </c>
      <c r="G80" s="73" t="n">
        <f aca="false">E80-F80</f>
        <v>171193</v>
      </c>
      <c r="H80" s="115" t="n">
        <f aca="false">IF(G80&lt;0,0,E80/(30*1500*24))</f>
        <v>0.15875</v>
      </c>
      <c r="I80" s="128" t="n">
        <v>0.7215</v>
      </c>
      <c r="J80" s="75" t="n">
        <f aca="false">I80*(24*30)</f>
        <v>519.48</v>
      </c>
      <c r="K80" s="122"/>
      <c r="L80" s="118"/>
      <c r="M80" s="118"/>
      <c r="N80" s="119"/>
      <c r="O80" s="37"/>
    </row>
    <row r="81" customFormat="false" ht="12.75" hidden="false" customHeight="false" outlineLevel="0" collapsed="false">
      <c r="A81" s="63" t="s">
        <v>16</v>
      </c>
      <c r="B81" s="63" t="n">
        <v>1</v>
      </c>
      <c r="C81" s="63" t="n">
        <v>71</v>
      </c>
      <c r="D81" s="17" t="n">
        <v>37196</v>
      </c>
      <c r="E81" s="126" t="n">
        <v>341325</v>
      </c>
      <c r="F81" s="127" t="n">
        <v>400</v>
      </c>
      <c r="G81" s="73" t="n">
        <f aca="false">E81-F81</f>
        <v>340925</v>
      </c>
      <c r="H81" s="115" t="n">
        <f aca="false">IF(G81&lt;0,0,E81/(30*1500*24))</f>
        <v>0.316041666666667</v>
      </c>
      <c r="I81" s="128" t="n">
        <v>0.9343</v>
      </c>
      <c r="J81" s="75" t="n">
        <f aca="false">I81*(24*30)</f>
        <v>672.696</v>
      </c>
      <c r="K81" s="122"/>
      <c r="L81" s="118"/>
      <c r="M81" s="118"/>
      <c r="N81" s="119"/>
      <c r="O81" s="37"/>
    </row>
    <row r="82" customFormat="false" ht="12.75" hidden="false" customHeight="false" outlineLevel="0" collapsed="false">
      <c r="A82" s="63" t="s">
        <v>16</v>
      </c>
      <c r="B82" s="63" t="n">
        <v>1</v>
      </c>
      <c r="C82" s="63" t="n">
        <v>72</v>
      </c>
      <c r="D82" s="17" t="n">
        <v>37196</v>
      </c>
      <c r="E82" s="126" t="n">
        <v>322151</v>
      </c>
      <c r="F82" s="127" t="n">
        <v>784</v>
      </c>
      <c r="G82" s="73" t="n">
        <f aca="false">E82-F82</f>
        <v>321367</v>
      </c>
      <c r="H82" s="115" t="n">
        <f aca="false">IF(G82&lt;0,0,E82/(30*1500*24))</f>
        <v>0.298287962962963</v>
      </c>
      <c r="I82" s="128" t="n">
        <v>0.8845</v>
      </c>
      <c r="J82" s="75" t="n">
        <f aca="false">I82*(24*30)</f>
        <v>636.84</v>
      </c>
      <c r="K82" s="122"/>
      <c r="L82" s="118"/>
      <c r="M82" s="118"/>
      <c r="N82" s="119"/>
      <c r="O82" s="37"/>
    </row>
    <row r="83" customFormat="false" ht="12.75" hidden="false" customHeight="false" outlineLevel="0" collapsed="false">
      <c r="A83" s="63" t="s">
        <v>16</v>
      </c>
      <c r="B83" s="63" t="n">
        <v>1</v>
      </c>
      <c r="C83" s="63" t="n">
        <v>73</v>
      </c>
      <c r="D83" s="17" t="n">
        <v>37196</v>
      </c>
      <c r="E83" s="126" t="n">
        <v>95346</v>
      </c>
      <c r="F83" s="127" t="n">
        <v>2732</v>
      </c>
      <c r="G83" s="73" t="n">
        <f aca="false">E83-F83</f>
        <v>92614</v>
      </c>
      <c r="H83" s="115" t="n">
        <f aca="false">IF(G83&lt;0,0,E83/(30*1500*24))</f>
        <v>0.0882833333333333</v>
      </c>
      <c r="I83" s="128" t="n">
        <v>0.3249</v>
      </c>
      <c r="J83" s="75" t="n">
        <f aca="false">I83*(24*30)</f>
        <v>233.928</v>
      </c>
      <c r="K83" s="122"/>
      <c r="L83" s="118"/>
      <c r="M83" s="118"/>
      <c r="N83" s="119"/>
      <c r="O83" s="37"/>
    </row>
    <row r="84" customFormat="false" ht="12.75" hidden="false" customHeight="false" outlineLevel="0" collapsed="false">
      <c r="A84" s="63" t="s">
        <v>16</v>
      </c>
      <c r="B84" s="63" t="n">
        <v>1</v>
      </c>
      <c r="C84" s="63" t="n">
        <v>74</v>
      </c>
      <c r="D84" s="17" t="n">
        <v>37196</v>
      </c>
      <c r="E84" s="126" t="n">
        <v>342360</v>
      </c>
      <c r="F84" s="127" t="n">
        <v>1122</v>
      </c>
      <c r="G84" s="73" t="n">
        <f aca="false">E84-F84</f>
        <v>341238</v>
      </c>
      <c r="H84" s="115" t="n">
        <f aca="false">IF(G84&lt;0,0,E84/(30*1500*24))</f>
        <v>0.317</v>
      </c>
      <c r="I84" s="128" t="n">
        <v>0.9532</v>
      </c>
      <c r="J84" s="75" t="n">
        <f aca="false">I84*(24*30)</f>
        <v>686.304</v>
      </c>
      <c r="K84" s="122"/>
      <c r="L84" s="118"/>
      <c r="M84" s="118"/>
      <c r="N84" s="119"/>
      <c r="O84" s="37"/>
    </row>
    <row r="85" customFormat="false" ht="12.75" hidden="false" customHeight="false" outlineLevel="0" collapsed="false">
      <c r="A85" s="63" t="s">
        <v>16</v>
      </c>
      <c r="B85" s="63" t="n">
        <v>1</v>
      </c>
      <c r="C85" s="63" t="n">
        <v>75</v>
      </c>
      <c r="D85" s="17" t="n">
        <v>37196</v>
      </c>
      <c r="E85" s="126" t="n">
        <v>240975</v>
      </c>
      <c r="F85" s="127" t="n">
        <v>1303</v>
      </c>
      <c r="G85" s="73" t="n">
        <f aca="false">E85-F85</f>
        <v>239672</v>
      </c>
      <c r="H85" s="115" t="n">
        <f aca="false">IF(G85&lt;0,0,E85/(30*1500*24))</f>
        <v>0.223125</v>
      </c>
      <c r="I85" s="129" t="n">
        <v>0.6961</v>
      </c>
      <c r="J85" s="75" t="n">
        <f aca="false">I85*(24*30)</f>
        <v>501.192</v>
      </c>
      <c r="K85" s="122"/>
      <c r="L85" s="118"/>
      <c r="M85" s="118"/>
      <c r="N85" s="119"/>
      <c r="O85" s="37"/>
    </row>
    <row r="86" customFormat="false" ht="12.75" hidden="false" customHeight="false" outlineLevel="0" collapsed="false">
      <c r="A86" s="63" t="s">
        <v>16</v>
      </c>
      <c r="B86" s="63" t="n">
        <v>1</v>
      </c>
      <c r="C86" s="63" t="n">
        <v>76</v>
      </c>
      <c r="D86" s="17" t="n">
        <v>37196</v>
      </c>
      <c r="E86" s="120" t="n">
        <v>148426</v>
      </c>
      <c r="F86" s="120" t="n">
        <v>2020</v>
      </c>
      <c r="G86" s="73" t="n">
        <f aca="false">E86-F86</f>
        <v>146406</v>
      </c>
      <c r="H86" s="115" t="n">
        <f aca="false">IF(G86&lt;0,0,E86/(30*1500*24))</f>
        <v>0.137431481481482</v>
      </c>
      <c r="I86" s="128" t="n">
        <v>0.4111</v>
      </c>
      <c r="J86" s="75" t="n">
        <f aca="false">I86*(24*30)</f>
        <v>295.992</v>
      </c>
      <c r="K86" s="122"/>
      <c r="L86" s="118"/>
      <c r="M86" s="118"/>
      <c r="N86" s="119"/>
      <c r="O86" s="37"/>
    </row>
    <row r="87" customFormat="false" ht="14.25" hidden="false" customHeight="false" outlineLevel="0" collapsed="false">
      <c r="A87" s="63" t="s">
        <v>16</v>
      </c>
      <c r="B87" s="63" t="n">
        <v>1</v>
      </c>
      <c r="C87" s="63" t="n">
        <v>77</v>
      </c>
      <c r="D87" s="17" t="n">
        <v>37196</v>
      </c>
      <c r="E87" s="126" t="s">
        <v>101</v>
      </c>
      <c r="F87" s="127"/>
      <c r="G87" s="73"/>
      <c r="H87" s="115"/>
      <c r="I87" s="128"/>
      <c r="J87" s="75"/>
      <c r="K87" s="122"/>
      <c r="L87" s="118"/>
      <c r="M87" s="118"/>
      <c r="N87" s="119"/>
      <c r="O87" s="37"/>
    </row>
    <row r="88" customFormat="false" ht="12.75" hidden="false" customHeight="false" outlineLevel="0" collapsed="false">
      <c r="A88" s="63" t="s">
        <v>16</v>
      </c>
      <c r="B88" s="63" t="n">
        <v>1</v>
      </c>
      <c r="C88" s="63" t="n">
        <v>78</v>
      </c>
      <c r="D88" s="17" t="n">
        <v>37196</v>
      </c>
      <c r="E88" s="126" t="n">
        <v>276809</v>
      </c>
      <c r="F88" s="127" t="n">
        <v>496</v>
      </c>
      <c r="G88" s="73" t="n">
        <f aca="false">E88-F88</f>
        <v>276313</v>
      </c>
      <c r="H88" s="115" t="n">
        <f aca="false">IF(G88&lt;0,0,E88/(30*1500*24))</f>
        <v>0.25630462962963</v>
      </c>
      <c r="I88" s="128" t="n">
        <v>0.7482</v>
      </c>
      <c r="J88" s="75" t="n">
        <f aca="false">I88*(24*30)</f>
        <v>538.704</v>
      </c>
      <c r="K88" s="122"/>
      <c r="L88" s="118"/>
      <c r="M88" s="118"/>
      <c r="N88" s="119"/>
      <c r="O88" s="37"/>
    </row>
    <row r="89" customFormat="false" ht="12.75" hidden="false" customHeight="false" outlineLevel="0" collapsed="false">
      <c r="A89" s="63" t="s">
        <v>16</v>
      </c>
      <c r="B89" s="63" t="n">
        <v>1</v>
      </c>
      <c r="C89" s="63" t="n">
        <v>79</v>
      </c>
      <c r="D89" s="17" t="n">
        <v>37196</v>
      </c>
      <c r="E89" s="120" t="n">
        <v>239194</v>
      </c>
      <c r="F89" s="120" t="n">
        <v>711</v>
      </c>
      <c r="G89" s="73" t="n">
        <f aca="false">E89-F89</f>
        <v>238483</v>
      </c>
      <c r="H89" s="115" t="n">
        <f aca="false">IF(G89&lt;0,0,E89/(30*1500*24))</f>
        <v>0.221475925925926</v>
      </c>
      <c r="I89" s="128" t="n">
        <v>0.8843</v>
      </c>
      <c r="J89" s="75" t="n">
        <f aca="false">I89*(24*30)</f>
        <v>636.696</v>
      </c>
      <c r="K89" s="122"/>
      <c r="L89" s="118"/>
      <c r="M89" s="118"/>
      <c r="N89" s="119"/>
      <c r="O89" s="37"/>
    </row>
    <row r="90" customFormat="false" ht="12.75" hidden="false" customHeight="false" outlineLevel="0" collapsed="false">
      <c r="A90" s="63" t="s">
        <v>16</v>
      </c>
      <c r="B90" s="63" t="n">
        <v>1</v>
      </c>
      <c r="C90" s="63" t="n">
        <v>80</v>
      </c>
      <c r="D90" s="17" t="n">
        <v>37196</v>
      </c>
      <c r="E90" s="126" t="n">
        <v>335051</v>
      </c>
      <c r="F90" s="127" t="n">
        <v>314</v>
      </c>
      <c r="G90" s="73" t="n">
        <f aca="false">E90-F90</f>
        <v>334737</v>
      </c>
      <c r="H90" s="115" t="n">
        <f aca="false">IF(G90&lt;0,0,E90/(30*1500*24))</f>
        <v>0.310232407407407</v>
      </c>
      <c r="I90" s="128" t="n">
        <v>0.9356</v>
      </c>
      <c r="J90" s="75" t="n">
        <f aca="false">I90*(24*30)</f>
        <v>673.632</v>
      </c>
      <c r="K90" s="122"/>
      <c r="L90" s="118"/>
      <c r="M90" s="118"/>
      <c r="N90" s="119"/>
      <c r="O90" s="37"/>
    </row>
    <row r="91" customFormat="false" ht="12.75" hidden="false" customHeight="false" outlineLevel="0" collapsed="false">
      <c r="A91" s="63" t="s">
        <v>16</v>
      </c>
      <c r="B91" s="63" t="n">
        <v>1</v>
      </c>
      <c r="C91" s="63" t="n">
        <v>81</v>
      </c>
      <c r="D91" s="17" t="n">
        <v>37196</v>
      </c>
      <c r="E91" s="126" t="n">
        <v>162579</v>
      </c>
      <c r="F91" s="127" t="n">
        <v>573</v>
      </c>
      <c r="G91" s="73" t="n">
        <f aca="false">E91-F91</f>
        <v>162006</v>
      </c>
      <c r="H91" s="115" t="n">
        <f aca="false">IF(G91&lt;0,0,E91/(30*1500*24))</f>
        <v>0.150536111111111</v>
      </c>
      <c r="I91" s="128" t="n">
        <v>0.946</v>
      </c>
      <c r="J91" s="75" t="n">
        <f aca="false">I91*(24*30)</f>
        <v>681.12</v>
      </c>
      <c r="K91" s="122"/>
      <c r="L91" s="118"/>
      <c r="M91" s="118"/>
      <c r="N91" s="119"/>
      <c r="O91" s="37"/>
    </row>
    <row r="92" customFormat="false" ht="12.75" hidden="false" customHeight="false" outlineLevel="0" collapsed="false">
      <c r="A92" s="63" t="s">
        <v>16</v>
      </c>
      <c r="B92" s="63" t="n">
        <v>1</v>
      </c>
      <c r="C92" s="63" t="n">
        <v>82</v>
      </c>
      <c r="D92" s="17" t="n">
        <v>37196</v>
      </c>
      <c r="E92" s="120" t="n">
        <v>289615</v>
      </c>
      <c r="F92" s="120" t="n">
        <v>1857</v>
      </c>
      <c r="G92" s="73" t="n">
        <f aca="false">E92-F92</f>
        <v>287758</v>
      </c>
      <c r="H92" s="115" t="n">
        <f aca="false">IF(G92&lt;0,0,E92/(30*1500*24))</f>
        <v>0.268162037037037</v>
      </c>
      <c r="I92" s="128" t="n">
        <v>0.7452</v>
      </c>
      <c r="J92" s="75" t="n">
        <f aca="false">I92*(24*30)</f>
        <v>536.544</v>
      </c>
      <c r="K92" s="122"/>
      <c r="L92" s="118"/>
      <c r="M92" s="118"/>
      <c r="N92" s="119"/>
      <c r="O92" s="37"/>
    </row>
    <row r="93" customFormat="false" ht="12.75" hidden="false" customHeight="false" outlineLevel="0" collapsed="false">
      <c r="A93" s="63" t="s">
        <v>16</v>
      </c>
      <c r="B93" s="63" t="n">
        <v>1</v>
      </c>
      <c r="C93" s="63" t="n">
        <v>83</v>
      </c>
      <c r="D93" s="17" t="n">
        <v>37196</v>
      </c>
      <c r="E93" s="126" t="n">
        <v>302585</v>
      </c>
      <c r="F93" s="127" t="n">
        <v>841</v>
      </c>
      <c r="G93" s="73" t="n">
        <f aca="false">E93-F93</f>
        <v>301744</v>
      </c>
      <c r="H93" s="115" t="n">
        <f aca="false">IF(G93&lt;0,0,E93/(30*1500*24))</f>
        <v>0.280171296296296</v>
      </c>
      <c r="I93" s="128" t="n">
        <v>0.7759</v>
      </c>
      <c r="J93" s="75" t="n">
        <f aca="false">I93*(24*30)</f>
        <v>558.648</v>
      </c>
      <c r="K93" s="122"/>
      <c r="L93" s="118"/>
      <c r="M93" s="118"/>
      <c r="N93" s="119"/>
      <c r="O93" s="37"/>
    </row>
    <row r="94" customFormat="false" ht="12.75" hidden="false" customHeight="false" outlineLevel="0" collapsed="false">
      <c r="A94" s="63" t="s">
        <v>16</v>
      </c>
      <c r="B94" s="63" t="n">
        <v>1</v>
      </c>
      <c r="C94" s="63" t="n">
        <v>84</v>
      </c>
      <c r="D94" s="17" t="n">
        <v>37196</v>
      </c>
      <c r="E94" s="120" t="n">
        <v>260867</v>
      </c>
      <c r="F94" s="120" t="n">
        <v>332</v>
      </c>
      <c r="G94" s="73" t="n">
        <f aca="false">E94-F94</f>
        <v>260535</v>
      </c>
      <c r="H94" s="115" t="n">
        <f aca="false">IF(G94&lt;0,0,E94/(30*1500*24))</f>
        <v>0.241543518518519</v>
      </c>
      <c r="I94" s="128" t="n">
        <v>0.8025</v>
      </c>
      <c r="J94" s="75" t="n">
        <f aca="false">I94*(24*30)</f>
        <v>577.8</v>
      </c>
      <c r="K94" s="122"/>
      <c r="L94" s="118"/>
      <c r="M94" s="118"/>
      <c r="N94" s="119"/>
      <c r="O94" s="37"/>
    </row>
    <row r="95" customFormat="false" ht="12.75" hidden="false" customHeight="false" outlineLevel="0" collapsed="false">
      <c r="A95" s="63" t="s">
        <v>16</v>
      </c>
      <c r="B95" s="63" t="n">
        <v>1</v>
      </c>
      <c r="C95" s="63" t="n">
        <v>85</v>
      </c>
      <c r="D95" s="17" t="n">
        <v>37196</v>
      </c>
      <c r="E95" s="120" t="n">
        <v>131032</v>
      </c>
      <c r="F95" s="120" t="n">
        <v>236</v>
      </c>
      <c r="G95" s="73" t="n">
        <f aca="false">E95-F95</f>
        <v>130796</v>
      </c>
      <c r="H95" s="115" t="n">
        <f aca="false">IF(G95&lt;0,0,E95/(30*1500*24))</f>
        <v>0.121325925925926</v>
      </c>
      <c r="I95" s="121" t="n">
        <v>0.907247601280857</v>
      </c>
      <c r="J95" s="75" t="n">
        <f aca="false">I95*(24*30)</f>
        <v>653.218272922217</v>
      </c>
      <c r="K95" s="122"/>
      <c r="L95" s="118"/>
      <c r="M95" s="118"/>
      <c r="N95" s="119"/>
      <c r="O95" s="37"/>
    </row>
    <row r="96" customFormat="false" ht="12.75" hidden="false" customHeight="false" outlineLevel="0" collapsed="false">
      <c r="A96" s="63" t="s">
        <v>16</v>
      </c>
      <c r="B96" s="63" t="n">
        <v>1</v>
      </c>
      <c r="C96" s="63" t="n">
        <v>86</v>
      </c>
      <c r="D96" s="17" t="n">
        <v>37196</v>
      </c>
      <c r="E96" s="120" t="n">
        <v>342674</v>
      </c>
      <c r="F96" s="120" t="n">
        <v>785</v>
      </c>
      <c r="G96" s="73" t="n">
        <f aca="false">E96-F96</f>
        <v>341889</v>
      </c>
      <c r="H96" s="115" t="n">
        <f aca="false">IF(G96&lt;0,0,E96/(30*1500*24))</f>
        <v>0.317290740740741</v>
      </c>
      <c r="I96" s="128" t="n">
        <v>0.9841</v>
      </c>
      <c r="J96" s="75" t="n">
        <f aca="false">I96*(24*30)</f>
        <v>708.552</v>
      </c>
      <c r="K96" s="122"/>
      <c r="L96" s="118"/>
      <c r="M96" s="118"/>
      <c r="N96" s="119"/>
      <c r="O96" s="37"/>
    </row>
    <row r="97" customFormat="false" ht="12.75" hidden="false" customHeight="false" outlineLevel="0" collapsed="false">
      <c r="A97" s="63" t="s">
        <v>16</v>
      </c>
      <c r="B97" s="63" t="n">
        <v>1</v>
      </c>
      <c r="C97" s="63" t="n">
        <v>87</v>
      </c>
      <c r="D97" s="17" t="n">
        <v>37196</v>
      </c>
      <c r="E97" s="120" t="n">
        <v>294856</v>
      </c>
      <c r="F97" s="120" t="n">
        <v>1401</v>
      </c>
      <c r="G97" s="73" t="n">
        <f aca="false">E97-F97</f>
        <v>293455</v>
      </c>
      <c r="H97" s="115" t="n">
        <f aca="false">IF(G97&lt;0,0,E97/(30*1500*24))</f>
        <v>0.273014814814815</v>
      </c>
      <c r="I97" s="128" t="n">
        <v>0.8342</v>
      </c>
      <c r="J97" s="75" t="n">
        <f aca="false">I97*(24*30)</f>
        <v>600.624</v>
      </c>
      <c r="K97" s="122"/>
      <c r="L97" s="118"/>
      <c r="M97" s="118"/>
      <c r="N97" s="119"/>
      <c r="O97" s="37"/>
    </row>
    <row r="98" customFormat="false" ht="12.75" hidden="false" customHeight="false" outlineLevel="0" collapsed="false">
      <c r="A98" s="63" t="s">
        <v>16</v>
      </c>
      <c r="B98" s="63" t="n">
        <v>1</v>
      </c>
      <c r="C98" s="63" t="n">
        <v>88</v>
      </c>
      <c r="D98" s="17" t="n">
        <v>37196</v>
      </c>
      <c r="E98" s="120" t="n">
        <v>7483</v>
      </c>
      <c r="F98" s="120" t="n">
        <v>2759</v>
      </c>
      <c r="G98" s="73" t="n">
        <f aca="false">E98-F98</f>
        <v>4724</v>
      </c>
      <c r="H98" s="115" t="n">
        <f aca="false">IF(G98&lt;0,0,E98/(30*1500*24))</f>
        <v>0.0069287037037037</v>
      </c>
      <c r="I98" s="128" t="n">
        <v>0.4708</v>
      </c>
      <c r="J98" s="75" t="n">
        <f aca="false">I98*(24*30)</f>
        <v>338.976</v>
      </c>
      <c r="K98" s="122"/>
      <c r="L98" s="118"/>
      <c r="M98" s="118"/>
      <c r="N98" s="119"/>
      <c r="O98" s="37"/>
    </row>
    <row r="99" customFormat="false" ht="12.75" hidden="false" customHeight="false" outlineLevel="0" collapsed="false">
      <c r="A99" s="63" t="s">
        <v>16</v>
      </c>
      <c r="B99" s="63" t="n">
        <v>1</v>
      </c>
      <c r="C99" s="63" t="n">
        <v>89</v>
      </c>
      <c r="D99" s="17" t="n">
        <v>37196</v>
      </c>
      <c r="E99" s="120" t="n">
        <v>367528</v>
      </c>
      <c r="F99" s="120" t="n">
        <v>805</v>
      </c>
      <c r="G99" s="73" t="n">
        <f aca="false">E99-F99</f>
        <v>366723</v>
      </c>
      <c r="H99" s="115" t="n">
        <f aca="false">IF(G99&lt;0,0,E99/(30*1500*24))</f>
        <v>0.340303703703704</v>
      </c>
      <c r="I99" s="128" t="n">
        <v>0.949</v>
      </c>
      <c r="J99" s="75" t="n">
        <f aca="false">I99*(24*30)</f>
        <v>683.28</v>
      </c>
      <c r="K99" s="122"/>
      <c r="L99" s="118"/>
      <c r="M99" s="118"/>
      <c r="N99" s="119"/>
      <c r="O99" s="37"/>
    </row>
    <row r="100" customFormat="false" ht="12.75" hidden="false" customHeight="false" outlineLevel="0" collapsed="false">
      <c r="A100" s="63" t="s">
        <v>16</v>
      </c>
      <c r="B100" s="63" t="n">
        <v>1</v>
      </c>
      <c r="C100" s="63" t="n">
        <v>90</v>
      </c>
      <c r="D100" s="17" t="n">
        <v>37196</v>
      </c>
      <c r="E100" s="126" t="n">
        <v>4989</v>
      </c>
      <c r="F100" s="127" t="n">
        <v>1975</v>
      </c>
      <c r="G100" s="73" t="n">
        <f aca="false">E100-F100</f>
        <v>3014</v>
      </c>
      <c r="H100" s="115" t="n">
        <f aca="false">IF(G100&lt;0,0,E100/(30*1500*24))</f>
        <v>0.00461944444444444</v>
      </c>
      <c r="I100" s="128" t="n">
        <v>0.3904</v>
      </c>
      <c r="J100" s="75" t="n">
        <f aca="false">I100*(24*30)</f>
        <v>281.088</v>
      </c>
      <c r="K100" s="122"/>
      <c r="L100" s="118"/>
      <c r="M100" s="118"/>
      <c r="N100" s="119"/>
      <c r="O100" s="37"/>
    </row>
    <row r="101" customFormat="false" ht="12.75" hidden="false" customHeight="false" outlineLevel="0" collapsed="false">
      <c r="A101" s="63" t="s">
        <v>16</v>
      </c>
      <c r="B101" s="63" t="n">
        <v>1</v>
      </c>
      <c r="C101" s="63" t="n">
        <v>91</v>
      </c>
      <c r="D101" s="17" t="n">
        <v>37196</v>
      </c>
      <c r="E101" s="126" t="n">
        <v>135276</v>
      </c>
      <c r="F101" s="127" t="n">
        <v>716</v>
      </c>
      <c r="G101" s="73" t="n">
        <f aca="false">E101-F101</f>
        <v>134560</v>
      </c>
      <c r="H101" s="115" t="n">
        <f aca="false">IF(G101&lt;0,0,E101/(30*1500*24))</f>
        <v>0.125255555555556</v>
      </c>
      <c r="I101" s="129" t="n">
        <v>0.9748</v>
      </c>
      <c r="J101" s="75" t="n">
        <f aca="false">I101*(24*30)</f>
        <v>701.856</v>
      </c>
      <c r="K101" s="122"/>
      <c r="L101" s="118"/>
      <c r="M101" s="118"/>
      <c r="N101" s="119"/>
      <c r="O101" s="37"/>
    </row>
    <row r="102" customFormat="false" ht="12.75" hidden="false" customHeight="false" outlineLevel="0" collapsed="false">
      <c r="A102" s="63" t="s">
        <v>16</v>
      </c>
      <c r="B102" s="63" t="n">
        <v>1</v>
      </c>
      <c r="C102" s="63" t="n">
        <v>92</v>
      </c>
      <c r="D102" s="17" t="n">
        <v>37196</v>
      </c>
      <c r="E102" s="126" t="n">
        <v>159842</v>
      </c>
      <c r="F102" s="127" t="n">
        <v>604</v>
      </c>
      <c r="G102" s="73" t="n">
        <f aca="false">E102-F102</f>
        <v>159238</v>
      </c>
      <c r="H102" s="115" t="n">
        <f aca="false">IF(G102&lt;0,0,E102/(30*1500*24))</f>
        <v>0.148001851851852</v>
      </c>
      <c r="I102" s="129" t="n">
        <v>0.6087</v>
      </c>
      <c r="J102" s="75" t="n">
        <f aca="false">I102*(24*30)</f>
        <v>438.264</v>
      </c>
      <c r="K102" s="122"/>
      <c r="L102" s="118"/>
      <c r="M102" s="118"/>
      <c r="N102" s="119"/>
      <c r="O102" s="37"/>
    </row>
    <row r="103" customFormat="false" ht="12.75" hidden="false" customHeight="false" outlineLevel="0" collapsed="false">
      <c r="A103" s="63" t="s">
        <v>16</v>
      </c>
      <c r="B103" s="63" t="n">
        <v>1</v>
      </c>
      <c r="C103" s="63" t="n">
        <v>93</v>
      </c>
      <c r="D103" s="17" t="n">
        <v>37196</v>
      </c>
      <c r="E103" s="120" t="n">
        <v>150250</v>
      </c>
      <c r="F103" s="120" t="n">
        <v>60</v>
      </c>
      <c r="G103" s="73" t="n">
        <f aca="false">E103-F103</f>
        <v>150190</v>
      </c>
      <c r="H103" s="115" t="n">
        <f aca="false">IF(G103&lt;0,0,E103/(30*1500*24))</f>
        <v>0.13912037037037</v>
      </c>
      <c r="I103" s="128" t="n">
        <v>0.9997</v>
      </c>
      <c r="J103" s="75" t="n">
        <f aca="false">I103*(24*30)</f>
        <v>719.784</v>
      </c>
      <c r="K103" s="122"/>
      <c r="L103" s="118"/>
      <c r="M103" s="118"/>
      <c r="N103" s="119"/>
      <c r="O103" s="37"/>
    </row>
    <row r="104" customFormat="false" ht="12.75" hidden="false" customHeight="false" outlineLevel="0" collapsed="false">
      <c r="A104" s="63" t="s">
        <v>16</v>
      </c>
      <c r="B104" s="63" t="n">
        <v>1</v>
      </c>
      <c r="C104" s="63" t="n">
        <v>94</v>
      </c>
      <c r="D104" s="17" t="n">
        <v>37196</v>
      </c>
      <c r="E104" s="126" t="n">
        <v>225412</v>
      </c>
      <c r="F104" s="127" t="n">
        <v>1023</v>
      </c>
      <c r="G104" s="73" t="n">
        <f aca="false">E104-F104</f>
        <v>224389</v>
      </c>
      <c r="H104" s="115" t="n">
        <f aca="false">IF(G104&lt;0,0,E104/(30*1500*24))</f>
        <v>0.208714814814815</v>
      </c>
      <c r="I104" s="128" t="n">
        <v>0.7281</v>
      </c>
      <c r="J104" s="75" t="n">
        <f aca="false">I104*(24*30)</f>
        <v>524.232</v>
      </c>
      <c r="K104" s="122"/>
      <c r="L104" s="118"/>
      <c r="M104" s="118"/>
      <c r="N104" s="119"/>
      <c r="O104" s="37"/>
    </row>
    <row r="105" customFormat="false" ht="12.75" hidden="false" customHeight="false" outlineLevel="0" collapsed="false">
      <c r="A105" s="63" t="s">
        <v>16</v>
      </c>
      <c r="B105" s="63" t="n">
        <v>1</v>
      </c>
      <c r="C105" s="63" t="n">
        <v>95</v>
      </c>
      <c r="D105" s="17" t="n">
        <v>37196</v>
      </c>
      <c r="E105" s="130" t="n">
        <v>177966</v>
      </c>
      <c r="F105" s="130" t="n">
        <v>532</v>
      </c>
      <c r="G105" s="73" t="n">
        <f aca="false">E105-F105</f>
        <v>177434</v>
      </c>
      <c r="H105" s="115" t="n">
        <f aca="false">IF(G105&lt;0,0,E105/(30*1500*24))</f>
        <v>0.164783333333333</v>
      </c>
      <c r="I105" s="128" t="n">
        <v>0.8402</v>
      </c>
      <c r="J105" s="75" t="n">
        <f aca="false">I105*(24*30)</f>
        <v>604.944</v>
      </c>
      <c r="K105" s="122"/>
      <c r="L105" s="118"/>
      <c r="M105" s="118"/>
      <c r="N105" s="119"/>
      <c r="O105" s="37"/>
    </row>
    <row r="106" customFormat="false" ht="12.75" hidden="false" customHeight="false" outlineLevel="0" collapsed="false">
      <c r="A106" s="63" t="s">
        <v>16</v>
      </c>
      <c r="B106" s="63" t="n">
        <v>1</v>
      </c>
      <c r="C106" s="63" t="n">
        <v>96</v>
      </c>
      <c r="D106" s="17" t="n">
        <v>37196</v>
      </c>
      <c r="E106" s="130" t="n">
        <v>54221</v>
      </c>
      <c r="F106" s="130" t="n">
        <v>356</v>
      </c>
      <c r="G106" s="73" t="n">
        <f aca="false">E106-F106</f>
        <v>53865</v>
      </c>
      <c r="H106" s="115" t="n">
        <f aca="false">IF(G106&lt;0,0,E106/(30*1500*24))</f>
        <v>0.0502046296296296</v>
      </c>
      <c r="I106" s="128" t="n">
        <v>0.599</v>
      </c>
      <c r="J106" s="75" t="n">
        <f aca="false">I106*(24*30)</f>
        <v>431.28</v>
      </c>
      <c r="K106" s="122"/>
      <c r="L106" s="118"/>
      <c r="M106" s="118"/>
      <c r="N106" s="119"/>
      <c r="O106" s="37"/>
    </row>
    <row r="107" customFormat="false" ht="12.75" hidden="false" customHeight="false" outlineLevel="0" collapsed="false">
      <c r="A107" s="63" t="s">
        <v>16</v>
      </c>
      <c r="B107" s="63" t="n">
        <v>1</v>
      </c>
      <c r="C107" s="63" t="n">
        <v>97</v>
      </c>
      <c r="D107" s="17" t="n">
        <v>37196</v>
      </c>
      <c r="E107" s="130" t="n">
        <v>0</v>
      </c>
      <c r="F107" s="130" t="n">
        <v>3586</v>
      </c>
      <c r="G107" s="73" t="n">
        <f aca="false">E107-F107</f>
        <v>-3586</v>
      </c>
      <c r="H107" s="115" t="n">
        <f aca="false">IF(G107&lt;0,0,E107/(30*1500*24))</f>
        <v>0</v>
      </c>
      <c r="I107" s="128" t="n">
        <v>0.084</v>
      </c>
      <c r="J107" s="75" t="n">
        <f aca="false">I107*(24*30)</f>
        <v>60.48</v>
      </c>
      <c r="K107" s="122"/>
      <c r="L107" s="118"/>
      <c r="M107" s="118"/>
      <c r="N107" s="119"/>
      <c r="O107" s="37"/>
    </row>
    <row r="108" customFormat="false" ht="12.75" hidden="false" customHeight="false" outlineLevel="0" collapsed="false">
      <c r="A108" s="63" t="s">
        <v>16</v>
      </c>
      <c r="B108" s="63" t="n">
        <v>1</v>
      </c>
      <c r="C108" s="63" t="n">
        <v>98</v>
      </c>
      <c r="D108" s="17" t="n">
        <v>37196</v>
      </c>
      <c r="E108" s="126" t="n">
        <v>110527</v>
      </c>
      <c r="F108" s="127" t="n">
        <v>897</v>
      </c>
      <c r="G108" s="73" t="n">
        <f aca="false">E108-F108</f>
        <v>109630</v>
      </c>
      <c r="H108" s="115" t="n">
        <f aca="false">IF(G108&lt;0,0,E108/(30*1500*24))</f>
        <v>0.102339814814815</v>
      </c>
      <c r="I108" s="128" t="n">
        <v>0.5727</v>
      </c>
      <c r="J108" s="75" t="n">
        <f aca="false">I108*(24*30)</f>
        <v>412.344</v>
      </c>
      <c r="K108" s="122"/>
      <c r="L108" s="118"/>
      <c r="M108" s="118"/>
      <c r="N108" s="119"/>
      <c r="O108" s="37"/>
    </row>
    <row r="109" customFormat="false" ht="12.75" hidden="false" customHeight="false" outlineLevel="0" collapsed="false">
      <c r="A109" s="63" t="s">
        <v>16</v>
      </c>
      <c r="B109" s="63" t="n">
        <v>1</v>
      </c>
      <c r="C109" s="63" t="n">
        <v>99</v>
      </c>
      <c r="D109" s="17" t="n">
        <v>37196</v>
      </c>
      <c r="E109" s="126" t="s">
        <v>102</v>
      </c>
      <c r="F109" s="127"/>
      <c r="G109" s="73"/>
      <c r="H109" s="115"/>
      <c r="I109" s="128" t="n">
        <v>0</v>
      </c>
      <c r="J109" s="75" t="n">
        <f aca="false">I109*(24*30)</f>
        <v>0</v>
      </c>
      <c r="K109" s="122"/>
      <c r="M109" s="118"/>
      <c r="N109" s="119"/>
      <c r="O109" s="37"/>
    </row>
    <row r="110" customFormat="false" ht="12.75" hidden="false" customHeight="false" outlineLevel="0" collapsed="false">
      <c r="A110" s="63" t="s">
        <v>16</v>
      </c>
      <c r="B110" s="63" t="n">
        <v>1</v>
      </c>
      <c r="C110" s="63" t="n">
        <v>100</v>
      </c>
      <c r="D110" s="17" t="n">
        <v>37196</v>
      </c>
      <c r="E110" s="126" t="n">
        <v>14366</v>
      </c>
      <c r="F110" s="127" t="n">
        <v>1339</v>
      </c>
      <c r="G110" s="73" t="n">
        <f aca="false">E110-F110</f>
        <v>13027</v>
      </c>
      <c r="H110" s="115" t="n">
        <f aca="false">IF(G110&lt;0,0,E110/(30*1500*24))</f>
        <v>0.0133018518518519</v>
      </c>
      <c r="I110" s="128" t="n">
        <v>0.129</v>
      </c>
      <c r="J110" s="75" t="n">
        <f aca="false">I110*(24*30)</f>
        <v>92.88</v>
      </c>
      <c r="K110" s="131"/>
      <c r="L110" s="118"/>
      <c r="M110" s="118"/>
      <c r="N110" s="119"/>
      <c r="O110" s="37"/>
    </row>
    <row r="111" customFormat="false" ht="12.75" hidden="false" customHeight="false" outlineLevel="0" collapsed="false">
      <c r="A111" s="63"/>
      <c r="B111" s="63"/>
      <c r="C111" s="27" t="s">
        <v>17</v>
      </c>
      <c r="D111" s="17" t="n">
        <v>37196</v>
      </c>
      <c r="E111" s="78" t="n">
        <f aca="false">SUM(E11:E110)</f>
        <v>27016365</v>
      </c>
      <c r="F111" s="78" t="n">
        <f aca="false">SUM(F11:F110)</f>
        <v>77745</v>
      </c>
      <c r="G111" s="78" t="n">
        <f aca="false">SUM(G11:G110)</f>
        <v>26938620</v>
      </c>
      <c r="H111" s="132" t="n">
        <f aca="false">AVERAGE(H11:H110)</f>
        <v>0.255255234315949</v>
      </c>
      <c r="I111" s="133" t="n">
        <f aca="false">AVERAGE(I11:I110)</f>
        <v>0.783523434029223</v>
      </c>
      <c r="J111" s="75" t="n">
        <f aca="false">SUM(J11:J110)</f>
        <v>55849.5503776031</v>
      </c>
      <c r="K111" s="119"/>
      <c r="L111" s="118"/>
      <c r="M111" s="118"/>
      <c r="N111" s="119"/>
      <c r="O111" s="37"/>
    </row>
    <row r="112" customFormat="false" ht="12.75" hidden="false" customHeight="false" outlineLevel="0" collapsed="false">
      <c r="A112" s="82"/>
      <c r="B112" s="83"/>
      <c r="C112" s="31" t="s">
        <v>18</v>
      </c>
      <c r="D112" s="17" t="n">
        <v>37196</v>
      </c>
      <c r="E112" s="84" t="n">
        <f aca="false">0.02*E111</f>
        <v>540327.3</v>
      </c>
      <c r="F112" s="84" t="n">
        <f aca="false">0.02*F111</f>
        <v>1554.9</v>
      </c>
      <c r="G112" s="84" t="n">
        <f aca="false">0.02*G111</f>
        <v>538772.4</v>
      </c>
      <c r="H112" s="115"/>
      <c r="I112" s="134"/>
      <c r="J112" s="135"/>
    </row>
    <row r="113" customFormat="false" ht="12.75" hidden="false" customHeight="false" outlineLevel="0" collapsed="false">
      <c r="A113" s="82"/>
      <c r="B113" s="83"/>
      <c r="C113" s="27" t="s">
        <v>19</v>
      </c>
      <c r="D113" s="17" t="n">
        <v>37196</v>
      </c>
      <c r="E113" s="136" t="n">
        <f aca="false">E111-E112</f>
        <v>26476037.7</v>
      </c>
      <c r="F113" s="84" t="n">
        <f aca="false">F111-F112</f>
        <v>76190.1</v>
      </c>
      <c r="G113" s="136" t="n">
        <f aca="false">G111-G112</f>
        <v>26399847.6</v>
      </c>
      <c r="H113" s="115" t="n">
        <f aca="false">0.98*H111</f>
        <v>0.25015012962963</v>
      </c>
      <c r="I113" s="134" t="n">
        <f aca="false">I111</f>
        <v>0.783523434029223</v>
      </c>
      <c r="J113" s="135" t="n">
        <f aca="false">J111</f>
        <v>55849.5503776031</v>
      </c>
    </row>
    <row r="114" customFormat="false" ht="27" hidden="false" customHeight="false" outlineLevel="0" collapsed="false">
      <c r="A114" s="82"/>
      <c r="B114" s="83"/>
      <c r="C114" s="27" t="s">
        <v>19</v>
      </c>
      <c r="D114" s="17" t="s">
        <v>20</v>
      </c>
      <c r="E114" s="84" t="n">
        <f aca="false">E113+'1001'!E114</f>
        <v>58041878.86</v>
      </c>
      <c r="F114" s="84" t="n">
        <f aca="false">F113+'1001'!F114</f>
        <v>295202.46</v>
      </c>
      <c r="G114" s="84" t="n">
        <f aca="false">G113+'1001'!G114</f>
        <v>57746676.4</v>
      </c>
      <c r="H114" s="115" t="n">
        <f aca="false">AVERAGE(H113,'1001'!H113,'0901'!H113)</f>
        <v>0.195231539552406</v>
      </c>
      <c r="I114" s="115" t="n">
        <f aca="false">AVERAGE(I113,'1001'!I113,'0901'!I113)</f>
        <v>0.708577543143841</v>
      </c>
      <c r="J114" s="75" t="n">
        <f aca="false">J113+'1001'!J114</f>
        <v>141269.870377603</v>
      </c>
    </row>
    <row r="115" customFormat="false" ht="12.75" hidden="false" customHeight="false" outlineLevel="0" collapsed="false">
      <c r="A115" s="69"/>
      <c r="B115" s="69"/>
      <c r="C115" s="69"/>
      <c r="D115" s="36"/>
      <c r="E115" s="70"/>
      <c r="F115" s="70"/>
      <c r="G115" s="70"/>
      <c r="H115" s="70"/>
      <c r="I115" s="137"/>
      <c r="J115" s="70"/>
    </row>
    <row r="116" customFormat="false" ht="12.75" hidden="false" customHeight="false" outlineLevel="0" collapsed="false">
      <c r="A116" s="69" t="s">
        <v>21</v>
      </c>
      <c r="B116" s="69"/>
      <c r="C116" s="69"/>
      <c r="D116" s="36"/>
      <c r="E116" s="70"/>
      <c r="F116" s="70"/>
      <c r="G116" s="70"/>
      <c r="H116" s="70"/>
      <c r="I116" s="137"/>
      <c r="J116" s="69"/>
    </row>
    <row r="117" customFormat="false" ht="12.75" hidden="false" customHeight="false" outlineLevel="0" collapsed="false">
      <c r="A117" s="69" t="s">
        <v>22</v>
      </c>
      <c r="B117" s="69"/>
      <c r="C117" s="69"/>
      <c r="D117" s="36"/>
      <c r="E117" s="70"/>
      <c r="F117" s="70"/>
      <c r="G117" s="70"/>
      <c r="H117" s="70"/>
      <c r="I117" s="137"/>
      <c r="J117" s="70"/>
    </row>
    <row r="118" customFormat="false" ht="12.75" hidden="false" customHeight="false" outlineLevel="0" collapsed="false">
      <c r="A118" s="69" t="s">
        <v>23</v>
      </c>
      <c r="B118" s="69"/>
      <c r="C118" s="69"/>
      <c r="D118" s="1"/>
      <c r="E118" s="70"/>
      <c r="F118" s="70"/>
      <c r="G118" s="70"/>
      <c r="H118" s="70"/>
      <c r="I118" s="137"/>
      <c r="J118" s="70"/>
    </row>
    <row r="119" customFormat="false" ht="12.75" hidden="false" customHeight="false" outlineLevel="0" collapsed="false">
      <c r="A119" s="69" t="s">
        <v>103</v>
      </c>
      <c r="B119" s="69"/>
      <c r="C119" s="69"/>
      <c r="D119" s="1"/>
      <c r="E119" s="70"/>
      <c r="F119" s="70"/>
      <c r="G119" s="70"/>
      <c r="H119" s="70"/>
      <c r="J119" s="70"/>
    </row>
    <row r="120" customFormat="false" ht="12.75" hidden="false" customHeight="false" outlineLevel="0" collapsed="false">
      <c r="A120" s="69" t="s">
        <v>104</v>
      </c>
      <c r="B120" s="69"/>
      <c r="C120" s="69"/>
      <c r="D120" s="1"/>
      <c r="E120" s="70"/>
      <c r="F120" s="70"/>
      <c r="G120" s="70"/>
      <c r="H120" s="70"/>
      <c r="J120" s="70"/>
    </row>
    <row r="121" customFormat="false" ht="12.75" hidden="false" customHeight="false" outlineLevel="0" collapsed="false">
      <c r="A121" s="69" t="s">
        <v>105</v>
      </c>
      <c r="B121" s="69"/>
      <c r="C121" s="69"/>
      <c r="D121" s="1"/>
      <c r="E121" s="70"/>
      <c r="F121" s="70"/>
      <c r="G121" s="70"/>
      <c r="H121" s="70"/>
      <c r="J121" s="70"/>
    </row>
    <row r="122" customFormat="false" ht="12.75" hidden="false" customHeight="false" outlineLevel="0" collapsed="false">
      <c r="A122" s="69" t="s">
        <v>106</v>
      </c>
      <c r="B122" s="69"/>
      <c r="C122" s="69"/>
      <c r="D122" s="1"/>
      <c r="E122" s="70"/>
      <c r="F122" s="70"/>
      <c r="G122" s="70"/>
      <c r="H122" s="70"/>
      <c r="J122" s="70"/>
    </row>
    <row r="123" customFormat="false" ht="12.75" hidden="false" customHeight="false" outlineLevel="0" collapsed="false">
      <c r="A123" s="69"/>
      <c r="B123" s="69"/>
      <c r="C123" s="69"/>
      <c r="D123" s="1"/>
      <c r="E123" s="70"/>
      <c r="F123" s="70"/>
      <c r="G123" s="70"/>
      <c r="H123" s="70"/>
      <c r="J123" s="70"/>
    </row>
    <row r="124" customFormat="false" ht="12.75" hidden="false" customHeight="false" outlineLevel="0" collapsed="false">
      <c r="A124" s="69"/>
      <c r="B124" s="69"/>
      <c r="C124" s="69"/>
      <c r="D124" s="1"/>
      <c r="E124" s="70"/>
      <c r="F124" s="70"/>
      <c r="G124" s="70"/>
      <c r="H124" s="69"/>
      <c r="J124" s="69"/>
    </row>
    <row r="125" customFormat="false" ht="15.75" hidden="false" customHeight="false" outlineLevel="0" collapsed="false">
      <c r="A125" s="38"/>
      <c r="B125" s="87"/>
      <c r="C125" s="87"/>
      <c r="D125" s="87"/>
      <c r="E125" s="86" t="s">
        <v>107</v>
      </c>
      <c r="F125" s="87"/>
      <c r="G125" s="87"/>
      <c r="H125" s="138"/>
      <c r="I125" s="139"/>
      <c r="J125" s="69"/>
    </row>
    <row r="126" customFormat="false" ht="15.75" hidden="false" customHeight="false" outlineLevel="0" collapsed="false">
      <c r="A126" s="41"/>
      <c r="B126" s="90"/>
      <c r="C126" s="90"/>
      <c r="D126" s="90"/>
      <c r="E126" s="90" t="s">
        <v>27</v>
      </c>
      <c r="F126" s="90"/>
      <c r="G126" s="90"/>
      <c r="H126" s="140"/>
      <c r="I126" s="141"/>
      <c r="J126" s="69"/>
    </row>
    <row r="127" customFormat="false" ht="12.75" hidden="false" customHeight="false" outlineLevel="0" collapsed="false">
      <c r="A127" s="142" t="s">
        <v>28</v>
      </c>
      <c r="B127" s="45"/>
      <c r="C127" s="143" t="n">
        <f aca="false">K143</f>
        <v>0.98175</v>
      </c>
      <c r="D127" s="47"/>
      <c r="E127" s="144"/>
      <c r="F127" s="144"/>
      <c r="G127" s="145"/>
      <c r="H127" s="145"/>
      <c r="I127" s="146"/>
      <c r="J127" s="69"/>
    </row>
    <row r="128" customFormat="false" ht="25.5" hidden="false" customHeight="false" outlineLevel="0" collapsed="false">
      <c r="A128" s="51" t="s">
        <v>29</v>
      </c>
      <c r="B128" s="52"/>
      <c r="C128" s="53" t="s">
        <v>30</v>
      </c>
      <c r="D128" s="54" t="s">
        <v>31</v>
      </c>
      <c r="E128" s="55" t="s">
        <v>32</v>
      </c>
      <c r="F128" s="56"/>
      <c r="G128" s="1"/>
      <c r="H128" s="51" t="s">
        <v>33</v>
      </c>
      <c r="I128" s="147" t="s">
        <v>34</v>
      </c>
      <c r="J128" s="57" t="s">
        <v>35</v>
      </c>
      <c r="K128" s="57" t="s">
        <v>36</v>
      </c>
      <c r="L128" s="1"/>
    </row>
    <row r="129" customFormat="false" ht="12.75" hidden="false" customHeight="false" outlineLevel="0" collapsed="false">
      <c r="A129" s="100" t="n">
        <v>37196.0006944445</v>
      </c>
      <c r="B129" s="148"/>
      <c r="C129" s="100" t="n">
        <v>37197.2916666667</v>
      </c>
      <c r="D129" s="105" t="s">
        <v>88</v>
      </c>
      <c r="E129" s="105" t="s">
        <v>108</v>
      </c>
      <c r="F129" s="103"/>
      <c r="G129" s="104"/>
      <c r="H129" s="105" t="s">
        <v>46</v>
      </c>
      <c r="I129" s="149" t="n">
        <f aca="false">(C129-A129)*24</f>
        <v>30.9833333333333</v>
      </c>
      <c r="J129" s="63" t="n">
        <v>45</v>
      </c>
      <c r="K129" s="19" t="n">
        <f aca="false">J129*I129</f>
        <v>1394.25</v>
      </c>
    </row>
    <row r="130" customFormat="false" ht="12.75" hidden="false" customHeight="false" outlineLevel="0" collapsed="false">
      <c r="A130" s="100" t="n">
        <v>37197.2916666667</v>
      </c>
      <c r="B130" s="148"/>
      <c r="C130" s="100" t="n">
        <v>37197.7638888889</v>
      </c>
      <c r="D130" s="150" t="s">
        <v>48</v>
      </c>
      <c r="E130" s="105" t="s">
        <v>109</v>
      </c>
      <c r="F130" s="103"/>
      <c r="G130" s="104"/>
      <c r="H130" s="105" t="s">
        <v>39</v>
      </c>
      <c r="I130" s="149" t="n">
        <f aca="false">(C130-A130)*24</f>
        <v>11.3333333333333</v>
      </c>
      <c r="J130" s="63" t="n">
        <v>100</v>
      </c>
      <c r="K130" s="19" t="n">
        <f aca="false">J130*I130</f>
        <v>1133.33333333333</v>
      </c>
    </row>
    <row r="131" customFormat="false" ht="12.75" hidden="false" customHeight="false" outlineLevel="0" collapsed="false">
      <c r="A131" s="100" t="n">
        <v>37198.2916666667</v>
      </c>
      <c r="B131" s="148"/>
      <c r="C131" s="100" t="n">
        <v>37198.6458333333</v>
      </c>
      <c r="D131" s="150" t="s">
        <v>110</v>
      </c>
      <c r="E131" s="105" t="s">
        <v>111</v>
      </c>
      <c r="F131" s="103"/>
      <c r="G131" s="104"/>
      <c r="H131" s="105" t="s">
        <v>112</v>
      </c>
      <c r="I131" s="149" t="n">
        <f aca="false">(C131-A131)*24</f>
        <v>8.5</v>
      </c>
      <c r="J131" s="63" t="n">
        <v>8</v>
      </c>
      <c r="K131" s="19" t="n">
        <f aca="false">J131*I131</f>
        <v>68</v>
      </c>
    </row>
    <row r="132" customFormat="false" ht="12.75" hidden="false" customHeight="false" outlineLevel="0" collapsed="false">
      <c r="A132" s="100" t="n">
        <v>37201.5416666667</v>
      </c>
      <c r="B132" s="148"/>
      <c r="C132" s="100" t="n">
        <v>37201.6666666667</v>
      </c>
      <c r="D132" s="150" t="s">
        <v>113</v>
      </c>
      <c r="E132" s="105" t="s">
        <v>114</v>
      </c>
      <c r="F132" s="64"/>
      <c r="G132" s="65"/>
      <c r="H132" s="105" t="s">
        <v>115</v>
      </c>
      <c r="I132" s="149" t="n">
        <f aca="false">(C132-A132)*24</f>
        <v>3</v>
      </c>
      <c r="J132" s="63" t="n">
        <f aca="false">4+24</f>
        <v>28</v>
      </c>
      <c r="K132" s="19" t="n">
        <f aca="false">J132*I132</f>
        <v>84</v>
      </c>
    </row>
    <row r="133" customFormat="false" ht="12.75" hidden="false" customHeight="false" outlineLevel="0" collapsed="false">
      <c r="A133" s="100" t="n">
        <v>37202.2916666667</v>
      </c>
      <c r="B133" s="148"/>
      <c r="C133" s="100" t="n">
        <v>37202.7708333333</v>
      </c>
      <c r="D133" s="150" t="s">
        <v>113</v>
      </c>
      <c r="E133" s="105" t="s">
        <v>111</v>
      </c>
      <c r="F133" s="64"/>
      <c r="G133" s="65"/>
      <c r="H133" s="105" t="s">
        <v>112</v>
      </c>
      <c r="I133" s="149" t="n">
        <f aca="false">(C133-A133)*24</f>
        <v>11.5</v>
      </c>
      <c r="J133" s="63" t="n">
        <f aca="false">4+24</f>
        <v>28</v>
      </c>
      <c r="K133" s="19" t="n">
        <f aca="false">J133*I133</f>
        <v>322</v>
      </c>
    </row>
    <row r="134" customFormat="false" ht="12.75" hidden="false" customHeight="false" outlineLevel="0" collapsed="false">
      <c r="A134" s="100" t="n">
        <v>37203.2916666667</v>
      </c>
      <c r="B134" s="148"/>
      <c r="C134" s="100" t="n">
        <v>37203.7708333333</v>
      </c>
      <c r="D134" s="150" t="s">
        <v>113</v>
      </c>
      <c r="E134" s="105" t="s">
        <v>111</v>
      </c>
      <c r="F134" s="103"/>
      <c r="G134" s="104"/>
      <c r="H134" s="105" t="s">
        <v>112</v>
      </c>
      <c r="I134" s="149" t="n">
        <f aca="false">(C134-A134)*24</f>
        <v>11.5</v>
      </c>
      <c r="J134" s="63" t="n">
        <f aca="false">4+24</f>
        <v>28</v>
      </c>
      <c r="K134" s="19" t="n">
        <f aca="false">J134*I134</f>
        <v>322</v>
      </c>
    </row>
    <row r="135" customFormat="false" ht="12.75" hidden="false" customHeight="false" outlineLevel="0" collapsed="false">
      <c r="A135" s="100" t="n">
        <v>37204.2916666667</v>
      </c>
      <c r="B135" s="66"/>
      <c r="C135" s="100" t="n">
        <v>37204.7708333333</v>
      </c>
      <c r="D135" s="150" t="s">
        <v>113</v>
      </c>
      <c r="E135" s="44" t="s">
        <v>111</v>
      </c>
      <c r="F135" s="83"/>
      <c r="G135" s="104"/>
      <c r="H135" s="105" t="s">
        <v>112</v>
      </c>
      <c r="I135" s="149" t="n">
        <f aca="false">(C135-A135)*24</f>
        <v>11.5</v>
      </c>
      <c r="J135" s="63" t="n">
        <f aca="false">4+24</f>
        <v>28</v>
      </c>
      <c r="K135" s="19" t="n">
        <f aca="false">J135*I135</f>
        <v>322</v>
      </c>
    </row>
    <row r="136" customFormat="false" ht="12.75" hidden="false" customHeight="false" outlineLevel="0" collapsed="false">
      <c r="A136" s="100" t="n">
        <v>37204.5416666667</v>
      </c>
      <c r="B136" s="63"/>
      <c r="C136" s="100" t="n">
        <v>37204.7708333333</v>
      </c>
      <c r="D136" s="150" t="s">
        <v>116</v>
      </c>
      <c r="E136" s="44" t="s">
        <v>111</v>
      </c>
      <c r="F136" s="103"/>
      <c r="G136" s="107"/>
      <c r="H136" s="105" t="s">
        <v>112</v>
      </c>
      <c r="I136" s="149" t="n">
        <f aca="false">(C136-A136)*24</f>
        <v>5.5</v>
      </c>
      <c r="J136" s="63" t="n">
        <v>16</v>
      </c>
      <c r="K136" s="19" t="n">
        <f aca="false">J136*I136</f>
        <v>88</v>
      </c>
    </row>
    <row r="137" customFormat="false" ht="12.75" hidden="false" customHeight="false" outlineLevel="0" collapsed="false">
      <c r="A137" s="100" t="n">
        <v>37207.2916666667</v>
      </c>
      <c r="B137" s="63"/>
      <c r="C137" s="100" t="n">
        <v>37207.7708333333</v>
      </c>
      <c r="D137" s="151" t="s">
        <v>117</v>
      </c>
      <c r="E137" s="44" t="s">
        <v>111</v>
      </c>
      <c r="F137" s="103"/>
      <c r="G137" s="107"/>
      <c r="H137" s="105" t="s">
        <v>112</v>
      </c>
      <c r="I137" s="149" t="n">
        <f aca="false">(C137-A137)*24</f>
        <v>11.5</v>
      </c>
      <c r="J137" s="63" t="n">
        <v>17</v>
      </c>
      <c r="K137" s="19" t="n">
        <f aca="false">J137*I137</f>
        <v>195.5</v>
      </c>
    </row>
    <row r="138" customFormat="false" ht="12.75" hidden="false" customHeight="false" outlineLevel="0" collapsed="false">
      <c r="A138" s="100" t="n">
        <v>37208.4583333333</v>
      </c>
      <c r="B138" s="63"/>
      <c r="C138" s="100" t="n">
        <v>37208.7708333333</v>
      </c>
      <c r="D138" s="151" t="s">
        <v>117</v>
      </c>
      <c r="E138" s="44" t="s">
        <v>111</v>
      </c>
      <c r="F138" s="103"/>
      <c r="G138" s="107"/>
      <c r="H138" s="105" t="s">
        <v>112</v>
      </c>
      <c r="I138" s="149" t="n">
        <f aca="false">(C138-A138)*24</f>
        <v>7.5</v>
      </c>
      <c r="J138" s="63" t="n">
        <v>17</v>
      </c>
      <c r="K138" s="19" t="n">
        <f aca="false">J138*I138</f>
        <v>127.5</v>
      </c>
    </row>
    <row r="139" customFormat="false" ht="12.75" hidden="false" customHeight="false" outlineLevel="0" collapsed="false">
      <c r="A139" s="100" t="n">
        <v>37209.3541666667</v>
      </c>
      <c r="B139" s="63"/>
      <c r="C139" s="100" t="n">
        <v>37209.6458333333</v>
      </c>
      <c r="D139" s="151" t="s">
        <v>118</v>
      </c>
      <c r="E139" s="44" t="s">
        <v>111</v>
      </c>
      <c r="F139" s="103"/>
      <c r="G139" s="107"/>
      <c r="H139" s="105" t="s">
        <v>112</v>
      </c>
      <c r="I139" s="149" t="n">
        <f aca="false">(C139-A139)*24</f>
        <v>7</v>
      </c>
      <c r="J139" s="63" t="n">
        <f aca="false">8+7</f>
        <v>15</v>
      </c>
      <c r="K139" s="19" t="n">
        <f aca="false">J139*I139</f>
        <v>105</v>
      </c>
    </row>
    <row r="140" customFormat="false" ht="12.75" hidden="false" customHeight="false" outlineLevel="0" collapsed="false">
      <c r="A140" s="100" t="n">
        <v>37225.4166666667</v>
      </c>
      <c r="B140" s="63"/>
      <c r="C140" s="100" t="n">
        <v>37225.6458333333</v>
      </c>
      <c r="D140" s="150" t="s">
        <v>113</v>
      </c>
      <c r="E140" s="44" t="s">
        <v>119</v>
      </c>
      <c r="F140" s="103"/>
      <c r="G140" s="107"/>
      <c r="H140" s="105" t="s">
        <v>39</v>
      </c>
      <c r="I140" s="149" t="n">
        <f aca="false">(C140-A140)*24</f>
        <v>5.5</v>
      </c>
      <c r="J140" s="63" t="n">
        <f aca="false">4+24</f>
        <v>28</v>
      </c>
      <c r="K140" s="19" t="n">
        <f aca="false">J140*I140</f>
        <v>154</v>
      </c>
    </row>
    <row r="141" customFormat="false" ht="12.75" hidden="false" customHeight="false" outlineLevel="0" collapsed="false">
      <c r="A141" s="69"/>
      <c r="B141" s="69"/>
      <c r="C141" s="69"/>
      <c r="D141" s="1"/>
      <c r="E141" s="70"/>
      <c r="F141" s="70"/>
      <c r="G141" s="70"/>
      <c r="H141" s="69"/>
      <c r="J141" s="69"/>
      <c r="K141" s="19" t="n">
        <f aca="false">SUM(K134:K140)</f>
        <v>1314</v>
      </c>
      <c r="L141" s="0" t="s">
        <v>50</v>
      </c>
    </row>
    <row r="142" customFormat="false" ht="12.75" hidden="false" customHeight="false" outlineLevel="0" collapsed="false">
      <c r="A142" s="69"/>
      <c r="B142" s="69"/>
      <c r="C142" s="69"/>
      <c r="D142" s="1"/>
      <c r="E142" s="70"/>
      <c r="F142" s="70"/>
      <c r="G142" s="70"/>
      <c r="H142" s="69"/>
      <c r="J142" s="69"/>
      <c r="K142" s="16" t="n">
        <f aca="false">30*24*100</f>
        <v>72000</v>
      </c>
      <c r="L142" s="0" t="s">
        <v>51</v>
      </c>
    </row>
    <row r="143" customFormat="false" ht="12.75" hidden="false" customHeight="false" outlineLevel="0" collapsed="false">
      <c r="A143" s="69"/>
      <c r="B143" s="69"/>
      <c r="C143" s="69"/>
      <c r="D143" s="1"/>
      <c r="E143" s="70"/>
      <c r="F143" s="70"/>
      <c r="G143" s="70"/>
      <c r="H143" s="69"/>
      <c r="J143" s="69"/>
      <c r="K143" s="16" t="n">
        <f aca="false">1-(K141/K142)</f>
        <v>0.98175</v>
      </c>
      <c r="L143" s="0" t="s">
        <v>52</v>
      </c>
    </row>
    <row r="147" customFormat="false" ht="30" hidden="true" customHeight="false" outlineLevel="0" collapsed="false">
      <c r="A147" s="71" t="s">
        <v>97</v>
      </c>
      <c r="B147" s="69"/>
      <c r="C147" s="69"/>
      <c r="D147" s="1"/>
      <c r="E147" s="70"/>
      <c r="F147" s="70"/>
      <c r="G147" s="70"/>
      <c r="H147" s="69"/>
      <c r="J147" s="70"/>
    </row>
    <row r="148" customFormat="false" ht="12.75" hidden="true" customHeight="false" outlineLevel="0" collapsed="false">
      <c r="A148" s="69"/>
      <c r="B148" s="69"/>
      <c r="C148" s="69"/>
      <c r="D148" s="1"/>
      <c r="E148" s="70"/>
      <c r="F148" s="70"/>
      <c r="G148" s="70"/>
      <c r="H148" s="69"/>
      <c r="J148" s="70"/>
    </row>
    <row r="149" customFormat="false" ht="12.75" hidden="true" customHeight="false" outlineLevel="0" collapsed="false">
      <c r="A149" s="69" t="s">
        <v>1</v>
      </c>
      <c r="B149" s="69"/>
      <c r="C149" s="69"/>
      <c r="D149" s="1"/>
      <c r="E149" s="70"/>
      <c r="F149" s="70"/>
      <c r="G149" s="70"/>
      <c r="H149" s="69"/>
      <c r="J149" s="70"/>
    </row>
    <row r="150" customFormat="false" ht="12.75" hidden="true" customHeight="false" outlineLevel="0" collapsed="false">
      <c r="A150" s="69" t="s">
        <v>2</v>
      </c>
      <c r="B150" s="69"/>
      <c r="C150" s="69"/>
      <c r="D150" s="1"/>
      <c r="E150" s="70"/>
      <c r="F150" s="70"/>
      <c r="G150" s="70"/>
      <c r="H150" s="69"/>
      <c r="J150" s="70"/>
    </row>
    <row r="151" customFormat="false" ht="12.75" hidden="true" customHeight="false" outlineLevel="0" collapsed="false">
      <c r="A151" s="69" t="s">
        <v>3</v>
      </c>
      <c r="B151" s="69"/>
      <c r="C151" s="69"/>
      <c r="D151" s="1"/>
      <c r="E151" s="70"/>
      <c r="F151" s="70"/>
      <c r="G151" s="70"/>
      <c r="H151" s="69"/>
      <c r="J151" s="70"/>
    </row>
    <row r="152" customFormat="false" ht="12.75" hidden="true" customHeight="false" outlineLevel="0" collapsed="false">
      <c r="A152" s="69" t="s">
        <v>98</v>
      </c>
      <c r="B152" s="69"/>
      <c r="C152" s="69"/>
      <c r="D152" s="1"/>
      <c r="E152" s="70"/>
      <c r="F152" s="70"/>
      <c r="G152" s="70"/>
      <c r="H152" s="69"/>
      <c r="J152" s="70"/>
    </row>
    <row r="153" customFormat="false" ht="12.75" hidden="true" customHeight="false" outlineLevel="0" collapsed="false">
      <c r="A153" s="69" t="s">
        <v>99</v>
      </c>
      <c r="B153" s="69"/>
      <c r="C153" s="69"/>
      <c r="D153" s="1"/>
      <c r="E153" s="70"/>
      <c r="F153" s="70"/>
      <c r="G153" s="70"/>
      <c r="H153" s="69"/>
      <c r="J153" s="70"/>
    </row>
    <row r="154" customFormat="false" ht="12.75" hidden="true" customHeight="false" outlineLevel="0" collapsed="false"/>
    <row r="155" customFormat="false" ht="25.5" hidden="true" customHeight="false" outlineLevel="0" collapsed="false">
      <c r="A155" s="4"/>
      <c r="B155" s="4"/>
      <c r="C155" s="4"/>
      <c r="D155" s="4"/>
      <c r="E155" s="5" t="s">
        <v>5</v>
      </c>
      <c r="F155" s="6"/>
      <c r="G155" s="5" t="s">
        <v>5</v>
      </c>
      <c r="H155" s="7"/>
      <c r="I155" s="109"/>
      <c r="J155" s="9"/>
      <c r="K155" s="152"/>
    </row>
    <row r="156" customFormat="false" ht="26.25" hidden="true" customHeight="false" outlineLevel="0" collapsed="false">
      <c r="A156" s="10" t="s">
        <v>6</v>
      </c>
      <c r="B156" s="10" t="s">
        <v>7</v>
      </c>
      <c r="C156" s="10" t="s">
        <v>8</v>
      </c>
      <c r="D156" s="10" t="s">
        <v>100</v>
      </c>
      <c r="E156" s="11" t="s">
        <v>55</v>
      </c>
      <c r="F156" s="12" t="s">
        <v>56</v>
      </c>
      <c r="G156" s="12" t="s">
        <v>12</v>
      </c>
      <c r="H156" s="13" t="s">
        <v>13</v>
      </c>
      <c r="I156" s="110" t="s">
        <v>14</v>
      </c>
      <c r="J156" s="15" t="s">
        <v>15</v>
      </c>
      <c r="K156" s="153" t="s">
        <v>120</v>
      </c>
    </row>
    <row r="157" customFormat="false" ht="12.75" hidden="true" customHeight="false" outlineLevel="0" collapsed="false">
      <c r="A157" s="63" t="s">
        <v>16</v>
      </c>
      <c r="B157" s="63" t="n">
        <v>1</v>
      </c>
      <c r="C157" s="63" t="n">
        <v>97</v>
      </c>
      <c r="D157" s="17" t="n">
        <v>37196</v>
      </c>
      <c r="E157" s="154" t="n">
        <v>0</v>
      </c>
      <c r="F157" s="155" t="n">
        <v>3586</v>
      </c>
      <c r="G157" s="73" t="n">
        <f aca="false">E157-F157</f>
        <v>-3586</v>
      </c>
      <c r="H157" s="115" t="n">
        <f aca="false">IF(G157&lt;0,0,E157/(30*1500*24))</f>
        <v>0</v>
      </c>
      <c r="I157" s="116" t="n">
        <v>0.084</v>
      </c>
      <c r="J157" s="75" t="n">
        <f aca="false">I157*(24*30)</f>
        <v>60.48</v>
      </c>
      <c r="K157" s="156" t="s">
        <v>121</v>
      </c>
    </row>
    <row r="158" customFormat="false" ht="12.75" hidden="true" customHeight="false" outlineLevel="0" collapsed="false">
      <c r="A158" s="63" t="s">
        <v>16</v>
      </c>
      <c r="B158" s="63" t="n">
        <v>1</v>
      </c>
      <c r="C158" s="63" t="n">
        <v>35</v>
      </c>
      <c r="D158" s="17" t="n">
        <v>37196</v>
      </c>
      <c r="E158" s="157" t="n">
        <v>151</v>
      </c>
      <c r="F158" s="157" t="n">
        <v>2897</v>
      </c>
      <c r="G158" s="73" t="n">
        <f aca="false">E158-F158</f>
        <v>-2746</v>
      </c>
      <c r="H158" s="115" t="n">
        <f aca="false">IF(G158&lt;0,0,E158/(30*1500*24))</f>
        <v>0</v>
      </c>
      <c r="I158" s="121" t="n">
        <v>0.512622686163026</v>
      </c>
      <c r="J158" s="75" t="n">
        <f aca="false">I158*(24*30)</f>
        <v>369.088334037379</v>
      </c>
      <c r="K158" s="156" t="s">
        <v>121</v>
      </c>
    </row>
    <row r="159" customFormat="false" ht="12.75" hidden="true" customHeight="false" outlineLevel="0" collapsed="false">
      <c r="A159" s="63" t="s">
        <v>16</v>
      </c>
      <c r="B159" s="63" t="n">
        <v>1</v>
      </c>
      <c r="C159" s="63" t="n">
        <v>58</v>
      </c>
      <c r="D159" s="17" t="n">
        <v>37196</v>
      </c>
      <c r="E159" s="158" t="n">
        <v>0</v>
      </c>
      <c r="F159" s="130" t="n">
        <v>1782</v>
      </c>
      <c r="G159" s="73" t="n">
        <f aca="false">E159-F159</f>
        <v>-1782</v>
      </c>
      <c r="H159" s="115" t="n">
        <f aca="false">IF(G159&lt;0,0,E159/(30*1500*24))</f>
        <v>0</v>
      </c>
      <c r="I159" s="125" t="n">
        <v>0.3902</v>
      </c>
      <c r="J159" s="75" t="n">
        <f aca="false">I159*(24*30)</f>
        <v>280.944</v>
      </c>
      <c r="K159" s="156" t="s">
        <v>122</v>
      </c>
    </row>
    <row r="160" customFormat="false" ht="12.75" hidden="true" customHeight="false" outlineLevel="0" collapsed="false">
      <c r="A160" s="63" t="s">
        <v>16</v>
      </c>
      <c r="B160" s="63" t="n">
        <v>1</v>
      </c>
      <c r="C160" s="63" t="n">
        <v>67</v>
      </c>
      <c r="D160" s="17" t="n">
        <v>37196</v>
      </c>
      <c r="E160" s="158" t="n">
        <v>0</v>
      </c>
      <c r="F160" s="130" t="n">
        <v>947</v>
      </c>
      <c r="G160" s="73" t="n">
        <f aca="false">E160-F160</f>
        <v>-947</v>
      </c>
      <c r="H160" s="115" t="n">
        <f aca="false">IF(G160&lt;0,0,E160/(30*1500*24))</f>
        <v>0</v>
      </c>
      <c r="I160" s="125" t="n">
        <v>0.3376</v>
      </c>
      <c r="J160" s="75" t="n">
        <f aca="false">I160*(24*30)</f>
        <v>243.072</v>
      </c>
      <c r="K160" s="156"/>
    </row>
    <row r="161" customFormat="false" ht="12.75" hidden="true" customHeight="false" outlineLevel="0" collapsed="false">
      <c r="A161" s="63" t="s">
        <v>16</v>
      </c>
      <c r="B161" s="63" t="n">
        <v>1</v>
      </c>
      <c r="C161" s="63" t="n">
        <v>90</v>
      </c>
      <c r="D161" s="17" t="n">
        <v>37196</v>
      </c>
      <c r="E161" s="123" t="n">
        <v>4989</v>
      </c>
      <c r="F161" s="124" t="n">
        <v>1975</v>
      </c>
      <c r="G161" s="73" t="n">
        <f aca="false">E161-F161</f>
        <v>3014</v>
      </c>
      <c r="H161" s="115" t="n">
        <f aca="false">IF(G161&lt;0,0,E161/(30*1500*24))</f>
        <v>0.00461944444444444</v>
      </c>
      <c r="I161" s="125" t="n">
        <v>0.3904</v>
      </c>
      <c r="J161" s="75" t="n">
        <f aca="false">I161*(24*30)</f>
        <v>281.088</v>
      </c>
      <c r="K161" s="156" t="s">
        <v>123</v>
      </c>
    </row>
    <row r="162" customFormat="false" ht="12.75" hidden="true" customHeight="false" outlineLevel="0" collapsed="false">
      <c r="A162" s="63" t="s">
        <v>16</v>
      </c>
      <c r="B162" s="63" t="n">
        <v>1</v>
      </c>
      <c r="C162" s="63" t="n">
        <v>88</v>
      </c>
      <c r="D162" s="17" t="n">
        <v>37196</v>
      </c>
      <c r="E162" s="158" t="n">
        <v>7483</v>
      </c>
      <c r="F162" s="130" t="n">
        <v>2759</v>
      </c>
      <c r="G162" s="73" t="n">
        <f aca="false">E162-F162</f>
        <v>4724</v>
      </c>
      <c r="H162" s="115" t="n">
        <f aca="false">IF(G162&lt;0,0,E162/(30*1500*24))</f>
        <v>0.0069287037037037</v>
      </c>
      <c r="I162" s="125" t="n">
        <v>0.4708</v>
      </c>
      <c r="J162" s="75" t="n">
        <f aca="false">I162*(24*30)</f>
        <v>338.976</v>
      </c>
      <c r="K162" s="156"/>
    </row>
    <row r="163" customFormat="false" ht="12.75" hidden="true" customHeight="false" outlineLevel="0" collapsed="false">
      <c r="A163" s="63" t="s">
        <v>16</v>
      </c>
      <c r="B163" s="63" t="n">
        <v>1</v>
      </c>
      <c r="C163" s="63" t="n">
        <v>51</v>
      </c>
      <c r="D163" s="17" t="n">
        <v>37196</v>
      </c>
      <c r="E163" s="123" t="n">
        <v>9314</v>
      </c>
      <c r="F163" s="124" t="n">
        <v>813</v>
      </c>
      <c r="G163" s="73" t="n">
        <f aca="false">E163-F163</f>
        <v>8501</v>
      </c>
      <c r="H163" s="115" t="n">
        <f aca="false">IF(G163&lt;0,0,E163/(30*1500*24))</f>
        <v>0.00862407407407407</v>
      </c>
      <c r="I163" s="125" t="n">
        <v>0.3408</v>
      </c>
      <c r="J163" s="75" t="n">
        <f aca="false">I163*(24*30)</f>
        <v>245.376</v>
      </c>
      <c r="K163" s="156"/>
    </row>
    <row r="164" customFormat="false" ht="12.75" hidden="true" customHeight="false" outlineLevel="0" collapsed="false">
      <c r="A164" s="63" t="s">
        <v>16</v>
      </c>
      <c r="B164" s="63" t="n">
        <v>1</v>
      </c>
      <c r="C164" s="63" t="n">
        <v>100</v>
      </c>
      <c r="D164" s="17" t="n">
        <v>37196</v>
      </c>
      <c r="E164" s="157" t="n">
        <v>14366</v>
      </c>
      <c r="F164" s="157" t="n">
        <v>1339</v>
      </c>
      <c r="G164" s="73" t="n">
        <f aca="false">E164-F164</f>
        <v>13027</v>
      </c>
      <c r="H164" s="115" t="n">
        <f aca="false">IF(G164&lt;0,0,E164/(30*1500*24))</f>
        <v>0.0133018518518519</v>
      </c>
      <c r="I164" s="159" t="n">
        <v>0.129</v>
      </c>
      <c r="J164" s="75" t="n">
        <f aca="false">I164*(24*30)</f>
        <v>92.88</v>
      </c>
      <c r="K164" s="156"/>
    </row>
    <row r="165" customFormat="false" ht="12.75" hidden="true" customHeight="false" outlineLevel="0" collapsed="false">
      <c r="A165" s="63" t="s">
        <v>16</v>
      </c>
      <c r="B165" s="63" t="n">
        <v>1</v>
      </c>
      <c r="C165" s="63" t="n">
        <v>5</v>
      </c>
      <c r="D165" s="17" t="n">
        <v>37196</v>
      </c>
      <c r="E165" s="123" t="n">
        <v>13083</v>
      </c>
      <c r="F165" s="124" t="n">
        <v>9</v>
      </c>
      <c r="G165" s="73" t="n">
        <f aca="false">E165-F165</f>
        <v>13074</v>
      </c>
      <c r="H165" s="115" t="n">
        <f aca="false">IF(G165&lt;0,0,E165/(30*1500*24))</f>
        <v>0.0121138888888889</v>
      </c>
      <c r="I165" s="125" t="n">
        <v>0.97</v>
      </c>
      <c r="J165" s="75" t="n">
        <f aca="false">I165*(24*30)</f>
        <v>698.4</v>
      </c>
      <c r="K165" s="156"/>
    </row>
    <row r="166" customFormat="false" ht="12.75" hidden="true" customHeight="false" outlineLevel="0" collapsed="false">
      <c r="A166" s="63" t="s">
        <v>16</v>
      </c>
      <c r="B166" s="63" t="n">
        <v>1</v>
      </c>
      <c r="C166" s="63" t="n">
        <v>34</v>
      </c>
      <c r="D166" s="17" t="n">
        <v>37196</v>
      </c>
      <c r="E166" s="157" t="n">
        <v>34229</v>
      </c>
      <c r="F166" s="157" t="n">
        <v>348</v>
      </c>
      <c r="G166" s="73" t="n">
        <f aca="false">E166-F166</f>
        <v>33881</v>
      </c>
      <c r="H166" s="115" t="n">
        <f aca="false">IF(G166&lt;0,0,E166/(30*1500*24))</f>
        <v>0.0316935185185185</v>
      </c>
      <c r="I166" s="125" t="n">
        <v>0.2794</v>
      </c>
      <c r="J166" s="75" t="n">
        <f aca="false">I166*(24*30)</f>
        <v>201.168</v>
      </c>
      <c r="K166" s="156" t="s">
        <v>124</v>
      </c>
    </row>
    <row r="167" customFormat="false" ht="12.75" hidden="true" customHeight="false" outlineLevel="0" collapsed="false">
      <c r="A167" s="63" t="s">
        <v>16</v>
      </c>
      <c r="B167" s="63" t="n">
        <v>1</v>
      </c>
      <c r="C167" s="63" t="n">
        <v>96</v>
      </c>
      <c r="D167" s="17" t="n">
        <v>37196</v>
      </c>
      <c r="E167" s="158" t="n">
        <v>54221</v>
      </c>
      <c r="F167" s="130" t="n">
        <v>356</v>
      </c>
      <c r="G167" s="73" t="n">
        <f aca="false">E167-F167</f>
        <v>53865</v>
      </c>
      <c r="H167" s="115" t="n">
        <f aca="false">IF(G167&lt;0,0,E167/(30*1500*24))</f>
        <v>0.0502046296296296</v>
      </c>
      <c r="I167" s="125" t="n">
        <v>0.599</v>
      </c>
      <c r="J167" s="75" t="n">
        <f aca="false">I167*(24*30)</f>
        <v>431.28</v>
      </c>
      <c r="K167" s="160"/>
    </row>
    <row r="168" customFormat="false" ht="12.75" hidden="true" customHeight="false" outlineLevel="0" collapsed="false">
      <c r="A168" s="63" t="s">
        <v>16</v>
      </c>
      <c r="B168" s="63" t="n">
        <v>1</v>
      </c>
      <c r="C168" s="63" t="n">
        <v>50</v>
      </c>
      <c r="D168" s="17" t="n">
        <v>37196</v>
      </c>
      <c r="E168" s="123" t="n">
        <v>89966</v>
      </c>
      <c r="F168" s="124" t="n">
        <v>838</v>
      </c>
      <c r="G168" s="73" t="n">
        <f aca="false">E168-F168</f>
        <v>89128</v>
      </c>
      <c r="H168" s="115" t="n">
        <f aca="false">IF(G168&lt;0,0,E168/(30*1500*24))</f>
        <v>0.0833018518518519</v>
      </c>
      <c r="I168" s="161" t="n">
        <v>0.841965061735767</v>
      </c>
      <c r="J168" s="75" t="n">
        <f aca="false">I168*(24*30)</f>
        <v>606.214844449752</v>
      </c>
      <c r="K168" s="122"/>
    </row>
    <row r="169" customFormat="false" ht="12.75" hidden="true" customHeight="false" outlineLevel="0" collapsed="false">
      <c r="A169" s="63" t="s">
        <v>16</v>
      </c>
      <c r="B169" s="63" t="n">
        <v>1</v>
      </c>
      <c r="C169" s="63" t="n">
        <v>73</v>
      </c>
      <c r="D169" s="17" t="n">
        <v>37196</v>
      </c>
      <c r="E169" s="157" t="n">
        <v>95346</v>
      </c>
      <c r="F169" s="157" t="n">
        <v>2732</v>
      </c>
      <c r="G169" s="73" t="n">
        <f aca="false">E169-F169</f>
        <v>92614</v>
      </c>
      <c r="H169" s="115" t="n">
        <f aca="false">IF(G169&lt;0,0,E169/(30*1500*24))</f>
        <v>0.0882833333333333</v>
      </c>
      <c r="I169" s="159" t="n">
        <v>0.3249</v>
      </c>
      <c r="J169" s="75" t="n">
        <f aca="false">I169*(24*30)</f>
        <v>233.928</v>
      </c>
      <c r="K169" s="122"/>
    </row>
    <row r="170" customFormat="false" ht="12.75" hidden="true" customHeight="false" outlineLevel="0" collapsed="false">
      <c r="A170" s="63" t="s">
        <v>16</v>
      </c>
      <c r="B170" s="63" t="n">
        <v>1</v>
      </c>
      <c r="C170" s="63" t="n">
        <v>65</v>
      </c>
      <c r="D170" s="17" t="n">
        <v>37196</v>
      </c>
      <c r="E170" s="123" t="n">
        <v>108595</v>
      </c>
      <c r="F170" s="124" t="n">
        <v>1625</v>
      </c>
      <c r="G170" s="73" t="n">
        <f aca="false">E170-F170</f>
        <v>106970</v>
      </c>
      <c r="H170" s="115" t="n">
        <f aca="false">IF(G170&lt;0,0,E170/(30*1500*24))</f>
        <v>0.100550925925926</v>
      </c>
      <c r="I170" s="125" t="n">
        <v>0.4538</v>
      </c>
      <c r="J170" s="75" t="n">
        <f aca="false">I170*(24*30)</f>
        <v>326.736</v>
      </c>
      <c r="K170" s="122"/>
    </row>
    <row r="171" customFormat="false" ht="12.75" hidden="true" customHeight="false" outlineLevel="0" collapsed="false">
      <c r="A171" s="63" t="s">
        <v>16</v>
      </c>
      <c r="B171" s="63" t="n">
        <v>1</v>
      </c>
      <c r="C171" s="63" t="n">
        <v>98</v>
      </c>
      <c r="D171" s="17" t="n">
        <v>37196</v>
      </c>
      <c r="E171" s="123" t="n">
        <v>110527</v>
      </c>
      <c r="F171" s="124" t="n">
        <v>897</v>
      </c>
      <c r="G171" s="73" t="n">
        <f aca="false">E171-F171</f>
        <v>109630</v>
      </c>
      <c r="H171" s="115" t="n">
        <f aca="false">IF(G171&lt;0,0,E171/(30*1500*24))</f>
        <v>0.102339814814815</v>
      </c>
      <c r="I171" s="125" t="n">
        <v>0.5727</v>
      </c>
      <c r="J171" s="75" t="n">
        <f aca="false">I171*(24*30)</f>
        <v>412.344</v>
      </c>
      <c r="K171" s="122"/>
    </row>
    <row r="172" customFormat="false" ht="12.75" hidden="true" customHeight="false" outlineLevel="0" collapsed="false">
      <c r="A172" s="63" t="s">
        <v>16</v>
      </c>
      <c r="B172" s="63" t="n">
        <v>1</v>
      </c>
      <c r="C172" s="63" t="n">
        <v>85</v>
      </c>
      <c r="D172" s="17" t="n">
        <v>37196</v>
      </c>
      <c r="E172" s="158" t="n">
        <v>131032</v>
      </c>
      <c r="F172" s="130" t="n">
        <v>236</v>
      </c>
      <c r="G172" s="73" t="n">
        <f aca="false">E172-F172</f>
        <v>130796</v>
      </c>
      <c r="H172" s="115" t="n">
        <f aca="false">IF(G172&lt;0,0,E172/(30*1500*24))</f>
        <v>0.121325925925926</v>
      </c>
      <c r="I172" s="161" t="n">
        <v>0.907247601280857</v>
      </c>
      <c r="J172" s="75" t="n">
        <f aca="false">I172*(24*30)</f>
        <v>653.218272922217</v>
      </c>
      <c r="K172" s="122"/>
    </row>
    <row r="173" customFormat="false" ht="12.75" hidden="true" customHeight="false" outlineLevel="0" collapsed="false">
      <c r="A173" s="63" t="s">
        <v>16</v>
      </c>
      <c r="B173" s="63" t="n">
        <v>1</v>
      </c>
      <c r="C173" s="63" t="n">
        <v>91</v>
      </c>
      <c r="D173" s="17" t="n">
        <v>37196</v>
      </c>
      <c r="E173" s="123" t="n">
        <v>135276</v>
      </c>
      <c r="F173" s="124" t="n">
        <v>716</v>
      </c>
      <c r="G173" s="73" t="n">
        <f aca="false">E173-F173</f>
        <v>134560</v>
      </c>
      <c r="H173" s="115" t="n">
        <f aca="false">IF(G173&lt;0,0,E173/(30*1500*24))</f>
        <v>0.125255555555556</v>
      </c>
      <c r="I173" s="162" t="n">
        <v>0.9748</v>
      </c>
      <c r="J173" s="75" t="n">
        <f aca="false">I173*(24*30)</f>
        <v>701.856</v>
      </c>
      <c r="K173" s="122"/>
    </row>
    <row r="174" customFormat="false" ht="12.75" hidden="true" customHeight="false" outlineLevel="0" collapsed="false">
      <c r="A174" s="63" t="s">
        <v>16</v>
      </c>
      <c r="B174" s="63" t="n">
        <v>1</v>
      </c>
      <c r="C174" s="63" t="n">
        <v>61</v>
      </c>
      <c r="D174" s="17" t="n">
        <v>37196</v>
      </c>
      <c r="E174" s="123" t="n">
        <v>142474</v>
      </c>
      <c r="F174" s="124" t="n">
        <v>1781</v>
      </c>
      <c r="G174" s="73" t="n">
        <f aca="false">E174-F174</f>
        <v>140693</v>
      </c>
      <c r="H174" s="115" t="n">
        <f aca="false">IF(G174&lt;0,0,E174/(30*1500*24))</f>
        <v>0.13192037037037</v>
      </c>
      <c r="I174" s="125" t="n">
        <v>0.7569</v>
      </c>
      <c r="J174" s="75" t="n">
        <f aca="false">I174*(24*30)</f>
        <v>544.968</v>
      </c>
      <c r="K174" s="122"/>
    </row>
    <row r="175" customFormat="false" ht="12.75" hidden="true" customHeight="false" outlineLevel="0" collapsed="false">
      <c r="A175" s="63" t="s">
        <v>16</v>
      </c>
      <c r="B175" s="63" t="n">
        <v>1</v>
      </c>
      <c r="C175" s="63" t="n">
        <v>76</v>
      </c>
      <c r="D175" s="17" t="n">
        <v>37196</v>
      </c>
      <c r="E175" s="158" t="n">
        <v>148426</v>
      </c>
      <c r="F175" s="130" t="n">
        <v>2020</v>
      </c>
      <c r="G175" s="73" t="n">
        <f aca="false">E175-F175</f>
        <v>146406</v>
      </c>
      <c r="H175" s="115" t="n">
        <f aca="false">IF(G175&lt;0,0,E175/(30*1500*24))</f>
        <v>0.137431481481482</v>
      </c>
      <c r="I175" s="125" t="n">
        <v>0.4111</v>
      </c>
      <c r="J175" s="75" t="n">
        <f aca="false">I175*(24*30)</f>
        <v>295.992</v>
      </c>
      <c r="K175" s="122"/>
    </row>
    <row r="176" customFormat="false" ht="12.75" hidden="true" customHeight="false" outlineLevel="0" collapsed="false">
      <c r="A176" s="63" t="s">
        <v>16</v>
      </c>
      <c r="B176" s="63" t="n">
        <v>1</v>
      </c>
      <c r="C176" s="63" t="n">
        <v>93</v>
      </c>
      <c r="D176" s="17" t="n">
        <v>37196</v>
      </c>
      <c r="E176" s="158" t="n">
        <v>150250</v>
      </c>
      <c r="F176" s="130" t="n">
        <v>60</v>
      </c>
      <c r="G176" s="73" t="n">
        <f aca="false">E176-F176</f>
        <v>150190</v>
      </c>
      <c r="H176" s="115" t="n">
        <f aca="false">IF(G176&lt;0,0,E176/(30*1500*24))</f>
        <v>0.13912037037037</v>
      </c>
      <c r="I176" s="125" t="n">
        <v>0.9997</v>
      </c>
      <c r="J176" s="75" t="n">
        <f aca="false">I176*(24*30)</f>
        <v>719.784</v>
      </c>
      <c r="K176" s="122"/>
    </row>
    <row r="177" customFormat="false" ht="12.75" hidden="true" customHeight="false" outlineLevel="0" collapsed="false">
      <c r="A177" s="63" t="s">
        <v>16</v>
      </c>
      <c r="B177" s="63" t="n">
        <v>1</v>
      </c>
      <c r="C177" s="63" t="n">
        <v>33</v>
      </c>
      <c r="D177" s="17" t="n">
        <v>37196</v>
      </c>
      <c r="E177" s="158" t="n">
        <v>158787</v>
      </c>
      <c r="F177" s="130" t="n">
        <v>884</v>
      </c>
      <c r="G177" s="73" t="n">
        <f aca="false">E177-F177</f>
        <v>157903</v>
      </c>
      <c r="H177" s="115" t="n">
        <f aca="false">IF(G177&lt;0,0,E177/(30*1500*24))</f>
        <v>0.147025</v>
      </c>
      <c r="I177" s="125" t="n">
        <v>0.9907</v>
      </c>
      <c r="J177" s="75" t="n">
        <f aca="false">I177*(24*30)</f>
        <v>713.304</v>
      </c>
      <c r="K177" s="122"/>
    </row>
    <row r="178" customFormat="false" ht="12.75" hidden="true" customHeight="false" outlineLevel="0" collapsed="false">
      <c r="A178" s="63" t="s">
        <v>16</v>
      </c>
      <c r="B178" s="63" t="n">
        <v>1</v>
      </c>
      <c r="C178" s="63" t="n">
        <v>92</v>
      </c>
      <c r="D178" s="17" t="n">
        <v>37196</v>
      </c>
      <c r="E178" s="123" t="n">
        <v>159842</v>
      </c>
      <c r="F178" s="124" t="n">
        <v>604</v>
      </c>
      <c r="G178" s="73" t="n">
        <f aca="false">E178-F178</f>
        <v>159238</v>
      </c>
      <c r="H178" s="115" t="n">
        <f aca="false">IF(G178&lt;0,0,E178/(30*1500*24))</f>
        <v>0.148001851851852</v>
      </c>
      <c r="I178" s="162" t="n">
        <v>0.6087</v>
      </c>
      <c r="J178" s="75" t="n">
        <f aca="false">I178*(24*30)</f>
        <v>438.264</v>
      </c>
      <c r="K178" s="122"/>
    </row>
    <row r="179" customFormat="false" ht="12.75" hidden="true" customHeight="false" outlineLevel="0" collapsed="false">
      <c r="A179" s="63" t="s">
        <v>16</v>
      </c>
      <c r="B179" s="63" t="n">
        <v>1</v>
      </c>
      <c r="C179" s="63" t="n">
        <v>23</v>
      </c>
      <c r="D179" s="17" t="n">
        <v>37196</v>
      </c>
      <c r="E179" s="123" t="n">
        <v>160361</v>
      </c>
      <c r="F179" s="124" t="n">
        <v>744</v>
      </c>
      <c r="G179" s="73" t="n">
        <f aca="false">E179-F179</f>
        <v>159617</v>
      </c>
      <c r="H179" s="115" t="n">
        <f aca="false">IF(G179&lt;0,0,E179/(30*1500*24))</f>
        <v>0.148482407407407</v>
      </c>
      <c r="I179" s="125" t="n">
        <v>0.3772</v>
      </c>
      <c r="J179" s="75" t="n">
        <f aca="false">I179*(24*30)</f>
        <v>271.584</v>
      </c>
      <c r="K179" s="122"/>
    </row>
    <row r="180" customFormat="false" ht="12.75" hidden="true" customHeight="false" outlineLevel="0" collapsed="false">
      <c r="A180" s="63" t="s">
        <v>16</v>
      </c>
      <c r="B180" s="63" t="n">
        <v>1</v>
      </c>
      <c r="C180" s="63" t="n">
        <v>13</v>
      </c>
      <c r="D180" s="17" t="n">
        <v>37196</v>
      </c>
      <c r="E180" s="163" t="n">
        <v>161919</v>
      </c>
      <c r="F180" s="163" t="n">
        <v>1088</v>
      </c>
      <c r="G180" s="73" t="n">
        <f aca="false">E180-F180</f>
        <v>160831</v>
      </c>
      <c r="H180" s="115" t="n">
        <f aca="false">IF(G180&lt;0,0,E180/(30*1500*24))</f>
        <v>0.149925</v>
      </c>
      <c r="I180" s="161" t="n">
        <v>0.696430282451667</v>
      </c>
      <c r="J180" s="75" t="n">
        <f aca="false">I180*(24*30)</f>
        <v>501.4298033652</v>
      </c>
      <c r="K180" s="122"/>
    </row>
    <row r="181" customFormat="false" ht="12.75" hidden="true" customHeight="false" outlineLevel="0" collapsed="false">
      <c r="A181" s="63" t="s">
        <v>16</v>
      </c>
      <c r="B181" s="63" t="n">
        <v>1</v>
      </c>
      <c r="C181" s="63" t="n">
        <v>81</v>
      </c>
      <c r="D181" s="17" t="n">
        <v>37196</v>
      </c>
      <c r="E181" s="123" t="n">
        <v>162579</v>
      </c>
      <c r="F181" s="124" t="n">
        <v>573</v>
      </c>
      <c r="G181" s="73" t="n">
        <f aca="false">E181-F181</f>
        <v>162006</v>
      </c>
      <c r="H181" s="115" t="n">
        <f aca="false">IF(G181&lt;0,0,E181/(30*1500*24))</f>
        <v>0.150536111111111</v>
      </c>
      <c r="I181" s="125" t="n">
        <v>0.946</v>
      </c>
      <c r="J181" s="75" t="n">
        <f aca="false">I181*(24*30)</f>
        <v>681.12</v>
      </c>
      <c r="K181" s="122"/>
    </row>
    <row r="182" customFormat="false" ht="12.75" hidden="true" customHeight="false" outlineLevel="0" collapsed="false">
      <c r="A182" s="63" t="s">
        <v>16</v>
      </c>
      <c r="B182" s="63" t="n">
        <v>1</v>
      </c>
      <c r="C182" s="63" t="n">
        <v>70</v>
      </c>
      <c r="D182" s="17" t="n">
        <v>37196</v>
      </c>
      <c r="E182" s="157" t="n">
        <v>171450</v>
      </c>
      <c r="F182" s="157" t="n">
        <v>257</v>
      </c>
      <c r="G182" s="73" t="n">
        <f aca="false">E182-F182</f>
        <v>171193</v>
      </c>
      <c r="H182" s="115" t="n">
        <f aca="false">IF(G182&lt;0,0,E182/(30*1500*24))</f>
        <v>0.15875</v>
      </c>
      <c r="I182" s="125" t="n">
        <v>0.7215</v>
      </c>
      <c r="J182" s="75" t="n">
        <f aca="false">I182*(24*30)</f>
        <v>519.48</v>
      </c>
      <c r="K182" s="122"/>
    </row>
    <row r="183" customFormat="false" ht="12.75" hidden="true" customHeight="false" outlineLevel="0" collapsed="false">
      <c r="A183" s="63" t="s">
        <v>16</v>
      </c>
      <c r="B183" s="63" t="n">
        <v>1</v>
      </c>
      <c r="C183" s="63" t="n">
        <v>95</v>
      </c>
      <c r="D183" s="17" t="n">
        <v>37196</v>
      </c>
      <c r="E183" s="158" t="n">
        <v>177966</v>
      </c>
      <c r="F183" s="130" t="n">
        <v>532</v>
      </c>
      <c r="G183" s="73" t="n">
        <f aca="false">E183-F183</f>
        <v>177434</v>
      </c>
      <c r="H183" s="115" t="n">
        <f aca="false">IF(G183&lt;0,0,E183/(30*1500*24))</f>
        <v>0.164783333333333</v>
      </c>
      <c r="I183" s="125" t="n">
        <v>0.8402</v>
      </c>
      <c r="J183" s="75" t="n">
        <f aca="false">I183*(24*30)</f>
        <v>604.944</v>
      </c>
      <c r="K183" s="122"/>
    </row>
    <row r="184" customFormat="false" ht="12.75" hidden="true" customHeight="false" outlineLevel="0" collapsed="false">
      <c r="A184" s="63" t="s">
        <v>16</v>
      </c>
      <c r="B184" s="63" t="n">
        <v>1</v>
      </c>
      <c r="C184" s="63" t="n">
        <v>10</v>
      </c>
      <c r="D184" s="17" t="n">
        <v>37196</v>
      </c>
      <c r="E184" s="158" t="n">
        <v>184866</v>
      </c>
      <c r="F184" s="130" t="n">
        <v>341</v>
      </c>
      <c r="G184" s="73" t="n">
        <f aca="false">E184-F184</f>
        <v>184525</v>
      </c>
      <c r="H184" s="115" t="n">
        <f aca="false">IF(G184&lt;0,0,E184/(30*1500*24))</f>
        <v>0.171172222222222</v>
      </c>
      <c r="I184" s="125" t="n">
        <v>0.8514</v>
      </c>
      <c r="J184" s="75" t="n">
        <f aca="false">I184*(24*30)</f>
        <v>613.008</v>
      </c>
      <c r="K184" s="122"/>
    </row>
    <row r="185" customFormat="false" ht="12.75" hidden="true" customHeight="false" outlineLevel="0" collapsed="false">
      <c r="A185" s="63" t="s">
        <v>16</v>
      </c>
      <c r="B185" s="63" t="n">
        <v>1</v>
      </c>
      <c r="C185" s="63" t="n">
        <v>53</v>
      </c>
      <c r="D185" s="17" t="n">
        <v>37196</v>
      </c>
      <c r="E185" s="123" t="n">
        <v>185958</v>
      </c>
      <c r="F185" s="124" t="n">
        <v>732</v>
      </c>
      <c r="G185" s="73" t="n">
        <f aca="false">E185-F185</f>
        <v>185226</v>
      </c>
      <c r="H185" s="115" t="n">
        <f aca="false">IF(G185&lt;0,0,E185/(30*1500*24))</f>
        <v>0.172183333333333</v>
      </c>
      <c r="I185" s="125" t="n">
        <v>0.7747</v>
      </c>
      <c r="J185" s="75" t="n">
        <f aca="false">I185*(24*30)</f>
        <v>557.784</v>
      </c>
      <c r="K185" s="122"/>
    </row>
    <row r="186" customFormat="false" ht="12.75" hidden="true" customHeight="false" outlineLevel="0" collapsed="false">
      <c r="A186" s="63" t="s">
        <v>16</v>
      </c>
      <c r="B186" s="63" t="n">
        <v>1</v>
      </c>
      <c r="C186" s="63" t="n">
        <v>55</v>
      </c>
      <c r="D186" s="17" t="n">
        <v>37196</v>
      </c>
      <c r="E186" s="123" t="n">
        <v>192710</v>
      </c>
      <c r="F186" s="124" t="n">
        <v>1379</v>
      </c>
      <c r="G186" s="73" t="n">
        <f aca="false">E186-F186</f>
        <v>191331</v>
      </c>
      <c r="H186" s="115" t="n">
        <f aca="false">IF(G186&lt;0,0,E186/(30*1500*24))</f>
        <v>0.178435185185185</v>
      </c>
      <c r="I186" s="125" t="n">
        <v>0.511</v>
      </c>
      <c r="J186" s="75" t="n">
        <f aca="false">I186*(24*30)</f>
        <v>367.92</v>
      </c>
      <c r="K186" s="122"/>
    </row>
    <row r="187" customFormat="false" ht="12.75" hidden="true" customHeight="false" outlineLevel="0" collapsed="false">
      <c r="A187" s="63" t="s">
        <v>16</v>
      </c>
      <c r="B187" s="63" t="n">
        <v>1</v>
      </c>
      <c r="C187" s="63" t="n">
        <v>16</v>
      </c>
      <c r="D187" s="17" t="n">
        <v>37196</v>
      </c>
      <c r="E187" s="123" t="n">
        <v>195587</v>
      </c>
      <c r="F187" s="124" t="n">
        <v>525</v>
      </c>
      <c r="G187" s="73" t="n">
        <f aca="false">E187-F187</f>
        <v>195062</v>
      </c>
      <c r="H187" s="115" t="n">
        <f aca="false">IF(G187&lt;0,0,E187/(30*1500*24))</f>
        <v>0.181099074074074</v>
      </c>
      <c r="I187" s="125" t="n">
        <v>0.8185</v>
      </c>
      <c r="J187" s="75" t="n">
        <f aca="false">I187*(24*30)</f>
        <v>589.32</v>
      </c>
      <c r="K187" s="122"/>
    </row>
    <row r="188" customFormat="false" ht="12.75" hidden="true" customHeight="false" outlineLevel="0" collapsed="false">
      <c r="A188" s="63" t="s">
        <v>16</v>
      </c>
      <c r="B188" s="63" t="n">
        <v>1</v>
      </c>
      <c r="C188" s="63" t="n">
        <v>94</v>
      </c>
      <c r="D188" s="17" t="n">
        <v>37196</v>
      </c>
      <c r="E188" s="157" t="n">
        <v>225412</v>
      </c>
      <c r="F188" s="157" t="n">
        <v>1023</v>
      </c>
      <c r="G188" s="73" t="n">
        <f aca="false">E188-F188</f>
        <v>224389</v>
      </c>
      <c r="H188" s="115" t="n">
        <f aca="false">IF(G188&lt;0,0,E188/(30*1500*24))</f>
        <v>0.208714814814815</v>
      </c>
      <c r="I188" s="125" t="n">
        <v>0.7281</v>
      </c>
      <c r="J188" s="75" t="n">
        <f aca="false">I188*(24*30)</f>
        <v>524.232</v>
      </c>
      <c r="K188" s="122"/>
    </row>
    <row r="189" customFormat="false" ht="12.75" hidden="true" customHeight="false" outlineLevel="0" collapsed="false">
      <c r="A189" s="63" t="s">
        <v>16</v>
      </c>
      <c r="B189" s="63" t="n">
        <v>1</v>
      </c>
      <c r="C189" s="63" t="n">
        <v>36</v>
      </c>
      <c r="D189" s="17" t="n">
        <v>37196</v>
      </c>
      <c r="E189" s="157" t="n">
        <v>230180</v>
      </c>
      <c r="F189" s="157" t="n">
        <v>785</v>
      </c>
      <c r="G189" s="73" t="n">
        <f aca="false">E189-F189</f>
        <v>229395</v>
      </c>
      <c r="H189" s="115" t="n">
        <f aca="false">IF(G189&lt;0,0,E189/(30*1500*24))</f>
        <v>0.21312962962963</v>
      </c>
      <c r="I189" s="125" t="n">
        <v>0.6838</v>
      </c>
      <c r="J189" s="75" t="n">
        <f aca="false">I189*(24*30)</f>
        <v>492.336</v>
      </c>
      <c r="K189" s="122"/>
    </row>
    <row r="190" customFormat="false" ht="12.75" hidden="true" customHeight="false" outlineLevel="0" collapsed="false">
      <c r="A190" s="63" t="s">
        <v>16</v>
      </c>
      <c r="B190" s="63" t="n">
        <v>1</v>
      </c>
      <c r="C190" s="63" t="n">
        <v>79</v>
      </c>
      <c r="D190" s="17" t="n">
        <v>37196</v>
      </c>
      <c r="E190" s="158" t="n">
        <v>239194</v>
      </c>
      <c r="F190" s="130" t="n">
        <v>711</v>
      </c>
      <c r="G190" s="73" t="n">
        <f aca="false">E190-F190</f>
        <v>238483</v>
      </c>
      <c r="H190" s="115" t="n">
        <f aca="false">IF(G190&lt;0,0,E190/(30*1500*24))</f>
        <v>0.221475925925926</v>
      </c>
      <c r="I190" s="125" t="n">
        <v>0.8843</v>
      </c>
      <c r="J190" s="75" t="n">
        <f aca="false">I190*(24*30)</f>
        <v>636.696</v>
      </c>
      <c r="K190" s="122"/>
    </row>
    <row r="191" customFormat="false" ht="12.75" hidden="true" customHeight="false" outlineLevel="0" collapsed="false">
      <c r="A191" s="63" t="s">
        <v>16</v>
      </c>
      <c r="B191" s="63" t="n">
        <v>1</v>
      </c>
      <c r="C191" s="63" t="n">
        <v>75</v>
      </c>
      <c r="D191" s="17" t="n">
        <v>37196</v>
      </c>
      <c r="E191" s="123" t="n">
        <v>240975</v>
      </c>
      <c r="F191" s="124" t="n">
        <v>1303</v>
      </c>
      <c r="G191" s="73" t="n">
        <f aca="false">E191-F191</f>
        <v>239672</v>
      </c>
      <c r="H191" s="115" t="n">
        <f aca="false">IF(G191&lt;0,0,E191/(30*1500*24))</f>
        <v>0.223125</v>
      </c>
      <c r="I191" s="164" t="n">
        <v>0.6961</v>
      </c>
      <c r="J191" s="75" t="n">
        <f aca="false">I191*(24*30)</f>
        <v>501.192</v>
      </c>
      <c r="K191" s="122"/>
    </row>
    <row r="192" customFormat="false" ht="12.75" hidden="true" customHeight="false" outlineLevel="0" collapsed="false">
      <c r="A192" s="63" t="s">
        <v>16</v>
      </c>
      <c r="B192" s="63" t="n">
        <v>1</v>
      </c>
      <c r="C192" s="63" t="n">
        <v>9</v>
      </c>
      <c r="D192" s="17" t="n">
        <v>37196</v>
      </c>
      <c r="E192" s="123" t="n">
        <v>245604</v>
      </c>
      <c r="F192" s="124" t="n">
        <v>470</v>
      </c>
      <c r="G192" s="73" t="n">
        <f aca="false">E192-F192</f>
        <v>245134</v>
      </c>
      <c r="H192" s="115" t="n">
        <f aca="false">IF(G192&lt;0,0,E192/(30*1500*24))</f>
        <v>0.227411111111111</v>
      </c>
      <c r="I192" s="125" t="n">
        <v>0.7824</v>
      </c>
      <c r="J192" s="75" t="n">
        <f aca="false">I192*(24*30)</f>
        <v>563.328</v>
      </c>
      <c r="K192" s="122"/>
    </row>
    <row r="193" customFormat="false" ht="12.75" hidden="true" customHeight="false" outlineLevel="0" collapsed="false">
      <c r="A193" s="63" t="s">
        <v>16</v>
      </c>
      <c r="B193" s="63" t="n">
        <v>1</v>
      </c>
      <c r="C193" s="63" t="n">
        <v>66</v>
      </c>
      <c r="D193" s="17" t="n">
        <v>37196</v>
      </c>
      <c r="E193" s="163" t="n">
        <v>252655</v>
      </c>
      <c r="F193" s="163" t="n">
        <v>962</v>
      </c>
      <c r="G193" s="73" t="n">
        <f aca="false">E193-F193</f>
        <v>251693</v>
      </c>
      <c r="H193" s="115" t="n">
        <f aca="false">IF(G193&lt;0,0,E193/(30*1500*24))</f>
        <v>0.233939814814815</v>
      </c>
      <c r="I193" s="125" t="n">
        <v>0.8959</v>
      </c>
      <c r="J193" s="75" t="n">
        <f aca="false">I193*(24*30)</f>
        <v>645.048</v>
      </c>
      <c r="K193" s="122"/>
    </row>
    <row r="194" customFormat="false" ht="12.75" hidden="true" customHeight="false" outlineLevel="0" collapsed="false">
      <c r="A194" s="63" t="s">
        <v>16</v>
      </c>
      <c r="B194" s="63" t="n">
        <v>1</v>
      </c>
      <c r="C194" s="63" t="n">
        <v>2</v>
      </c>
      <c r="D194" s="17" t="n">
        <v>37196</v>
      </c>
      <c r="E194" s="158" t="n">
        <v>255695</v>
      </c>
      <c r="F194" s="130" t="n">
        <v>823</v>
      </c>
      <c r="G194" s="73" t="n">
        <f aca="false">E194-F194</f>
        <v>254872</v>
      </c>
      <c r="H194" s="115" t="n">
        <f aca="false">IF(G194&lt;0,0,E194/(30*1500*24))</f>
        <v>0.23675462962963</v>
      </c>
      <c r="I194" s="161" t="n">
        <v>0.659495398265462</v>
      </c>
      <c r="J194" s="75" t="n">
        <f aca="false">I194*(24*30)</f>
        <v>474.836686751133</v>
      </c>
      <c r="K194" s="122"/>
    </row>
    <row r="195" customFormat="false" ht="12.75" hidden="true" customHeight="false" outlineLevel="0" collapsed="false">
      <c r="A195" s="63" t="s">
        <v>16</v>
      </c>
      <c r="B195" s="63" t="n">
        <v>1</v>
      </c>
      <c r="C195" s="63" t="n">
        <v>60</v>
      </c>
      <c r="D195" s="17" t="n">
        <v>37196</v>
      </c>
      <c r="E195" s="123" t="n">
        <v>260579</v>
      </c>
      <c r="F195" s="124" t="n">
        <v>996</v>
      </c>
      <c r="G195" s="73" t="n">
        <f aca="false">E195-F195</f>
        <v>259583</v>
      </c>
      <c r="H195" s="115" t="n">
        <f aca="false">IF(G195&lt;0,0,E195/(30*1500*24))</f>
        <v>0.241276851851852</v>
      </c>
      <c r="I195" s="161" t="n">
        <v>0.731032072315257</v>
      </c>
      <c r="J195" s="75" t="n">
        <f aca="false">I195*(24*30)</f>
        <v>526.343092066985</v>
      </c>
      <c r="K195" s="122"/>
    </row>
    <row r="196" customFormat="false" ht="12.75" hidden="true" customHeight="false" outlineLevel="0" collapsed="false">
      <c r="A196" s="63" t="s">
        <v>16</v>
      </c>
      <c r="B196" s="63" t="n">
        <v>1</v>
      </c>
      <c r="C196" s="63" t="n">
        <v>84</v>
      </c>
      <c r="D196" s="17" t="n">
        <v>37196</v>
      </c>
      <c r="E196" s="158" t="n">
        <v>260867</v>
      </c>
      <c r="F196" s="130" t="n">
        <v>332</v>
      </c>
      <c r="G196" s="73" t="n">
        <f aca="false">E196-F196</f>
        <v>260535</v>
      </c>
      <c r="H196" s="115" t="n">
        <f aca="false">IF(G196&lt;0,0,E196/(30*1500*24))</f>
        <v>0.241543518518519</v>
      </c>
      <c r="I196" s="125" t="n">
        <v>0.8025</v>
      </c>
      <c r="J196" s="75" t="n">
        <f aca="false">I196*(24*30)</f>
        <v>577.8</v>
      </c>
      <c r="K196" s="122"/>
    </row>
    <row r="197" customFormat="false" ht="12.75" hidden="true" customHeight="false" outlineLevel="0" collapsed="false">
      <c r="A197" s="63" t="s">
        <v>16</v>
      </c>
      <c r="B197" s="63" t="n">
        <v>1</v>
      </c>
      <c r="C197" s="63" t="n">
        <v>64</v>
      </c>
      <c r="D197" s="17" t="n">
        <v>37196</v>
      </c>
      <c r="E197" s="163" t="n">
        <v>262333</v>
      </c>
      <c r="F197" s="163" t="n">
        <v>782</v>
      </c>
      <c r="G197" s="73" t="n">
        <f aca="false">E197-F197</f>
        <v>261551</v>
      </c>
      <c r="H197" s="115" t="n">
        <f aca="false">IF(G197&lt;0,0,E197/(30*1500*24))</f>
        <v>0.242900925925926</v>
      </c>
      <c r="I197" s="125" t="n">
        <v>0.8096</v>
      </c>
      <c r="J197" s="75" t="n">
        <f aca="false">I197*(24*30)</f>
        <v>582.912</v>
      </c>
      <c r="K197" s="122"/>
    </row>
    <row r="198" customFormat="false" ht="12.75" hidden="true" customHeight="false" outlineLevel="0" collapsed="false">
      <c r="A198" s="63" t="s">
        <v>16</v>
      </c>
      <c r="B198" s="63" t="n">
        <v>1</v>
      </c>
      <c r="C198" s="63" t="n">
        <v>68</v>
      </c>
      <c r="D198" s="17" t="n">
        <v>37196</v>
      </c>
      <c r="E198" s="158" t="n">
        <v>275349</v>
      </c>
      <c r="F198" s="130" t="n">
        <v>718</v>
      </c>
      <c r="G198" s="73" t="n">
        <f aca="false">E198-F198</f>
        <v>274631</v>
      </c>
      <c r="H198" s="115" t="n">
        <f aca="false">IF(G198&lt;0,0,E198/(30*1500*24))</f>
        <v>0.254952777777778</v>
      </c>
      <c r="I198" s="125" t="n">
        <v>0.8534</v>
      </c>
      <c r="J198" s="75" t="n">
        <f aca="false">I198*(24*30)</f>
        <v>614.448</v>
      </c>
      <c r="K198" s="122"/>
    </row>
    <row r="199" customFormat="false" ht="12.75" hidden="true" customHeight="false" outlineLevel="0" collapsed="false">
      <c r="A199" s="63" t="s">
        <v>16</v>
      </c>
      <c r="B199" s="63" t="n">
        <v>1</v>
      </c>
      <c r="C199" s="63" t="n">
        <v>78</v>
      </c>
      <c r="D199" s="17" t="n">
        <v>37196</v>
      </c>
      <c r="E199" s="123" t="n">
        <v>276809</v>
      </c>
      <c r="F199" s="124" t="n">
        <v>496</v>
      </c>
      <c r="G199" s="73" t="n">
        <f aca="false">E199-F199</f>
        <v>276313</v>
      </c>
      <c r="H199" s="115" t="n">
        <f aca="false">IF(G199&lt;0,0,E199/(30*1500*24))</f>
        <v>0.25630462962963</v>
      </c>
      <c r="I199" s="125" t="n">
        <v>0.7482</v>
      </c>
      <c r="J199" s="75" t="n">
        <f aca="false">I199*(24*30)</f>
        <v>538.704</v>
      </c>
      <c r="K199" s="122"/>
    </row>
    <row r="200" customFormat="false" ht="12.75" hidden="true" customHeight="false" outlineLevel="0" collapsed="false">
      <c r="A200" s="63" t="s">
        <v>16</v>
      </c>
      <c r="B200" s="63" t="n">
        <v>1</v>
      </c>
      <c r="C200" s="63" t="n">
        <v>37</v>
      </c>
      <c r="D200" s="17" t="n">
        <v>37196</v>
      </c>
      <c r="E200" s="158" t="n">
        <v>278787</v>
      </c>
      <c r="F200" s="130" t="n">
        <v>301</v>
      </c>
      <c r="G200" s="73" t="n">
        <f aca="false">E200-F200</f>
        <v>278486</v>
      </c>
      <c r="H200" s="115" t="n">
        <f aca="false">IF(G200&lt;0,0,E200/(30*1500*24))</f>
        <v>0.258136111111111</v>
      </c>
      <c r="I200" s="125" t="n">
        <v>0.8154</v>
      </c>
      <c r="J200" s="75" t="n">
        <f aca="false">I200*(24*30)</f>
        <v>587.088</v>
      </c>
      <c r="K200" s="122"/>
    </row>
    <row r="201" customFormat="false" ht="12.75" hidden="true" customHeight="false" outlineLevel="0" collapsed="false">
      <c r="A201" s="63" t="s">
        <v>16</v>
      </c>
      <c r="B201" s="63" t="n">
        <v>1</v>
      </c>
      <c r="C201" s="63" t="n">
        <v>56</v>
      </c>
      <c r="D201" s="17" t="n">
        <v>37196</v>
      </c>
      <c r="E201" s="123" t="n">
        <v>279782</v>
      </c>
      <c r="F201" s="124" t="n">
        <v>1103</v>
      </c>
      <c r="G201" s="73" t="n">
        <f aca="false">E201-F201</f>
        <v>278679</v>
      </c>
      <c r="H201" s="115" t="n">
        <f aca="false">IF(G201&lt;0,0,E201/(30*1500*24))</f>
        <v>0.259057407407407</v>
      </c>
      <c r="I201" s="125" t="n">
        <v>0.8316</v>
      </c>
      <c r="J201" s="75" t="n">
        <f aca="false">I201*(24*30)</f>
        <v>598.752</v>
      </c>
      <c r="K201" s="122"/>
    </row>
    <row r="202" customFormat="false" ht="12.75" hidden="true" customHeight="false" outlineLevel="0" collapsed="false">
      <c r="A202" s="63" t="s">
        <v>16</v>
      </c>
      <c r="B202" s="63" t="n">
        <v>1</v>
      </c>
      <c r="C202" s="63" t="n">
        <v>63</v>
      </c>
      <c r="D202" s="17" t="n">
        <v>37196</v>
      </c>
      <c r="E202" s="158" t="n">
        <v>288479</v>
      </c>
      <c r="F202" s="130" t="n">
        <v>1119</v>
      </c>
      <c r="G202" s="73" t="n">
        <f aca="false">E202-F202</f>
        <v>287360</v>
      </c>
      <c r="H202" s="115" t="n">
        <f aca="false">IF(G202&lt;0,0,E202/(30*1500*24))</f>
        <v>0.267110185185185</v>
      </c>
      <c r="I202" s="125" t="n">
        <v>0.7553</v>
      </c>
      <c r="J202" s="75" t="n">
        <f aca="false">I202*(24*30)</f>
        <v>543.816</v>
      </c>
      <c r="K202" s="122"/>
    </row>
    <row r="203" customFormat="false" ht="12.75" hidden="true" customHeight="false" outlineLevel="0" collapsed="false">
      <c r="A203" s="63" t="s">
        <v>16</v>
      </c>
      <c r="B203" s="63" t="n">
        <v>1</v>
      </c>
      <c r="C203" s="63" t="n">
        <v>82</v>
      </c>
      <c r="D203" s="17" t="n">
        <v>37196</v>
      </c>
      <c r="E203" s="120" t="n">
        <v>289615</v>
      </c>
      <c r="F203" s="120" t="n">
        <v>1857</v>
      </c>
      <c r="G203" s="73" t="n">
        <f aca="false">E203-F203</f>
        <v>287758</v>
      </c>
      <c r="H203" s="115" t="n">
        <f aca="false">IF(G203&lt;0,0,E203/(30*1500*24))</f>
        <v>0.268162037037037</v>
      </c>
      <c r="I203" s="125" t="n">
        <v>0.7452</v>
      </c>
      <c r="J203" s="75" t="n">
        <f aca="false">I203*(24*30)</f>
        <v>536.544</v>
      </c>
      <c r="K203" s="122"/>
    </row>
    <row r="204" customFormat="false" ht="12.75" hidden="true" customHeight="false" outlineLevel="0" collapsed="false">
      <c r="A204" s="63" t="s">
        <v>16</v>
      </c>
      <c r="B204" s="63" t="n">
        <v>1</v>
      </c>
      <c r="C204" s="63" t="n">
        <v>87</v>
      </c>
      <c r="D204" s="17" t="n">
        <v>37196</v>
      </c>
      <c r="E204" s="158" t="n">
        <v>294856</v>
      </c>
      <c r="F204" s="130" t="n">
        <v>1401</v>
      </c>
      <c r="G204" s="73" t="n">
        <f aca="false">E204-F204</f>
        <v>293455</v>
      </c>
      <c r="H204" s="115" t="n">
        <f aca="false">IF(G204&lt;0,0,E204/(30*1500*24))</f>
        <v>0.273014814814815</v>
      </c>
      <c r="I204" s="125" t="n">
        <v>0.8342</v>
      </c>
      <c r="J204" s="75" t="n">
        <f aca="false">I204*(24*30)</f>
        <v>600.624</v>
      </c>
      <c r="K204" s="122"/>
    </row>
    <row r="205" customFormat="false" ht="12.75" hidden="true" customHeight="false" outlineLevel="0" collapsed="false">
      <c r="A205" s="63" t="s">
        <v>16</v>
      </c>
      <c r="B205" s="63" t="n">
        <v>1</v>
      </c>
      <c r="C205" s="63" t="n">
        <v>52</v>
      </c>
      <c r="D205" s="17" t="n">
        <v>37196</v>
      </c>
      <c r="E205" s="123" t="n">
        <v>298859</v>
      </c>
      <c r="F205" s="124" t="n">
        <v>430</v>
      </c>
      <c r="G205" s="73" t="n">
        <f aca="false">E205-F205</f>
        <v>298429</v>
      </c>
      <c r="H205" s="115" t="n">
        <f aca="false">IF(G205&lt;0,0,E205/(30*1500*24))</f>
        <v>0.276721296296296</v>
      </c>
      <c r="I205" s="125" t="n">
        <v>0.9303</v>
      </c>
      <c r="J205" s="75" t="n">
        <f aca="false">I205*(24*30)</f>
        <v>669.816</v>
      </c>
      <c r="K205" s="122"/>
    </row>
    <row r="206" customFormat="false" ht="12.75" hidden="true" customHeight="false" outlineLevel="0" collapsed="false">
      <c r="A206" s="63" t="s">
        <v>16</v>
      </c>
      <c r="B206" s="63" t="n">
        <v>1</v>
      </c>
      <c r="C206" s="63" t="n">
        <v>15</v>
      </c>
      <c r="D206" s="17" t="n">
        <v>37196</v>
      </c>
      <c r="E206" s="123" t="n">
        <v>301103</v>
      </c>
      <c r="F206" s="124" t="n">
        <v>1016</v>
      </c>
      <c r="G206" s="73" t="n">
        <f aca="false">E206-F206</f>
        <v>300087</v>
      </c>
      <c r="H206" s="115" t="n">
        <f aca="false">IF(G206&lt;0,0,E206/(30*1500*24))</f>
        <v>0.278799074074074</v>
      </c>
      <c r="I206" s="159" t="n">
        <v>0.9878</v>
      </c>
      <c r="J206" s="75" t="n">
        <f aca="false">I206*(24*30)</f>
        <v>711.216</v>
      </c>
      <c r="K206" s="122"/>
    </row>
    <row r="207" customFormat="false" ht="12.75" hidden="true" customHeight="false" outlineLevel="0" collapsed="false">
      <c r="A207" s="63" t="s">
        <v>16</v>
      </c>
      <c r="B207" s="63" t="n">
        <v>1</v>
      </c>
      <c r="C207" s="63" t="n">
        <v>83</v>
      </c>
      <c r="D207" s="17" t="n">
        <v>37196</v>
      </c>
      <c r="E207" s="123" t="n">
        <v>302585</v>
      </c>
      <c r="F207" s="124" t="n">
        <v>841</v>
      </c>
      <c r="G207" s="73" t="n">
        <f aca="false">E207-F207</f>
        <v>301744</v>
      </c>
      <c r="H207" s="115" t="n">
        <f aca="false">IF(G207&lt;0,0,E207/(30*1500*24))</f>
        <v>0.280171296296296</v>
      </c>
      <c r="I207" s="125" t="n">
        <v>0.7759</v>
      </c>
      <c r="J207" s="75" t="n">
        <f aca="false">I207*(24*30)</f>
        <v>558.648</v>
      </c>
      <c r="K207" s="122"/>
    </row>
    <row r="208" customFormat="false" ht="12.75" hidden="true" customHeight="false" outlineLevel="0" collapsed="false">
      <c r="A208" s="63" t="s">
        <v>16</v>
      </c>
      <c r="B208" s="63" t="n">
        <v>1</v>
      </c>
      <c r="C208" s="63" t="n">
        <v>7</v>
      </c>
      <c r="D208" s="17" t="n">
        <v>37196</v>
      </c>
      <c r="E208" s="123" t="n">
        <v>312661</v>
      </c>
      <c r="F208" s="124" t="n">
        <v>271</v>
      </c>
      <c r="G208" s="73" t="n">
        <f aca="false">E208-F208</f>
        <v>312390</v>
      </c>
      <c r="H208" s="115" t="n">
        <f aca="false">IF(G208&lt;0,0,E208/(30*1500*24))</f>
        <v>0.289500925925926</v>
      </c>
      <c r="I208" s="125" t="n">
        <v>0.8902</v>
      </c>
      <c r="J208" s="75" t="n">
        <f aca="false">I208*(24*30)</f>
        <v>640.944</v>
      </c>
      <c r="K208" s="122"/>
    </row>
    <row r="209" customFormat="false" ht="12.75" hidden="true" customHeight="false" outlineLevel="0" collapsed="false">
      <c r="A209" s="63" t="s">
        <v>16</v>
      </c>
      <c r="B209" s="63" t="n">
        <v>1</v>
      </c>
      <c r="C209" s="63" t="n">
        <v>72</v>
      </c>
      <c r="D209" s="17" t="n">
        <v>37196</v>
      </c>
      <c r="E209" s="123" t="n">
        <v>322151</v>
      </c>
      <c r="F209" s="124" t="n">
        <v>784</v>
      </c>
      <c r="G209" s="73" t="n">
        <f aca="false">E209-F209</f>
        <v>321367</v>
      </c>
      <c r="H209" s="115" t="n">
        <f aca="false">IF(G209&lt;0,0,E209/(30*1500*24))</f>
        <v>0.298287962962963</v>
      </c>
      <c r="I209" s="125" t="n">
        <v>0.8845</v>
      </c>
      <c r="J209" s="75" t="n">
        <f aca="false">I209*(24*30)</f>
        <v>636.84</v>
      </c>
      <c r="K209" s="122"/>
    </row>
    <row r="210" customFormat="false" ht="12.75" hidden="true" customHeight="false" outlineLevel="0" collapsed="false">
      <c r="A210" s="63" t="s">
        <v>16</v>
      </c>
      <c r="B210" s="63" t="n">
        <v>1</v>
      </c>
      <c r="C210" s="63" t="n">
        <v>49</v>
      </c>
      <c r="D210" s="17" t="n">
        <v>37196</v>
      </c>
      <c r="E210" s="126" t="n">
        <v>322551</v>
      </c>
      <c r="F210" s="127" t="n">
        <v>722</v>
      </c>
      <c r="G210" s="73" t="n">
        <f aca="false">E210-F210</f>
        <v>321829</v>
      </c>
      <c r="H210" s="115" t="n">
        <f aca="false">IF(G210&lt;0,0,E210/(30*1500*24))</f>
        <v>0.298658333333333</v>
      </c>
      <c r="I210" s="128" t="n">
        <v>0.9239</v>
      </c>
      <c r="J210" s="75" t="n">
        <f aca="false">I210*(24*30)</f>
        <v>665.208</v>
      </c>
      <c r="K210" s="122"/>
    </row>
    <row r="211" customFormat="false" ht="12.75" hidden="true" customHeight="false" outlineLevel="0" collapsed="false">
      <c r="A211" s="63" t="s">
        <v>16</v>
      </c>
      <c r="B211" s="63" t="n">
        <v>1</v>
      </c>
      <c r="C211" s="63" t="n">
        <v>11</v>
      </c>
      <c r="D211" s="17" t="n">
        <v>37196</v>
      </c>
      <c r="E211" s="126" t="n">
        <v>323854</v>
      </c>
      <c r="F211" s="127" t="n">
        <v>215</v>
      </c>
      <c r="G211" s="73" t="n">
        <f aca="false">E211-F211</f>
        <v>323639</v>
      </c>
      <c r="H211" s="115" t="n">
        <f aca="false">IF(G211&lt;0,0,E211/(30*1500*24))</f>
        <v>0.299864814814815</v>
      </c>
      <c r="I211" s="128" t="n">
        <v>0.8444</v>
      </c>
      <c r="J211" s="75" t="n">
        <f aca="false">I211*(24*30)</f>
        <v>607.968</v>
      </c>
      <c r="K211" s="122"/>
    </row>
    <row r="212" customFormat="false" ht="12.75" hidden="true" customHeight="false" outlineLevel="0" collapsed="false">
      <c r="A212" s="63" t="s">
        <v>16</v>
      </c>
      <c r="B212" s="63" t="n">
        <v>1</v>
      </c>
      <c r="C212" s="63" t="n">
        <v>14</v>
      </c>
      <c r="D212" s="17" t="n">
        <v>37196</v>
      </c>
      <c r="E212" s="126" t="n">
        <v>327300</v>
      </c>
      <c r="F212" s="127" t="n">
        <v>31</v>
      </c>
      <c r="G212" s="73" t="n">
        <f aca="false">E212-F212</f>
        <v>327269</v>
      </c>
      <c r="H212" s="115" t="n">
        <f aca="false">IF(G212&lt;0,0,E212/(30*1500*24))</f>
        <v>0.303055555555556</v>
      </c>
      <c r="I212" s="128" t="n">
        <v>0.882</v>
      </c>
      <c r="J212" s="75" t="n">
        <f aca="false">I212*(24*30)</f>
        <v>635.04</v>
      </c>
      <c r="K212" s="122"/>
    </row>
    <row r="213" customFormat="false" ht="12.75" hidden="true" customHeight="false" outlineLevel="0" collapsed="false">
      <c r="A213" s="63" t="s">
        <v>16</v>
      </c>
      <c r="B213" s="63" t="n">
        <v>1</v>
      </c>
      <c r="C213" s="63" t="n">
        <v>3</v>
      </c>
      <c r="D213" s="17" t="n">
        <v>37196</v>
      </c>
      <c r="E213" s="126" t="n">
        <v>332891</v>
      </c>
      <c r="F213" s="127" t="n">
        <v>131</v>
      </c>
      <c r="G213" s="73" t="n">
        <f aca="false">E213-F213</f>
        <v>332760</v>
      </c>
      <c r="H213" s="115" t="n">
        <f aca="false">IF(G213&lt;0,0,E213/(30*1500*24))</f>
        <v>0.308232407407407</v>
      </c>
      <c r="I213" s="128" t="n">
        <v>0.8659</v>
      </c>
      <c r="J213" s="75" t="n">
        <f aca="false">I213*(24*30)</f>
        <v>623.448</v>
      </c>
      <c r="K213" s="122"/>
    </row>
    <row r="214" customFormat="false" ht="12.75" hidden="true" customHeight="false" outlineLevel="0" collapsed="false">
      <c r="A214" s="63" t="s">
        <v>16</v>
      </c>
      <c r="B214" s="63" t="n">
        <v>1</v>
      </c>
      <c r="C214" s="63" t="n">
        <v>18</v>
      </c>
      <c r="D214" s="17" t="n">
        <v>37196</v>
      </c>
      <c r="E214" s="157" t="n">
        <v>333963</v>
      </c>
      <c r="F214" s="157" t="n">
        <v>229</v>
      </c>
      <c r="G214" s="73" t="n">
        <f aca="false">E214-F214</f>
        <v>333734</v>
      </c>
      <c r="H214" s="115" t="n">
        <f aca="false">IF(G214&lt;0,0,E214/(30*1500*24))</f>
        <v>0.309225</v>
      </c>
      <c r="I214" s="128" t="n">
        <v>0.9726</v>
      </c>
      <c r="J214" s="75" t="n">
        <f aca="false">I214*(24*30)</f>
        <v>700.272</v>
      </c>
      <c r="K214" s="122"/>
    </row>
    <row r="215" customFormat="false" ht="12.75" hidden="true" customHeight="false" outlineLevel="0" collapsed="false">
      <c r="A215" s="63" t="s">
        <v>16</v>
      </c>
      <c r="B215" s="63" t="n">
        <v>1</v>
      </c>
      <c r="C215" s="63" t="n">
        <v>80</v>
      </c>
      <c r="D215" s="17" t="n">
        <v>37196</v>
      </c>
      <c r="E215" s="126" t="n">
        <v>335051</v>
      </c>
      <c r="F215" s="127" t="n">
        <v>314</v>
      </c>
      <c r="G215" s="73" t="n">
        <f aca="false">E215-F215</f>
        <v>334737</v>
      </c>
      <c r="H215" s="115" t="n">
        <f aca="false">IF(G215&lt;0,0,E215/(30*1500*24))</f>
        <v>0.310232407407407</v>
      </c>
      <c r="I215" s="128" t="n">
        <v>0.9356</v>
      </c>
      <c r="J215" s="75" t="n">
        <f aca="false">I215*(24*30)</f>
        <v>673.632</v>
      </c>
      <c r="K215" s="122"/>
    </row>
    <row r="216" customFormat="false" ht="12.75" hidden="true" customHeight="false" outlineLevel="0" collapsed="false">
      <c r="A216" s="63" t="s">
        <v>16</v>
      </c>
      <c r="B216" s="63" t="n">
        <v>1</v>
      </c>
      <c r="C216" s="63" t="n">
        <v>62</v>
      </c>
      <c r="D216" s="17" t="n">
        <v>37196</v>
      </c>
      <c r="E216" s="165" t="n">
        <v>337206</v>
      </c>
      <c r="F216" s="166" t="n">
        <v>700</v>
      </c>
      <c r="G216" s="73" t="n">
        <f aca="false">E216-F216</f>
        <v>336506</v>
      </c>
      <c r="H216" s="115" t="n">
        <f aca="false">IF(G216&lt;0,0,E216/(30*1500*24))</f>
        <v>0.312227777777778</v>
      </c>
      <c r="I216" s="159" t="n">
        <v>0.7912</v>
      </c>
      <c r="J216" s="75" t="n">
        <f aca="false">I216*(24*30)</f>
        <v>569.664</v>
      </c>
      <c r="K216" s="122"/>
    </row>
    <row r="217" customFormat="false" ht="12.75" hidden="true" customHeight="false" outlineLevel="0" collapsed="false">
      <c r="A217" s="63" t="s">
        <v>16</v>
      </c>
      <c r="B217" s="63" t="n">
        <v>1</v>
      </c>
      <c r="C217" s="63" t="n">
        <v>54</v>
      </c>
      <c r="D217" s="17" t="n">
        <v>37196</v>
      </c>
      <c r="E217" s="126" t="n">
        <v>338482</v>
      </c>
      <c r="F217" s="127" t="n">
        <v>767</v>
      </c>
      <c r="G217" s="73" t="n">
        <f aca="false">E217-F217</f>
        <v>337715</v>
      </c>
      <c r="H217" s="115" t="n">
        <f aca="false">IF(G217&lt;0,0,E217/(30*1500*24))</f>
        <v>0.313409259259259</v>
      </c>
      <c r="I217" s="128" t="n">
        <v>0.94963</v>
      </c>
      <c r="J217" s="75" t="n">
        <f aca="false">I217*(24*30)</f>
        <v>683.7336</v>
      </c>
      <c r="K217" s="122"/>
    </row>
    <row r="218" customFormat="false" ht="12.75" hidden="true" customHeight="false" outlineLevel="0" collapsed="false">
      <c r="A218" s="63" t="s">
        <v>16</v>
      </c>
      <c r="B218" s="63" t="n">
        <v>1</v>
      </c>
      <c r="C218" s="63" t="n">
        <v>21</v>
      </c>
      <c r="D218" s="17" t="n">
        <v>37196</v>
      </c>
      <c r="E218" s="157" t="n">
        <v>339269</v>
      </c>
      <c r="F218" s="157" t="n">
        <v>211</v>
      </c>
      <c r="G218" s="73" t="n">
        <f aca="false">E218-F218</f>
        <v>339058</v>
      </c>
      <c r="H218" s="115" t="n">
        <f aca="false">IF(G218&lt;0,0,E218/(30*1500*24))</f>
        <v>0.314137962962963</v>
      </c>
      <c r="I218" s="128" t="n">
        <v>0.7327</v>
      </c>
      <c r="J218" s="75" t="n">
        <f aca="false">I218*(24*30)</f>
        <v>527.544</v>
      </c>
      <c r="K218" s="122"/>
    </row>
    <row r="219" customFormat="false" ht="12.75" hidden="true" customHeight="false" outlineLevel="0" collapsed="false">
      <c r="A219" s="63" t="s">
        <v>16</v>
      </c>
      <c r="B219" s="63" t="n">
        <v>1</v>
      </c>
      <c r="C219" s="63" t="n">
        <v>71</v>
      </c>
      <c r="D219" s="17" t="n">
        <v>37196</v>
      </c>
      <c r="E219" s="157" t="n">
        <v>341325</v>
      </c>
      <c r="F219" s="157" t="n">
        <v>400</v>
      </c>
      <c r="G219" s="73" t="n">
        <f aca="false">E219-F219</f>
        <v>340925</v>
      </c>
      <c r="H219" s="115" t="n">
        <f aca="false">IF(G219&lt;0,0,E219/(30*1500*24))</f>
        <v>0.316041666666667</v>
      </c>
      <c r="I219" s="128" t="n">
        <v>0.9343</v>
      </c>
      <c r="J219" s="75" t="n">
        <f aca="false">I219*(24*30)</f>
        <v>672.696</v>
      </c>
      <c r="K219" s="122"/>
    </row>
    <row r="220" customFormat="false" ht="12.75" hidden="true" customHeight="false" outlineLevel="0" collapsed="false">
      <c r="A220" s="63" t="s">
        <v>16</v>
      </c>
      <c r="B220" s="63" t="n">
        <v>1</v>
      </c>
      <c r="C220" s="63" t="n">
        <v>74</v>
      </c>
      <c r="D220" s="17" t="n">
        <v>37196</v>
      </c>
      <c r="E220" s="157" t="n">
        <v>342360</v>
      </c>
      <c r="F220" s="157" t="n">
        <v>1122</v>
      </c>
      <c r="G220" s="73" t="n">
        <f aca="false">E220-F220</f>
        <v>341238</v>
      </c>
      <c r="H220" s="115" t="n">
        <f aca="false">IF(G220&lt;0,0,E220/(30*1500*24))</f>
        <v>0.317</v>
      </c>
      <c r="I220" s="128" t="n">
        <v>0.9532</v>
      </c>
      <c r="J220" s="75" t="n">
        <f aca="false">I220*(24*30)</f>
        <v>686.304</v>
      </c>
      <c r="K220" s="122"/>
    </row>
    <row r="221" customFormat="false" ht="12.75" hidden="true" customHeight="false" outlineLevel="0" collapsed="false">
      <c r="A221" s="63" t="s">
        <v>16</v>
      </c>
      <c r="B221" s="63" t="n">
        <v>1</v>
      </c>
      <c r="C221" s="63" t="n">
        <v>86</v>
      </c>
      <c r="D221" s="17" t="n">
        <v>37196</v>
      </c>
      <c r="E221" s="165" t="n">
        <v>342674</v>
      </c>
      <c r="F221" s="166" t="n">
        <v>785</v>
      </c>
      <c r="G221" s="73" t="n">
        <f aca="false">E221-F221</f>
        <v>341889</v>
      </c>
      <c r="H221" s="115" t="n">
        <f aca="false">IF(G221&lt;0,0,E221/(30*1500*24))</f>
        <v>0.317290740740741</v>
      </c>
      <c r="I221" s="128" t="n">
        <v>0.9841</v>
      </c>
      <c r="J221" s="75" t="n">
        <f aca="false">I221*(24*30)</f>
        <v>708.552</v>
      </c>
      <c r="K221" s="122"/>
    </row>
    <row r="222" customFormat="false" ht="12.75" hidden="true" customHeight="false" outlineLevel="0" collapsed="false">
      <c r="A222" s="63" t="s">
        <v>16</v>
      </c>
      <c r="B222" s="63" t="n">
        <v>1</v>
      </c>
      <c r="C222" s="63" t="n">
        <v>43</v>
      </c>
      <c r="D222" s="17" t="n">
        <v>37196</v>
      </c>
      <c r="E222" s="157" t="n">
        <v>346671</v>
      </c>
      <c r="F222" s="157" t="n">
        <v>784</v>
      </c>
      <c r="G222" s="73" t="n">
        <f aca="false">E222-F222</f>
        <v>345887</v>
      </c>
      <c r="H222" s="115" t="n">
        <f aca="false">IF(G222&lt;0,0,E222/(30*1500*24))</f>
        <v>0.320991666666667</v>
      </c>
      <c r="I222" s="128" t="n">
        <v>0.8137</v>
      </c>
      <c r="J222" s="75" t="n">
        <f aca="false">I222*(24*30)</f>
        <v>585.864</v>
      </c>
      <c r="K222" s="122"/>
    </row>
    <row r="223" customFormat="false" ht="12.75" hidden="true" customHeight="false" outlineLevel="0" collapsed="false">
      <c r="A223" s="63" t="s">
        <v>16</v>
      </c>
      <c r="B223" s="63" t="n">
        <v>1</v>
      </c>
      <c r="C223" s="63" t="n">
        <v>6</v>
      </c>
      <c r="D223" s="17" t="n">
        <v>37196</v>
      </c>
      <c r="E223" s="157" t="n">
        <v>348575</v>
      </c>
      <c r="F223" s="157" t="n">
        <v>257</v>
      </c>
      <c r="G223" s="73" t="n">
        <f aca="false">E223-F223</f>
        <v>348318</v>
      </c>
      <c r="H223" s="115" t="n">
        <f aca="false">IF(G223&lt;0,0,E223/(30*1500*24))</f>
        <v>0.32275462962963</v>
      </c>
      <c r="I223" s="128" t="n">
        <v>0.9933</v>
      </c>
      <c r="J223" s="75" t="n">
        <f aca="false">I223*(24*30)</f>
        <v>715.176</v>
      </c>
      <c r="K223" s="122"/>
    </row>
    <row r="224" customFormat="false" ht="12.75" hidden="true" customHeight="false" outlineLevel="0" collapsed="false">
      <c r="A224" s="63" t="s">
        <v>16</v>
      </c>
      <c r="B224" s="63" t="n">
        <v>1</v>
      </c>
      <c r="C224" s="63" t="n">
        <v>19</v>
      </c>
      <c r="D224" s="17" t="n">
        <v>37196</v>
      </c>
      <c r="E224" s="157" t="n">
        <v>348790</v>
      </c>
      <c r="F224" s="157" t="n">
        <v>279</v>
      </c>
      <c r="G224" s="73" t="n">
        <f aca="false">E224-F224</f>
        <v>348511</v>
      </c>
      <c r="H224" s="115" t="n">
        <f aca="false">IF(G224&lt;0,0,E224/(30*1500*24))</f>
        <v>0.322953703703704</v>
      </c>
      <c r="I224" s="128" t="n">
        <v>0.972</v>
      </c>
      <c r="J224" s="75" t="n">
        <f aca="false">I224*(24*30)</f>
        <v>699.84</v>
      </c>
      <c r="K224" s="122"/>
    </row>
    <row r="225" customFormat="false" ht="12.75" hidden="true" customHeight="false" outlineLevel="0" collapsed="false">
      <c r="A225" s="63" t="s">
        <v>16</v>
      </c>
      <c r="B225" s="63" t="n">
        <v>1</v>
      </c>
      <c r="C225" s="63" t="n">
        <v>32</v>
      </c>
      <c r="D225" s="17" t="n">
        <v>37196</v>
      </c>
      <c r="E225" s="165" t="n">
        <v>349247</v>
      </c>
      <c r="F225" s="166" t="n">
        <v>283</v>
      </c>
      <c r="G225" s="73" t="n">
        <f aca="false">E225-F225</f>
        <v>348964</v>
      </c>
      <c r="H225" s="115" t="n">
        <f aca="false">IF(G225&lt;0,0,E225/(30*1500*24))</f>
        <v>0.323376851851852</v>
      </c>
      <c r="I225" s="128" t="n">
        <v>0.7278</v>
      </c>
      <c r="J225" s="75" t="n">
        <f aca="false">I225*(24*30)</f>
        <v>524.016</v>
      </c>
      <c r="K225" s="122"/>
    </row>
    <row r="226" customFormat="false" ht="12.75" hidden="true" customHeight="false" outlineLevel="0" collapsed="false">
      <c r="A226" s="63" t="s">
        <v>16</v>
      </c>
      <c r="B226" s="63" t="n">
        <v>1</v>
      </c>
      <c r="C226" s="63" t="n">
        <v>69</v>
      </c>
      <c r="D226" s="17" t="n">
        <v>37196</v>
      </c>
      <c r="E226" s="126" t="n">
        <v>354403</v>
      </c>
      <c r="F226" s="127" t="n">
        <v>646</v>
      </c>
      <c r="G226" s="73" t="n">
        <f aca="false">E226-F226</f>
        <v>353757</v>
      </c>
      <c r="H226" s="115" t="n">
        <f aca="false">IF(G226&lt;0,0,E226/(30*1500*24))</f>
        <v>0.328150925925926</v>
      </c>
      <c r="I226" s="128" t="n">
        <v>0.9169</v>
      </c>
      <c r="J226" s="75" t="n">
        <f aca="false">I226*(24*30)</f>
        <v>660.168</v>
      </c>
      <c r="K226" s="122"/>
    </row>
    <row r="227" customFormat="false" ht="12.75" hidden="true" customHeight="false" outlineLevel="0" collapsed="false">
      <c r="A227" s="63" t="s">
        <v>16</v>
      </c>
      <c r="B227" s="63" t="n">
        <v>1</v>
      </c>
      <c r="C227" s="63" t="n">
        <v>47</v>
      </c>
      <c r="D227" s="17" t="n">
        <v>37196</v>
      </c>
      <c r="E227" s="165" t="n">
        <v>354444</v>
      </c>
      <c r="F227" s="166" t="n">
        <v>355</v>
      </c>
      <c r="G227" s="73" t="n">
        <f aca="false">E227-F227</f>
        <v>354089</v>
      </c>
      <c r="H227" s="115" t="n">
        <f aca="false">IF(G227&lt;0,0,E227/(30*1500*24))</f>
        <v>0.328188888888889</v>
      </c>
      <c r="I227" s="128" t="n">
        <v>0.965</v>
      </c>
      <c r="J227" s="75" t="n">
        <f aca="false">I227*(24*30)</f>
        <v>694.8</v>
      </c>
      <c r="K227" s="122"/>
    </row>
    <row r="228" customFormat="false" ht="12.75" hidden="true" customHeight="false" outlineLevel="0" collapsed="false">
      <c r="A228" s="63" t="s">
        <v>16</v>
      </c>
      <c r="B228" s="63" t="n">
        <v>1</v>
      </c>
      <c r="C228" s="63" t="n">
        <v>46</v>
      </c>
      <c r="D228" s="17" t="n">
        <v>37196</v>
      </c>
      <c r="E228" s="126" t="n">
        <v>357468</v>
      </c>
      <c r="F228" s="127" t="n">
        <v>720</v>
      </c>
      <c r="G228" s="73" t="n">
        <f aca="false">E228-F228</f>
        <v>356748</v>
      </c>
      <c r="H228" s="115" t="n">
        <f aca="false">IF(G228&lt;0,0,E228/(30*1500*24))</f>
        <v>0.330988888888889</v>
      </c>
      <c r="I228" s="128" t="n">
        <v>0.7284</v>
      </c>
      <c r="J228" s="75" t="n">
        <f aca="false">I228*(24*30)</f>
        <v>524.448</v>
      </c>
      <c r="K228" s="122"/>
    </row>
    <row r="229" customFormat="false" ht="12.75" hidden="true" customHeight="false" outlineLevel="0" collapsed="false">
      <c r="A229" s="63" t="s">
        <v>16</v>
      </c>
      <c r="B229" s="63" t="n">
        <v>1</v>
      </c>
      <c r="C229" s="63" t="n">
        <v>41</v>
      </c>
      <c r="D229" s="17" t="n">
        <v>37196</v>
      </c>
      <c r="E229" s="165" t="n">
        <v>359085</v>
      </c>
      <c r="F229" s="166" t="n">
        <v>116</v>
      </c>
      <c r="G229" s="73" t="n">
        <f aca="false">E229-F229</f>
        <v>358969</v>
      </c>
      <c r="H229" s="115" t="n">
        <f aca="false">IF(G229&lt;0,0,E229/(30*1500*24))</f>
        <v>0.332486111111111</v>
      </c>
      <c r="I229" s="128" t="n">
        <v>0.9602</v>
      </c>
      <c r="J229" s="75" t="n">
        <f aca="false">I229*(24*30)</f>
        <v>691.344</v>
      </c>
      <c r="K229" s="122"/>
    </row>
    <row r="230" customFormat="false" ht="12.75" hidden="true" customHeight="false" outlineLevel="0" collapsed="false">
      <c r="A230" s="63" t="s">
        <v>16</v>
      </c>
      <c r="B230" s="63" t="n">
        <v>1</v>
      </c>
      <c r="C230" s="63" t="n">
        <v>12</v>
      </c>
      <c r="D230" s="17" t="n">
        <v>37196</v>
      </c>
      <c r="E230" s="126" t="n">
        <v>359854</v>
      </c>
      <c r="F230" s="127" t="n">
        <v>22</v>
      </c>
      <c r="G230" s="73" t="n">
        <f aca="false">E230-F230</f>
        <v>359832</v>
      </c>
      <c r="H230" s="115" t="n">
        <f aca="false">IF(G230&lt;0,0,E230/(30*1500*24))</f>
        <v>0.333198148148148</v>
      </c>
      <c r="I230" s="128" t="n">
        <v>0.9969</v>
      </c>
      <c r="J230" s="75" t="n">
        <f aca="false">I230*(24*30)</f>
        <v>717.768</v>
      </c>
      <c r="K230" s="122"/>
    </row>
    <row r="231" customFormat="false" ht="12.75" hidden="true" customHeight="false" outlineLevel="0" collapsed="false">
      <c r="A231" s="63" t="s">
        <v>16</v>
      </c>
      <c r="B231" s="63" t="n">
        <v>1</v>
      </c>
      <c r="C231" s="63" t="n">
        <v>4</v>
      </c>
      <c r="D231" s="17" t="n">
        <v>37196</v>
      </c>
      <c r="E231" s="126" t="n">
        <v>360576</v>
      </c>
      <c r="F231" s="127" t="n">
        <v>120</v>
      </c>
      <c r="G231" s="73" t="n">
        <f aca="false">E231-F231</f>
        <v>360456</v>
      </c>
      <c r="H231" s="115" t="n">
        <f aca="false">IF(G231&lt;0,0,E231/(30*1500*24))</f>
        <v>0.333866666666667</v>
      </c>
      <c r="I231" s="128" t="n">
        <v>0.9906</v>
      </c>
      <c r="J231" s="75" t="n">
        <f aca="false">I231*(24*30)</f>
        <v>713.232</v>
      </c>
      <c r="K231" s="122"/>
    </row>
    <row r="232" customFormat="false" ht="12.75" hidden="true" customHeight="false" outlineLevel="0" collapsed="false">
      <c r="A232" s="63" t="s">
        <v>16</v>
      </c>
      <c r="B232" s="63" t="n">
        <v>1</v>
      </c>
      <c r="C232" s="63" t="n">
        <v>48</v>
      </c>
      <c r="D232" s="17" t="n">
        <v>37196</v>
      </c>
      <c r="E232" s="157" t="n">
        <v>360781</v>
      </c>
      <c r="F232" s="157" t="n">
        <v>151</v>
      </c>
      <c r="G232" s="73" t="n">
        <f aca="false">E232-F232</f>
        <v>360630</v>
      </c>
      <c r="H232" s="115" t="n">
        <f aca="false">IF(G232&lt;0,0,E232/(30*1500*24))</f>
        <v>0.334056481481482</v>
      </c>
      <c r="I232" s="128" t="n">
        <v>0.9131</v>
      </c>
      <c r="J232" s="75" t="n">
        <f aca="false">I232*(24*30)</f>
        <v>657.432</v>
      </c>
      <c r="K232" s="122"/>
    </row>
    <row r="233" customFormat="false" ht="12.75" hidden="true" customHeight="false" outlineLevel="0" collapsed="false">
      <c r="A233" s="63" t="s">
        <v>16</v>
      </c>
      <c r="B233" s="63" t="n">
        <v>1</v>
      </c>
      <c r="C233" s="63" t="n">
        <v>89</v>
      </c>
      <c r="D233" s="17" t="n">
        <v>37196</v>
      </c>
      <c r="E233" s="165" t="n">
        <v>367528</v>
      </c>
      <c r="F233" s="166" t="n">
        <v>805</v>
      </c>
      <c r="G233" s="73" t="n">
        <f aca="false">E233-F233</f>
        <v>366723</v>
      </c>
      <c r="H233" s="115" t="n">
        <f aca="false">IF(G233&lt;0,0,E233/(30*1500*24))</f>
        <v>0.340303703703704</v>
      </c>
      <c r="I233" s="128" t="n">
        <v>0.949</v>
      </c>
      <c r="J233" s="75" t="n">
        <f aca="false">I233*(24*30)</f>
        <v>683.28</v>
      </c>
      <c r="K233" s="122"/>
    </row>
    <row r="234" customFormat="false" ht="12.75" hidden="true" customHeight="false" outlineLevel="0" collapsed="false">
      <c r="A234" s="63" t="s">
        <v>16</v>
      </c>
      <c r="B234" s="63" t="n">
        <v>1</v>
      </c>
      <c r="C234" s="63" t="n">
        <v>24</v>
      </c>
      <c r="D234" s="17" t="n">
        <v>37196</v>
      </c>
      <c r="E234" s="165" t="n">
        <v>381573</v>
      </c>
      <c r="F234" s="166" t="n">
        <v>306</v>
      </c>
      <c r="G234" s="73" t="n">
        <f aca="false">E234-F234</f>
        <v>381267</v>
      </c>
      <c r="H234" s="115" t="n">
        <f aca="false">IF(G234&lt;0,0,E234/(30*1500*24))</f>
        <v>0.353308333333333</v>
      </c>
      <c r="I234" s="128" t="n">
        <v>0.9889</v>
      </c>
      <c r="J234" s="75" t="n">
        <f aca="false">I234*(24*30)</f>
        <v>712.008</v>
      </c>
      <c r="K234" s="122"/>
    </row>
    <row r="235" customFormat="false" ht="12.75" hidden="true" customHeight="false" outlineLevel="0" collapsed="false">
      <c r="A235" s="63" t="s">
        <v>16</v>
      </c>
      <c r="B235" s="63" t="n">
        <v>1</v>
      </c>
      <c r="C235" s="63" t="n">
        <v>20</v>
      </c>
      <c r="D235" s="17" t="n">
        <v>37196</v>
      </c>
      <c r="E235" s="157" t="n">
        <v>391474</v>
      </c>
      <c r="F235" s="157" t="n">
        <v>424</v>
      </c>
      <c r="G235" s="73" t="n">
        <f aca="false">E235-F235</f>
        <v>391050</v>
      </c>
      <c r="H235" s="115" t="n">
        <f aca="false">IF(G235&lt;0,0,E235/(30*1500*24))</f>
        <v>0.362475925925926</v>
      </c>
      <c r="I235" s="128" t="n">
        <v>0.96967</v>
      </c>
      <c r="J235" s="75" t="n">
        <f aca="false">I235*(24*30)</f>
        <v>698.1624</v>
      </c>
      <c r="K235" s="122"/>
    </row>
    <row r="236" customFormat="false" ht="12.75" hidden="true" customHeight="false" outlineLevel="0" collapsed="false">
      <c r="A236" s="63" t="s">
        <v>16</v>
      </c>
      <c r="B236" s="63" t="n">
        <v>1</v>
      </c>
      <c r="C236" s="63" t="n">
        <v>1</v>
      </c>
      <c r="D236" s="17" t="n">
        <v>37196</v>
      </c>
      <c r="E236" s="126" t="n">
        <v>395472</v>
      </c>
      <c r="F236" s="127" t="n">
        <v>324</v>
      </c>
      <c r="G236" s="73" t="n">
        <f aca="false">E236-F236</f>
        <v>395148</v>
      </c>
      <c r="H236" s="115" t="n">
        <f aca="false">IF(G236&lt;0,0,E236/(30*1500*24))</f>
        <v>0.366177777777778</v>
      </c>
      <c r="I236" s="128" t="n">
        <v>0.8539</v>
      </c>
      <c r="J236" s="75" t="n">
        <f aca="false">I236*(24*30)</f>
        <v>614.808</v>
      </c>
      <c r="K236" s="122"/>
    </row>
    <row r="237" customFormat="false" ht="12.75" hidden="true" customHeight="false" outlineLevel="0" collapsed="false">
      <c r="A237" s="63" t="s">
        <v>16</v>
      </c>
      <c r="B237" s="63" t="n">
        <v>1</v>
      </c>
      <c r="C237" s="63" t="n">
        <v>59</v>
      </c>
      <c r="D237" s="17" t="n">
        <v>37196</v>
      </c>
      <c r="E237" s="126" t="n">
        <v>405216</v>
      </c>
      <c r="F237" s="127" t="n">
        <v>316</v>
      </c>
      <c r="G237" s="73" t="n">
        <f aca="false">E237-F237</f>
        <v>404900</v>
      </c>
      <c r="H237" s="115" t="n">
        <f aca="false">IF(G237&lt;0,0,E237/(30*1500*24))</f>
        <v>0.3752</v>
      </c>
      <c r="I237" s="128" t="n">
        <v>0.9549</v>
      </c>
      <c r="J237" s="75" t="n">
        <f aca="false">I237*(24*30)</f>
        <v>687.528</v>
      </c>
      <c r="K237" s="122"/>
    </row>
    <row r="238" customFormat="false" ht="12.75" hidden="true" customHeight="false" outlineLevel="0" collapsed="false">
      <c r="A238" s="63" t="s">
        <v>16</v>
      </c>
      <c r="B238" s="63" t="n">
        <v>1</v>
      </c>
      <c r="C238" s="63" t="n">
        <v>22</v>
      </c>
      <c r="D238" s="17" t="n">
        <v>37196</v>
      </c>
      <c r="E238" s="157" t="n">
        <v>413736</v>
      </c>
      <c r="F238" s="157" t="n">
        <v>80</v>
      </c>
      <c r="G238" s="73" t="n">
        <f aca="false">E238-F238</f>
        <v>413656</v>
      </c>
      <c r="H238" s="115" t="n">
        <f aca="false">IF(G238&lt;0,0,E238/(30*1500*24))</f>
        <v>0.383088888888889</v>
      </c>
      <c r="I238" s="128" t="n">
        <v>0.89</v>
      </c>
      <c r="J238" s="75" t="n">
        <f aca="false">I238*(24*30)</f>
        <v>640.8</v>
      </c>
      <c r="K238" s="122"/>
    </row>
    <row r="239" customFormat="false" ht="12.75" hidden="true" customHeight="false" outlineLevel="0" collapsed="false">
      <c r="A239" s="63" t="s">
        <v>16</v>
      </c>
      <c r="B239" s="63" t="n">
        <v>1</v>
      </c>
      <c r="C239" s="63" t="n">
        <v>28</v>
      </c>
      <c r="D239" s="17" t="n">
        <v>37196</v>
      </c>
      <c r="E239" s="126" t="n">
        <v>420408</v>
      </c>
      <c r="F239" s="127" t="n">
        <v>203</v>
      </c>
      <c r="G239" s="73" t="n">
        <f aca="false">E239-F239</f>
        <v>420205</v>
      </c>
      <c r="H239" s="115" t="n">
        <f aca="false">IF(G239&lt;0,0,E239/(30*1500*24))</f>
        <v>0.389266666666667</v>
      </c>
      <c r="I239" s="128" t="n">
        <v>0.8406</v>
      </c>
      <c r="J239" s="75" t="n">
        <f aca="false">I239*(24*30)</f>
        <v>605.232</v>
      </c>
      <c r="K239" s="122"/>
    </row>
    <row r="240" customFormat="false" ht="12.75" hidden="true" customHeight="false" outlineLevel="0" collapsed="false">
      <c r="A240" s="63" t="s">
        <v>16</v>
      </c>
      <c r="B240" s="63" t="n">
        <v>1</v>
      </c>
      <c r="C240" s="63" t="n">
        <v>30</v>
      </c>
      <c r="D240" s="17" t="n">
        <v>37196</v>
      </c>
      <c r="E240" s="157" t="n">
        <v>424236</v>
      </c>
      <c r="F240" s="157" t="n">
        <v>410</v>
      </c>
      <c r="G240" s="73" t="n">
        <f aca="false">E240-F240</f>
        <v>423826</v>
      </c>
      <c r="H240" s="115" t="n">
        <f aca="false">IF(G240&lt;0,0,E240/(30*1500*24))</f>
        <v>0.392811111111111</v>
      </c>
      <c r="I240" s="128" t="n">
        <v>0.9115</v>
      </c>
      <c r="J240" s="75" t="n">
        <f aca="false">I240*(24*30)</f>
        <v>656.28</v>
      </c>
      <c r="K240" s="122"/>
    </row>
    <row r="241" customFormat="false" ht="12.75" hidden="true" customHeight="false" outlineLevel="0" collapsed="false">
      <c r="A241" s="63" t="s">
        <v>16</v>
      </c>
      <c r="B241" s="63" t="n">
        <v>1</v>
      </c>
      <c r="C241" s="63" t="n">
        <v>31</v>
      </c>
      <c r="D241" s="17" t="n">
        <v>37196</v>
      </c>
      <c r="E241" s="157" t="n">
        <v>432355</v>
      </c>
      <c r="F241" s="157" t="n">
        <v>694</v>
      </c>
      <c r="G241" s="73" t="n">
        <f aca="false">E241-F241</f>
        <v>431661</v>
      </c>
      <c r="H241" s="115" t="n">
        <f aca="false">IF(G241&lt;0,0,E241/(30*1500*24))</f>
        <v>0.400328703703704</v>
      </c>
      <c r="I241" s="159" t="n">
        <v>0.9158</v>
      </c>
      <c r="J241" s="75" t="n">
        <f aca="false">I241*(24*30)</f>
        <v>659.376</v>
      </c>
      <c r="K241" s="122"/>
    </row>
    <row r="242" customFormat="false" ht="12.75" hidden="true" customHeight="false" outlineLevel="0" collapsed="false">
      <c r="A242" s="63" t="s">
        <v>16</v>
      </c>
      <c r="B242" s="63" t="n">
        <v>1</v>
      </c>
      <c r="C242" s="63" t="n">
        <v>38</v>
      </c>
      <c r="D242" s="17" t="n">
        <v>37196</v>
      </c>
      <c r="E242" s="157" t="n">
        <v>435683</v>
      </c>
      <c r="F242" s="157" t="n">
        <v>226</v>
      </c>
      <c r="G242" s="73" t="n">
        <f aca="false">E242-F242</f>
        <v>435457</v>
      </c>
      <c r="H242" s="115" t="n">
        <f aca="false">IF(G242&lt;0,0,E242/(30*1500*24))</f>
        <v>0.403410185185185</v>
      </c>
      <c r="I242" s="128" t="n">
        <v>0.9551</v>
      </c>
      <c r="J242" s="75" t="n">
        <f aca="false">I242*(24*30)</f>
        <v>687.672</v>
      </c>
      <c r="K242" s="122"/>
    </row>
    <row r="243" customFormat="false" ht="12.75" hidden="true" customHeight="false" outlineLevel="0" collapsed="false">
      <c r="A243" s="63" t="s">
        <v>16</v>
      </c>
      <c r="B243" s="63" t="n">
        <v>1</v>
      </c>
      <c r="C243" s="63" t="n">
        <v>44</v>
      </c>
      <c r="D243" s="17" t="n">
        <v>37196</v>
      </c>
      <c r="E243" s="157" t="n">
        <v>443215</v>
      </c>
      <c r="F243" s="157" t="n">
        <v>241</v>
      </c>
      <c r="G243" s="73" t="n">
        <f aca="false">E243-F243</f>
        <v>442974</v>
      </c>
      <c r="H243" s="115" t="n">
        <f aca="false">IF(G243&lt;0,0,E243/(30*1500*24))</f>
        <v>0.410384259259259</v>
      </c>
      <c r="I243" s="128" t="n">
        <v>0.9549</v>
      </c>
      <c r="J243" s="75" t="n">
        <f aca="false">I243*(24*30)</f>
        <v>687.528</v>
      </c>
      <c r="K243" s="122"/>
    </row>
    <row r="244" customFormat="false" ht="12.75" hidden="true" customHeight="false" outlineLevel="0" collapsed="false">
      <c r="A244" s="63" t="s">
        <v>16</v>
      </c>
      <c r="B244" s="63" t="n">
        <v>1</v>
      </c>
      <c r="C244" s="63" t="n">
        <v>45</v>
      </c>
      <c r="D244" s="17" t="n">
        <v>37196</v>
      </c>
      <c r="E244" s="157" t="n">
        <v>446918</v>
      </c>
      <c r="F244" s="157" t="n">
        <v>356</v>
      </c>
      <c r="G244" s="73" t="n">
        <f aca="false">E244-F244</f>
        <v>446562</v>
      </c>
      <c r="H244" s="115" t="n">
        <f aca="false">IF(G244&lt;0,0,E244/(30*1500*24))</f>
        <v>0.413812962962963</v>
      </c>
      <c r="I244" s="128" t="n">
        <v>0.9548</v>
      </c>
      <c r="J244" s="75" t="n">
        <f aca="false">I244*(24*30)</f>
        <v>687.456</v>
      </c>
      <c r="K244" s="122"/>
    </row>
    <row r="245" customFormat="false" ht="12.75" hidden="true" customHeight="false" outlineLevel="0" collapsed="false">
      <c r="A245" s="63" t="s">
        <v>16</v>
      </c>
      <c r="B245" s="63" t="n">
        <v>1</v>
      </c>
      <c r="C245" s="63" t="n">
        <v>29</v>
      </c>
      <c r="D245" s="17" t="n">
        <v>37196</v>
      </c>
      <c r="E245" s="157" t="n">
        <v>451114</v>
      </c>
      <c r="F245" s="157" t="n">
        <v>653</v>
      </c>
      <c r="G245" s="73" t="n">
        <f aca="false">E245-F245</f>
        <v>450461</v>
      </c>
      <c r="H245" s="115" t="n">
        <f aca="false">IF(G245&lt;0,0,E245/(30*1500*24))</f>
        <v>0.417698148148148</v>
      </c>
      <c r="I245" s="128" t="n">
        <v>0.8785</v>
      </c>
      <c r="J245" s="75" t="n">
        <f aca="false">I245*(24*30)</f>
        <v>632.52</v>
      </c>
      <c r="K245" s="122"/>
    </row>
    <row r="246" customFormat="false" ht="12.75" hidden="true" customHeight="false" outlineLevel="0" collapsed="false">
      <c r="A246" s="63" t="s">
        <v>16</v>
      </c>
      <c r="B246" s="63" t="n">
        <v>1</v>
      </c>
      <c r="C246" s="63" t="n">
        <v>57</v>
      </c>
      <c r="D246" s="17" t="n">
        <v>37196</v>
      </c>
      <c r="E246" s="126" t="n">
        <v>458324</v>
      </c>
      <c r="F246" s="127" t="n">
        <v>699</v>
      </c>
      <c r="G246" s="73" t="n">
        <f aca="false">E246-F246</f>
        <v>457625</v>
      </c>
      <c r="H246" s="115" t="n">
        <f aca="false">IF(G246&lt;0,0,E246/(30*1500*24))</f>
        <v>0.424374074074074</v>
      </c>
      <c r="I246" s="128" t="n">
        <v>0.9846</v>
      </c>
      <c r="J246" s="75" t="n">
        <f aca="false">I246*(24*30)</f>
        <v>708.912</v>
      </c>
      <c r="K246" s="122"/>
    </row>
    <row r="247" customFormat="false" ht="12.75" hidden="true" customHeight="false" outlineLevel="0" collapsed="false">
      <c r="A247" s="63" t="s">
        <v>16</v>
      </c>
      <c r="B247" s="63" t="n">
        <v>1</v>
      </c>
      <c r="C247" s="63" t="n">
        <v>42</v>
      </c>
      <c r="D247" s="17" t="n">
        <v>37196</v>
      </c>
      <c r="E247" s="126" t="n">
        <v>465112</v>
      </c>
      <c r="F247" s="127" t="n">
        <v>402</v>
      </c>
      <c r="G247" s="73" t="n">
        <f aca="false">E247-F247</f>
        <v>464710</v>
      </c>
      <c r="H247" s="115" t="n">
        <f aca="false">IF(G247&lt;0,0,E247/(30*1500*24))</f>
        <v>0.430659259259259</v>
      </c>
      <c r="I247" s="128" t="n">
        <v>0.974</v>
      </c>
      <c r="J247" s="75" t="n">
        <f aca="false">I247*(24*30)</f>
        <v>701.28</v>
      </c>
      <c r="K247" s="122"/>
    </row>
    <row r="248" customFormat="false" ht="12.75" hidden="true" customHeight="false" outlineLevel="0" collapsed="false">
      <c r="A248" s="63" t="s">
        <v>16</v>
      </c>
      <c r="B248" s="63" t="n">
        <v>1</v>
      </c>
      <c r="C248" s="63" t="n">
        <v>8</v>
      </c>
      <c r="D248" s="17" t="n">
        <v>37196</v>
      </c>
      <c r="E248" s="165" t="n">
        <v>469115</v>
      </c>
      <c r="F248" s="166" t="n">
        <v>3471</v>
      </c>
      <c r="G248" s="73" t="n">
        <f aca="false">E248-F248</f>
        <v>465644</v>
      </c>
      <c r="H248" s="115" t="n">
        <f aca="false">IF(G248&lt;0,0,E248/(30*1500*24))</f>
        <v>0.434365740740741</v>
      </c>
      <c r="I248" s="167" t="n">
        <v>0.504326866681094</v>
      </c>
      <c r="J248" s="75" t="n">
        <f aca="false">I248*(24*30)</f>
        <v>363.115344010388</v>
      </c>
      <c r="K248" s="122"/>
    </row>
    <row r="249" customFormat="false" ht="12.75" hidden="true" customHeight="false" outlineLevel="0" collapsed="false">
      <c r="A249" s="63" t="s">
        <v>16</v>
      </c>
      <c r="B249" s="63" t="n">
        <v>1</v>
      </c>
      <c r="C249" s="63" t="n">
        <v>26</v>
      </c>
      <c r="D249" s="17" t="n">
        <v>37196</v>
      </c>
      <c r="E249" s="163" t="n">
        <v>474389</v>
      </c>
      <c r="F249" s="163" t="n">
        <v>224</v>
      </c>
      <c r="G249" s="73" t="n">
        <f aca="false">E249-F249</f>
        <v>474165</v>
      </c>
      <c r="H249" s="115" t="n">
        <f aca="false">IF(G249&lt;0,0,E249/(30*1500*24))</f>
        <v>0.439249074074074</v>
      </c>
      <c r="I249" s="128" t="n">
        <v>0.9719</v>
      </c>
      <c r="J249" s="75" t="n">
        <f aca="false">I249*(24*30)</f>
        <v>699.768</v>
      </c>
      <c r="K249" s="122"/>
    </row>
    <row r="250" customFormat="false" ht="12.75" hidden="true" customHeight="false" outlineLevel="0" collapsed="false">
      <c r="A250" s="63" t="s">
        <v>16</v>
      </c>
      <c r="B250" s="63" t="n">
        <v>1</v>
      </c>
      <c r="C250" s="63" t="n">
        <v>40</v>
      </c>
      <c r="D250" s="17" t="n">
        <v>37196</v>
      </c>
      <c r="E250" s="126" t="n">
        <v>475089</v>
      </c>
      <c r="F250" s="127" t="n">
        <v>194</v>
      </c>
      <c r="G250" s="73" t="n">
        <f aca="false">E250-F250</f>
        <v>474895</v>
      </c>
      <c r="H250" s="115" t="n">
        <f aca="false">IF(G250&lt;0,0,E250/(30*1500*24))</f>
        <v>0.439897222222222</v>
      </c>
      <c r="I250" s="128" t="n">
        <v>0.9231</v>
      </c>
      <c r="J250" s="75" t="n">
        <f aca="false">I250*(24*30)</f>
        <v>664.632</v>
      </c>
      <c r="K250" s="122"/>
    </row>
    <row r="251" customFormat="false" ht="12.75" hidden="true" customHeight="false" outlineLevel="0" collapsed="false">
      <c r="A251" s="63" t="s">
        <v>16</v>
      </c>
      <c r="B251" s="63" t="n">
        <v>1</v>
      </c>
      <c r="C251" s="63" t="n">
        <v>27</v>
      </c>
      <c r="D251" s="17" t="n">
        <v>37196</v>
      </c>
      <c r="E251" s="124" t="n">
        <v>480294</v>
      </c>
      <c r="F251" s="124" t="n">
        <v>497</v>
      </c>
      <c r="G251" s="73" t="n">
        <f aca="false">E251-F251</f>
        <v>479797</v>
      </c>
      <c r="H251" s="115" t="n">
        <f aca="false">IF(G251&lt;0,0,E251/(30*1500*24))</f>
        <v>0.444716666666667</v>
      </c>
      <c r="I251" s="128" t="n">
        <v>0.9957</v>
      </c>
      <c r="J251" s="75" t="n">
        <f aca="false">I251*(24*30)</f>
        <v>716.904</v>
      </c>
      <c r="K251" s="122"/>
    </row>
    <row r="252" customFormat="false" ht="12.75" hidden="true" customHeight="false" outlineLevel="0" collapsed="false">
      <c r="A252" s="63" t="s">
        <v>16</v>
      </c>
      <c r="B252" s="63" t="n">
        <v>1</v>
      </c>
      <c r="C252" s="63" t="n">
        <v>39</v>
      </c>
      <c r="D252" s="17" t="n">
        <v>37196</v>
      </c>
      <c r="E252" s="124" t="n">
        <v>512052</v>
      </c>
      <c r="F252" s="124" t="n">
        <v>123</v>
      </c>
      <c r="G252" s="73" t="n">
        <f aca="false">E252-F252</f>
        <v>511929</v>
      </c>
      <c r="H252" s="115" t="n">
        <f aca="false">IF(G252&lt;0,0,E252/(30*1500*24))</f>
        <v>0.474122222222222</v>
      </c>
      <c r="I252" s="128" t="n">
        <v>0.9855</v>
      </c>
      <c r="J252" s="75" t="n">
        <f aca="false">I252*(24*30)</f>
        <v>709.56</v>
      </c>
      <c r="K252" s="122"/>
    </row>
    <row r="253" customFormat="false" ht="12.75" hidden="true" customHeight="false" outlineLevel="0" collapsed="false">
      <c r="A253" s="63" t="s">
        <v>16</v>
      </c>
      <c r="B253" s="63" t="n">
        <v>1</v>
      </c>
      <c r="C253" s="63" t="n">
        <v>25</v>
      </c>
      <c r="D253" s="17" t="n">
        <v>37196</v>
      </c>
      <c r="E253" s="124" t="n">
        <v>525205</v>
      </c>
      <c r="F253" s="124" t="n">
        <v>125</v>
      </c>
      <c r="G253" s="73" t="n">
        <f aca="false">E253-F253</f>
        <v>525080</v>
      </c>
      <c r="H253" s="115" t="n">
        <f aca="false">IF(G253&lt;0,0,E253/(30*1500*24))</f>
        <v>0.486300925925926</v>
      </c>
      <c r="I253" s="128" t="n">
        <v>0.9879</v>
      </c>
      <c r="J253" s="75" t="n">
        <f aca="false">I253*(24*30)</f>
        <v>711.288</v>
      </c>
      <c r="K253" s="122"/>
    </row>
    <row r="254" customFormat="false" ht="12.75" hidden="true" customHeight="false" outlineLevel="0" collapsed="false">
      <c r="A254" s="63" t="s">
        <v>16</v>
      </c>
      <c r="B254" s="63" t="n">
        <v>1</v>
      </c>
      <c r="C254" s="63" t="n">
        <v>17</v>
      </c>
      <c r="D254" s="17" t="n">
        <v>37196</v>
      </c>
      <c r="E254" s="126" t="n">
        <v>674754</v>
      </c>
      <c r="F254" s="127" t="n">
        <v>3713</v>
      </c>
      <c r="G254" s="73" t="n">
        <f aca="false">E254-F254</f>
        <v>671041</v>
      </c>
      <c r="H254" s="115" t="n">
        <f aca="false">IF(G254&lt;0,0,E254/(30*1500*24))</f>
        <v>0.624772222222222</v>
      </c>
      <c r="I254" s="128" t="n">
        <v>0.8683</v>
      </c>
      <c r="J254" s="75" t="n">
        <f aca="false">I254*(24*30)</f>
        <v>625.176</v>
      </c>
      <c r="K254" s="122"/>
    </row>
    <row r="255" customFormat="false" ht="14.25" hidden="true" customHeight="false" outlineLevel="0" collapsed="false">
      <c r="A255" s="63" t="s">
        <v>16</v>
      </c>
      <c r="B255" s="63" t="n">
        <v>1</v>
      </c>
      <c r="C255" s="63" t="n">
        <v>77</v>
      </c>
      <c r="D255" s="17" t="n">
        <v>37196</v>
      </c>
      <c r="E255" s="126" t="s">
        <v>101</v>
      </c>
      <c r="F255" s="127"/>
      <c r="G255" s="73"/>
      <c r="H255" s="115"/>
      <c r="I255" s="128"/>
      <c r="J255" s="75"/>
      <c r="K255" s="122"/>
    </row>
    <row r="256" customFormat="false" ht="12.75" hidden="true" customHeight="false" outlineLevel="0" collapsed="false">
      <c r="A256" s="63" t="s">
        <v>16</v>
      </c>
      <c r="B256" s="63" t="n">
        <v>1</v>
      </c>
      <c r="C256" s="63" t="n">
        <v>99</v>
      </c>
      <c r="D256" s="17" t="n">
        <v>37196</v>
      </c>
      <c r="E256" s="126" t="s">
        <v>102</v>
      </c>
      <c r="F256" s="127"/>
      <c r="G256" s="73"/>
      <c r="H256" s="115"/>
      <c r="I256" s="128" t="n">
        <v>0</v>
      </c>
      <c r="J256" s="75" t="n">
        <f aca="false">I256*(24*30)</f>
        <v>0</v>
      </c>
      <c r="K256" s="131"/>
    </row>
    <row r="257" customFormat="false" ht="12.75" hidden="true" customHeight="false" outlineLevel="0" collapsed="false"/>
    <row r="258" customFormat="false" ht="12.75" hidden="true" customHeight="false" outlineLevel="0" collapsed="false"/>
    <row r="259" customFormat="false" ht="12.75" hidden="true" customHeight="false" outlineLevel="0" collapsed="false"/>
    <row r="260" customFormat="false" ht="12.75" hidden="true" customHeight="false" outlineLevel="0" collapsed="false"/>
    <row r="261" customFormat="false" ht="12.75" hidden="true" customHeight="false" outlineLevel="0" collapsed="false"/>
    <row r="262" customFormat="false" ht="12.75" hidden="true" customHeight="false" outlineLevel="0" collapsed="false"/>
    <row r="263" customFormat="false" ht="12.75" hidden="true" customHeight="false" outlineLevel="0" collapsed="false"/>
    <row r="264" customFormat="false" ht="12.75" hidden="true" customHeight="false" outlineLevel="0" collapsed="false"/>
    <row r="265" customFormat="false" ht="12.75" hidden="true" customHeight="false" outlineLevel="0" collapsed="false"/>
    <row r="266" customFormat="false" ht="12.75" hidden="true" customHeight="false" outlineLevel="0" collapsed="false"/>
    <row r="267" customFormat="false" ht="12.75" hidden="true" customHeight="false" outlineLevel="0" collapsed="false"/>
    <row r="268" customFormat="false" ht="12.75" hidden="true" customHeight="false" outlineLevel="0" collapsed="false"/>
    <row r="269" customFormat="false" ht="12.75" hidden="true" customHeight="false" outlineLevel="0" collapsed="false"/>
    <row r="270" customFormat="false" ht="12.75" hidden="true" customHeight="false" outlineLevel="0" collapsed="false"/>
    <row r="271" customFormat="false" ht="12.75" hidden="true" customHeight="false" outlineLevel="0" collapsed="false"/>
    <row r="272" customFormat="false" ht="12.75" hidden="true" customHeight="false" outlineLevel="0" collapsed="false"/>
    <row r="273" customFormat="false" ht="12.75" hidden="true" customHeight="false" outlineLevel="0" collapsed="false"/>
    <row r="274" customFormat="false" ht="12.75" hidden="true" customHeight="false" outlineLevel="0" collapsed="false"/>
    <row r="275" customFormat="false" ht="12.75" hidden="true" customHeight="false" outlineLevel="0" collapsed="false"/>
    <row r="276" customFormat="false" ht="12.75" hidden="true" customHeight="false" outlineLevel="0" collapsed="false"/>
    <row r="277" customFormat="false" ht="12.75" hidden="true" customHeight="false" outlineLevel="0" collapsed="false"/>
    <row r="278" customFormat="false" ht="12.75" hidden="true" customHeight="false" outlineLevel="0" collapsed="false"/>
    <row r="279" customFormat="false" ht="12.75" hidden="true" customHeight="false" outlineLevel="0" collapsed="false"/>
    <row r="280" customFormat="false" ht="12.75" hidden="true" customHeight="false" outlineLevel="0" collapsed="false"/>
    <row r="281" customFormat="false" ht="12.75" hidden="true" customHeight="false" outlineLevel="0" collapsed="false"/>
    <row r="282" customFormat="false" ht="12.75" hidden="true" customHeight="false" outlineLevel="0" collapsed="false"/>
    <row r="283" customFormat="false" ht="12.75" hidden="true" customHeight="false" outlineLevel="0" collapsed="false"/>
    <row r="284" customFormat="false" ht="12.75" hidden="true" customHeight="false" outlineLevel="0" collapsed="false"/>
    <row r="285" customFormat="false" ht="12.75" hidden="true" customHeight="false" outlineLevel="0" collapsed="false"/>
    <row r="286" customFormat="false" ht="12.75" hidden="true" customHeight="false" outlineLevel="0" collapsed="false"/>
    <row r="287" customFormat="false" ht="12.75" hidden="true" customHeight="false" outlineLevel="0" collapsed="false"/>
    <row r="288" customFormat="false" ht="12.75" hidden="true" customHeight="false" outlineLevel="0" collapsed="false"/>
    <row r="289" customFormat="false" ht="12.75" hidden="true" customHeight="false" outlineLevel="0" collapsed="false"/>
    <row r="290" customFormat="false" ht="12.75" hidden="true" customHeight="false" outlineLevel="0" collapsed="false"/>
    <row r="291" customFormat="false" ht="12.75" hidden="true" customHeight="false" outlineLevel="0" collapsed="false"/>
    <row r="292" customFormat="false" ht="12.75" hidden="true" customHeight="false" outlineLevel="0" collapsed="false"/>
    <row r="293" customFormat="false" ht="12.75" hidden="true" customHeight="false" outlineLevel="0" collapsed="false"/>
    <row r="294" customFormat="false" ht="12.75" hidden="true" customHeight="false" outlineLevel="0" collapsed="false"/>
    <row r="295" customFormat="false" ht="12.75" hidden="true" customHeight="false" outlineLevel="0" collapsed="false"/>
    <row r="296" customFormat="false" ht="12.75" hidden="true" customHeight="false" outlineLevel="0" collapsed="false"/>
    <row r="297" customFormat="false" ht="12.75" hidden="true" customHeight="false" outlineLevel="0" collapsed="false"/>
    <row r="298" customFormat="false" ht="12.75" hidden="true" customHeight="false" outlineLevel="0" collapsed="false"/>
    <row r="299" customFormat="false" ht="12.75" hidden="true" customHeight="false" outlineLevel="0" collapsed="false"/>
    <row r="300" customFormat="false" ht="12.75" hidden="true" customHeight="false" outlineLevel="0" collapsed="false"/>
    <row r="301" customFormat="false" ht="12.75" hidden="true" customHeight="false" outlineLevel="0" collapsed="false"/>
    <row r="302" customFormat="false" ht="12.75" hidden="true" customHeight="false" outlineLevel="0" collapsed="false"/>
    <row r="303" customFormat="false" ht="12.75" hidden="true" customHeight="false" outlineLevel="0" collapsed="false"/>
    <row r="304" customFormat="false" ht="12.75" hidden="true" customHeight="false" outlineLevel="0" collapsed="false"/>
    <row r="305" customFormat="false" ht="12.75" hidden="true" customHeight="false" outlineLevel="0" collapsed="false"/>
    <row r="306" customFormat="false" ht="12.75" hidden="true" customHeight="false" outlineLevel="0" collapsed="false"/>
    <row r="307" customFormat="false" ht="12.75" hidden="true" customHeight="false" outlineLevel="0" collapsed="false"/>
    <row r="308" customFormat="false" ht="12.75" hidden="true" customHeight="false" outlineLevel="0" collapsed="false"/>
    <row r="309" customFormat="false" ht="12.75" hidden="true" customHeight="false" outlineLevel="0" collapsed="false"/>
    <row r="310" customFormat="false" ht="12.75" hidden="true" customHeight="false" outlineLevel="0" collapsed="false"/>
    <row r="311" customFormat="false" ht="12.75" hidden="true" customHeight="false" outlineLevel="0" collapsed="false"/>
    <row r="312" customFormat="false" ht="12.75" hidden="true" customHeight="false" outlineLevel="0" collapsed="false"/>
    <row r="313" customFormat="false" ht="12.75" hidden="true" customHeight="false" outlineLevel="0" collapsed="false"/>
    <row r="314" customFormat="false" ht="12.75" hidden="true" customHeight="false" outlineLevel="0" collapsed="false"/>
    <row r="315" customFormat="false" ht="12.75" hidden="true" customHeight="false" outlineLevel="0" collapsed="false"/>
    <row r="316" customFormat="false" ht="12.75" hidden="true" customHeight="false" outlineLevel="0" collapsed="false"/>
    <row r="317" customFormat="false" ht="12.75" hidden="true" customHeight="false" outlineLevel="0" collapsed="false"/>
    <row r="318" customFormat="false" ht="12.75" hidden="true" customHeight="false" outlineLevel="0" collapsed="false"/>
    <row r="319" customFormat="false" ht="12.75" hidden="true" customHeight="false" outlineLevel="0" collapsed="false"/>
    <row r="320" customFormat="false" ht="12.75" hidden="true" customHeight="false" outlineLevel="0" collapsed="false"/>
    <row r="321" customFormat="false" ht="12.75" hidden="true" customHeight="false" outlineLevel="0" collapsed="false"/>
    <row r="322" customFormat="false" ht="12.75" hidden="true" customHeight="false" outlineLevel="0" collapsed="false"/>
    <row r="323" customFormat="false" ht="12.75" hidden="true" customHeight="false" outlineLevel="0" collapsed="false"/>
    <row r="324" customFormat="false" ht="12.75" hidden="true" customHeight="false" outlineLevel="0" collapsed="false"/>
    <row r="325" customFormat="false" ht="12.75" hidden="true" customHeight="false" outlineLevel="0" collapsed="false"/>
    <row r="326" customFormat="false" ht="12.75" hidden="true" customHeight="false" outlineLevel="0" collapsed="false"/>
    <row r="327" customFormat="false" ht="12.75" hidden="true" customHeight="false" outlineLevel="0" collapsed="false"/>
    <row r="328" customFormat="false" ht="12.75" hidden="true" customHeight="false" outlineLevel="0" collapsed="false"/>
    <row r="329" customFormat="false" ht="12.75" hidden="true" customHeight="false" outlineLevel="0" collapsed="false"/>
    <row r="330" customFormat="false" ht="12.75" hidden="true" customHeight="false" outlineLevel="0" collapsed="false"/>
    <row r="331" customFormat="false" ht="12.75" hidden="true" customHeight="false" outlineLevel="0" collapsed="false"/>
    <row r="332" customFormat="false" ht="12.75" hidden="true" customHeight="false" outlineLevel="0" collapsed="false"/>
    <row r="333" customFormat="false" ht="12.75" hidden="true" customHeight="false" outlineLevel="0" collapsed="false"/>
    <row r="334" customFormat="false" ht="12.75" hidden="true" customHeight="false" outlineLevel="0" collapsed="false"/>
    <row r="335" customFormat="false" ht="12.75" hidden="true" customHeight="false" outlineLevel="0" collapsed="false"/>
    <row r="336" customFormat="false" ht="12.75" hidden="true" customHeight="false" outlineLevel="0" collapsed="false"/>
    <row r="337" customFormat="false" ht="12.75" hidden="true" customHeight="false" outlineLevel="0" collapsed="false"/>
    <row r="338" customFormat="false" ht="12.75" hidden="true" customHeight="false" outlineLevel="0" collapsed="false"/>
    <row r="339" customFormat="false" ht="12.75" hidden="true" customHeight="false" outlineLevel="0" collapsed="false"/>
    <row r="340" customFormat="false" ht="12.75" hidden="true" customHeight="false" outlineLevel="0" collapsed="false"/>
    <row r="341" customFormat="false" ht="12.75" hidden="true" customHeight="false" outlineLevel="0" collapsed="false"/>
    <row r="342" customFormat="false" ht="12.75" hidden="true" customHeight="false" outlineLevel="0" collapsed="false"/>
    <row r="343" customFormat="false" ht="12.75" hidden="true" customHeight="false" outlineLevel="0" collapsed="false"/>
    <row r="344" customFormat="false" ht="12.75" hidden="true" customHeight="false" outlineLevel="0" collapsed="false"/>
    <row r="345" customFormat="false" ht="12.75" hidden="true" customHeight="false" outlineLevel="0" collapsed="false"/>
    <row r="346" customFormat="false" ht="12.75" hidden="true" customHeight="false" outlineLevel="0" collapsed="false"/>
    <row r="347" customFormat="false" ht="12.75" hidden="true" customHeight="false" outlineLevel="0" collapsed="false"/>
    <row r="348" customFormat="false" ht="12.75" hidden="true" customHeight="false" outlineLevel="0" collapsed="false"/>
    <row r="349" customFormat="false" ht="12.75" hidden="true" customHeight="false" outlineLevel="0" collapsed="false"/>
    <row r="350" customFormat="false" ht="12.75" hidden="true" customHeight="false" outlineLevel="0" collapsed="false"/>
    <row r="351" customFormat="false" ht="12.75" hidden="true" customHeight="false" outlineLevel="0" collapsed="false"/>
    <row r="352" customFormat="false" ht="12.75" hidden="true" customHeight="false" outlineLevel="0" collapsed="false"/>
    <row r="353" customFormat="false" ht="12.75" hidden="true" customHeight="false" outlineLevel="0" collapsed="false"/>
    <row r="354" customFormat="false" ht="12.75" hidden="true" customHeight="false" outlineLevel="0" collapsed="false"/>
    <row r="355" customFormat="false" ht="12.75" hidden="true" customHeight="false" outlineLevel="0" collapsed="false"/>
    <row r="356" customFormat="false" ht="12.75" hidden="true" customHeight="false" outlineLevel="0" collapsed="false"/>
    <row r="357" customFormat="false" ht="12.75" hidden="true" customHeight="false" outlineLevel="0" collapsed="false"/>
    <row r="358" customFormat="false" ht="12.75" hidden="true" customHeight="false" outlineLevel="0" collapsed="false"/>
    <row r="359" customFormat="false" ht="12.75" hidden="true" customHeight="false" outlineLevel="0" collapsed="false"/>
    <row r="360" customFormat="false" ht="12.75" hidden="true" customHeight="false" outlineLevel="0" collapsed="false"/>
    <row r="361" customFormat="false" ht="12.75" hidden="true" customHeight="false" outlineLevel="0" collapsed="false"/>
    <row r="362" customFormat="false" ht="12.75" hidden="true" customHeight="false" outlineLevel="0" collapsed="false"/>
    <row r="363" customFormat="false" ht="12.75" hidden="true" customHeight="false" outlineLevel="0" collapsed="false"/>
    <row r="364" customFormat="false" ht="12.75" hidden="true" customHeight="false" outlineLevel="0" collapsed="false"/>
    <row r="365" customFormat="false" ht="12.75" hidden="true" customHeight="false" outlineLevel="0" collapsed="false"/>
    <row r="366" customFormat="false" ht="12.75" hidden="true" customHeight="false" outlineLevel="0" collapsed="false"/>
    <row r="367" customFormat="false" ht="12.75" hidden="true" customHeight="false" outlineLevel="0" collapsed="false"/>
    <row r="368" customFormat="false" ht="12.75" hidden="true" customHeight="false" outlineLevel="0" collapsed="false"/>
    <row r="369" customFormat="false" ht="12.75" hidden="true" customHeight="false" outlineLevel="0" collapsed="false"/>
    <row r="370" customFormat="false" ht="12.75" hidden="true" customHeight="false" outlineLevel="0" collapsed="false"/>
    <row r="371" customFormat="false" ht="12.75" hidden="true" customHeight="false" outlineLevel="0" collapsed="false"/>
    <row r="372" customFormat="false" ht="12.75" hidden="true" customHeight="false" outlineLevel="0" collapsed="false"/>
    <row r="373" customFormat="false" ht="12.75" hidden="true" customHeight="false" outlineLevel="0" collapsed="false"/>
    <row r="374" customFormat="false" ht="12.75" hidden="true" customHeight="false" outlineLevel="0" collapsed="false"/>
    <row r="375" customFormat="false" ht="12.75" hidden="true" customHeight="false" outlineLevel="0" collapsed="false"/>
    <row r="376" customFormat="false" ht="12.75" hidden="true" customHeight="false" outlineLevel="0" collapsed="false"/>
    <row r="377" customFormat="false" ht="12.75" hidden="true" customHeight="false" outlineLevel="0" collapsed="false"/>
    <row r="378" customFormat="false" ht="12.75" hidden="true" customHeight="false" outlineLevel="0" collapsed="false"/>
    <row r="379" customFormat="false" ht="12.75" hidden="true" customHeight="false" outlineLevel="0" collapsed="false"/>
    <row r="380" customFormat="false" ht="12.75" hidden="true" customHeight="false" outlineLevel="0" collapsed="false"/>
    <row r="381" customFormat="false" ht="12.75" hidden="true" customHeight="false" outlineLevel="0" collapsed="false"/>
    <row r="382" customFormat="false" ht="12.75" hidden="true" customHeight="false" outlineLevel="0" collapsed="false"/>
    <row r="383" customFormat="false" ht="12.75" hidden="true" customHeight="false" outlineLevel="0" collapsed="false"/>
    <row r="384" customFormat="false" ht="12.75" hidden="true" customHeight="false" outlineLevel="0" collapsed="false"/>
    <row r="385" customFormat="false" ht="12.75" hidden="true" customHeight="false" outlineLevel="0" collapsed="false"/>
    <row r="386" customFormat="false" ht="12.75" hidden="true" customHeight="false" outlineLevel="0" collapsed="false"/>
    <row r="387" customFormat="false" ht="12.75" hidden="true" customHeight="false" outlineLevel="0" collapsed="false"/>
    <row r="388" customFormat="false" ht="12.75" hidden="true" customHeight="false" outlineLevel="0" collapsed="false"/>
    <row r="389" customFormat="false" ht="12.75" hidden="true" customHeight="false" outlineLevel="0" collapsed="false"/>
    <row r="390" customFormat="false" ht="12.75" hidden="true" customHeight="false" outlineLevel="0" collapsed="false"/>
    <row r="391" customFormat="false" ht="12.75" hidden="true" customHeight="false" outlineLevel="0" collapsed="false"/>
    <row r="392" customFormat="false" ht="12.75" hidden="true" customHeight="false" outlineLevel="0" collapsed="false"/>
    <row r="393" customFormat="false" ht="12.75" hidden="true" customHeight="false" outlineLevel="0" collapsed="false"/>
    <row r="394" customFormat="false" ht="12.75" hidden="true" customHeight="false" outlineLevel="0" collapsed="false"/>
    <row r="395" customFormat="false" ht="12.75" hidden="true" customHeight="false" outlineLevel="0" collapsed="false"/>
    <row r="396" customFormat="false" ht="12.75" hidden="true" customHeight="false" outlineLevel="0" collapsed="false"/>
    <row r="397" customFormat="false" ht="12.75" hidden="true" customHeight="false" outlineLevel="0" collapsed="false"/>
    <row r="398" customFormat="false" ht="12.75" hidden="true" customHeight="false" outlineLevel="0" collapsed="false"/>
    <row r="399" customFormat="false" ht="12.75" hidden="true" customHeight="false" outlineLevel="0" collapsed="false"/>
    <row r="400" customFormat="false" ht="12.75" hidden="true" customHeight="false" outlineLevel="0" collapsed="false"/>
    <row r="401" customFormat="false" ht="12.75" hidden="true" customHeight="false" outlineLevel="0" collapsed="false"/>
    <row r="402" customFormat="false" ht="12.75" hidden="true" customHeight="false" outlineLevel="0" collapsed="false"/>
    <row r="403" customFormat="false" ht="12.75" hidden="true" customHeight="false" outlineLevel="0" collapsed="false"/>
    <row r="404" customFormat="false" ht="12.75" hidden="true" customHeight="false" outlineLevel="0" collapsed="false"/>
    <row r="405" customFormat="false" ht="12.75" hidden="true" customHeight="false" outlineLevel="0" collapsed="false"/>
    <row r="406" customFormat="false" ht="12.75" hidden="true" customHeight="false" outlineLevel="0" collapsed="false"/>
    <row r="407" customFormat="false" ht="12.75" hidden="true" customHeight="false" outlineLevel="0" collapsed="false"/>
    <row r="408" customFormat="false" ht="12.75" hidden="true" customHeight="false" outlineLevel="0" collapsed="false"/>
    <row r="409" customFormat="false" ht="12.75" hidden="true" customHeight="false" outlineLevel="0" collapsed="false"/>
    <row r="410" customFormat="false" ht="12.75" hidden="true" customHeight="false" outlineLevel="0" collapsed="false"/>
    <row r="411" customFormat="false" ht="12.75" hidden="true" customHeight="false" outlineLevel="0" collapsed="false"/>
    <row r="412" customFormat="false" ht="12.75" hidden="true" customHeight="false" outlineLevel="0" collapsed="false"/>
    <row r="413" customFormat="false" ht="12.75" hidden="true" customHeight="false" outlineLevel="0" collapsed="false"/>
    <row r="414" customFormat="false" ht="12.75" hidden="true" customHeight="false" outlineLevel="0" collapsed="false"/>
    <row r="415" customFormat="false" ht="12.75" hidden="true" customHeight="false" outlineLevel="0" collapsed="false"/>
    <row r="416" customFormat="false" ht="12.75" hidden="true" customHeight="false" outlineLevel="0" collapsed="false"/>
    <row r="417" customFormat="false" ht="12.75" hidden="true" customHeight="false" outlineLevel="0" collapsed="false"/>
    <row r="418" customFormat="false" ht="12.75" hidden="true" customHeight="false" outlineLevel="0" collapsed="false"/>
    <row r="419" customFormat="false" ht="12.75" hidden="true" customHeight="false" outlineLevel="0" collapsed="false"/>
    <row r="420" customFormat="false" ht="12.75" hidden="true" customHeight="false" outlineLevel="0" collapsed="false"/>
    <row r="421" customFormat="false" ht="12.75" hidden="true" customHeight="false" outlineLevel="0" collapsed="false"/>
    <row r="422" customFormat="false" ht="12.75" hidden="true" customHeight="false" outlineLevel="0" collapsed="false"/>
    <row r="423" customFormat="false" ht="12.75" hidden="true" customHeight="false" outlineLevel="0" collapsed="false"/>
    <row r="424" customFormat="false" ht="12.75" hidden="true" customHeight="false" outlineLevel="0" collapsed="false"/>
    <row r="425" customFormat="false" ht="12.75" hidden="true" customHeight="false" outlineLevel="0" collapsed="false"/>
    <row r="426" customFormat="false" ht="12.75" hidden="true" customHeight="false" outlineLevel="0" collapsed="false"/>
    <row r="427" customFormat="false" ht="12.75" hidden="true" customHeight="false" outlineLevel="0" collapsed="false"/>
    <row r="428" customFormat="false" ht="12.75" hidden="true" customHeight="false" outlineLevel="0" collapsed="false"/>
    <row r="429" customFormat="false" ht="12.75" hidden="true" customHeight="false" outlineLevel="0" collapsed="false"/>
    <row r="430" customFormat="false" ht="12.75" hidden="true" customHeight="false" outlineLevel="0" collapsed="false"/>
    <row r="431" customFormat="false" ht="12.75" hidden="true" customHeight="false" outlineLevel="0" collapsed="false"/>
    <row r="432" customFormat="false" ht="12.75" hidden="true" customHeight="false" outlineLevel="0" collapsed="false"/>
    <row r="433" customFormat="false" ht="12.75" hidden="true" customHeight="false" outlineLevel="0" collapsed="false"/>
    <row r="434" customFormat="false" ht="12.75" hidden="true" customHeight="false" outlineLevel="0" collapsed="false"/>
    <row r="435" customFormat="false" ht="12.75" hidden="true" customHeight="false" outlineLevel="0" collapsed="false"/>
    <row r="436" customFormat="false" ht="12.75" hidden="true" customHeight="false" outlineLevel="0" collapsed="false"/>
    <row r="437" customFormat="false" ht="12.75" hidden="true" customHeight="false" outlineLevel="0" collapsed="false"/>
    <row r="438" customFormat="false" ht="12.75" hidden="true" customHeight="false" outlineLevel="0" collapsed="false"/>
    <row r="439" customFormat="false" ht="12.75" hidden="true" customHeight="false" outlineLevel="0" collapsed="false"/>
    <row r="440" customFormat="false" ht="12.75" hidden="true" customHeight="false" outlineLevel="0" collapsed="false"/>
    <row r="441" customFormat="false" ht="12.75" hidden="true" customHeight="false" outlineLevel="0" collapsed="false"/>
    <row r="442" customFormat="false" ht="12.75" hidden="true" customHeight="false" outlineLevel="0" collapsed="false"/>
    <row r="443" customFormat="false" ht="12.75" hidden="true" customHeight="false" outlineLevel="0" collapsed="false"/>
    <row r="444" customFormat="false" ht="12.75" hidden="true" customHeight="false" outlineLevel="0" collapsed="false"/>
    <row r="445" customFormat="false" ht="12.75" hidden="true" customHeight="false" outlineLevel="0" collapsed="false"/>
    <row r="446" customFormat="false" ht="12.75" hidden="true" customHeight="false" outlineLevel="0" collapsed="false"/>
    <row r="447" customFormat="false" ht="12.75" hidden="true" customHeight="false" outlineLevel="0" collapsed="false"/>
    <row r="448" customFormat="false" ht="12.75" hidden="true" customHeight="false" outlineLevel="0" collapsed="false"/>
    <row r="449" customFormat="false" ht="12.75" hidden="true" customHeight="false" outlineLevel="0" collapsed="false"/>
    <row r="450" customFormat="false" ht="12.75" hidden="true" customHeight="false" outlineLevel="0" collapsed="false"/>
    <row r="451" customFormat="false" ht="12.75" hidden="true" customHeight="false" outlineLevel="0" collapsed="false"/>
    <row r="452" customFormat="false" ht="12.75" hidden="true" customHeight="false" outlineLevel="0" collapsed="false"/>
    <row r="453" customFormat="false" ht="12.75" hidden="true" customHeight="false" outlineLevel="0" collapsed="false"/>
    <row r="454" customFormat="false" ht="12.75" hidden="true" customHeight="false" outlineLevel="0" collapsed="false"/>
    <row r="455" customFormat="false" ht="12.75" hidden="true" customHeight="false" outlineLevel="0" collapsed="false"/>
    <row r="456" customFormat="false" ht="12.75" hidden="true" customHeight="false" outlineLevel="0" collapsed="false"/>
    <row r="457" customFormat="false" ht="12.75" hidden="true" customHeight="false" outlineLevel="0" collapsed="false"/>
    <row r="458" customFormat="false" ht="12.75" hidden="true" customHeight="false" outlineLevel="0" collapsed="false"/>
    <row r="459" customFormat="false" ht="12.75" hidden="true" customHeight="false" outlineLevel="0" collapsed="false"/>
    <row r="460" customFormat="false" ht="12.75" hidden="true" customHeight="false" outlineLevel="0" collapsed="false"/>
    <row r="461" customFormat="false" ht="12.75" hidden="true" customHeight="false" outlineLevel="0" collapsed="false"/>
    <row r="462" customFormat="false" ht="12.75" hidden="true" customHeight="false" outlineLevel="0" collapsed="false"/>
    <row r="463" customFormat="false" ht="12.75" hidden="true" customHeight="false" outlineLevel="0" collapsed="false"/>
    <row r="464" customFormat="false" ht="12.75" hidden="true" customHeight="false" outlineLevel="0" collapsed="false"/>
    <row r="465" customFormat="false" ht="12.75" hidden="true" customHeight="false" outlineLevel="0" collapsed="false"/>
    <row r="466" customFormat="false" ht="12.75" hidden="true" customHeight="false" outlineLevel="0" collapsed="false"/>
    <row r="467" customFormat="false" ht="12.75" hidden="true" customHeight="false" outlineLevel="0" collapsed="false"/>
    <row r="468" customFormat="false" ht="12.75" hidden="true" customHeight="false" outlineLevel="0" collapsed="false"/>
    <row r="469" customFormat="false" ht="12.75" hidden="true" customHeight="false" outlineLevel="0" collapsed="false"/>
    <row r="470" customFormat="false" ht="12.75" hidden="true" customHeight="false" outlineLevel="0" collapsed="false"/>
    <row r="471" customFormat="false" ht="12.75" hidden="true" customHeight="false" outlineLevel="0" collapsed="false"/>
    <row r="472" customFormat="false" ht="12.75" hidden="true" customHeight="false" outlineLevel="0" collapsed="false"/>
    <row r="473" customFormat="false" ht="12.75" hidden="true" customHeight="false" outlineLevel="0" collapsed="false"/>
    <row r="474" customFormat="false" ht="12.75" hidden="true" customHeight="false" outlineLevel="0" collapsed="false"/>
    <row r="475" customFormat="false" ht="12.75" hidden="true" customHeight="false" outlineLevel="0" collapsed="false"/>
    <row r="476" customFormat="false" ht="12.75" hidden="true" customHeight="false" outlineLevel="0" collapsed="false"/>
    <row r="477" customFormat="false" ht="12.75" hidden="true" customHeight="false" outlineLevel="0" collapsed="false"/>
    <row r="478" customFormat="false" ht="12.75" hidden="true" customHeight="false" outlineLevel="0" collapsed="false"/>
    <row r="479" customFormat="false" ht="12.75" hidden="true" customHeight="false" outlineLevel="0" collapsed="false"/>
    <row r="480" customFormat="false" ht="12.75" hidden="true" customHeight="false" outlineLevel="0" collapsed="false"/>
    <row r="481" customFormat="false" ht="12.75" hidden="true" customHeight="false" outlineLevel="0" collapsed="false"/>
    <row r="482" customFormat="false" ht="12.75" hidden="true" customHeight="false" outlineLevel="0" collapsed="false"/>
    <row r="483" customFormat="false" ht="12.75" hidden="true" customHeight="false" outlineLevel="0" collapsed="false"/>
    <row r="484" customFormat="false" ht="12.75" hidden="true" customHeight="false" outlineLevel="0" collapsed="false"/>
    <row r="485" customFormat="false" ht="12.75" hidden="true" customHeight="false" outlineLevel="0" collapsed="false"/>
    <row r="486" customFormat="false" ht="12.75" hidden="true" customHeight="false" outlineLevel="0" collapsed="false"/>
    <row r="487" customFormat="false" ht="12.75" hidden="true" customHeight="false" outlineLevel="0" collapsed="false"/>
    <row r="488" customFormat="false" ht="12.75" hidden="true" customHeight="false" outlineLevel="0" collapsed="false"/>
    <row r="489" customFormat="false" ht="12.75" hidden="true" customHeight="false" outlineLevel="0" collapsed="false"/>
    <row r="490" customFormat="false" ht="12.75" hidden="true" customHeight="false" outlineLevel="0" collapsed="false"/>
    <row r="491" customFormat="false" ht="12.75" hidden="true" customHeight="false" outlineLevel="0" collapsed="false"/>
    <row r="492" customFormat="false" ht="12.75" hidden="true" customHeight="false" outlineLevel="0" collapsed="false"/>
    <row r="493" customFormat="false" ht="12.75" hidden="true" customHeight="false" outlineLevel="0" collapsed="false"/>
    <row r="494" customFormat="false" ht="12.75" hidden="true" customHeight="false" outlineLevel="0" collapsed="false"/>
    <row r="495" customFormat="false" ht="12.75" hidden="true" customHeight="false" outlineLevel="0" collapsed="false"/>
    <row r="496" customFormat="false" ht="12.75" hidden="true" customHeight="false" outlineLevel="0" collapsed="false"/>
    <row r="497" customFormat="false" ht="12.75" hidden="true" customHeight="false" outlineLevel="0" collapsed="false"/>
    <row r="498" customFormat="false" ht="12.75" hidden="true" customHeight="false" outlineLevel="0" collapsed="false"/>
    <row r="499" customFormat="false" ht="12.75" hidden="true" customHeight="false" outlineLevel="0" collapsed="false"/>
    <row r="500" customFormat="false" ht="12.75" hidden="true" customHeight="false" outlineLevel="0" collapsed="false"/>
    <row r="501" customFormat="false" ht="12.75" hidden="true" customHeight="false" outlineLevel="0" collapsed="false"/>
    <row r="502" customFormat="false" ht="12.75" hidden="true" customHeight="false" outlineLevel="0" collapsed="false"/>
    <row r="503" customFormat="false" ht="12.75" hidden="true" customHeight="false" outlineLevel="0" collapsed="false"/>
    <row r="504" customFormat="false" ht="12.75" hidden="true" customHeight="false" outlineLevel="0" collapsed="false"/>
    <row r="505" customFormat="false" ht="12.75" hidden="true" customHeight="false" outlineLevel="0" collapsed="false"/>
    <row r="506" customFormat="false" ht="12.75" hidden="true" customHeight="false" outlineLevel="0" collapsed="false"/>
    <row r="507" customFormat="false" ht="12.75" hidden="true" customHeight="false" outlineLevel="0" collapsed="false"/>
    <row r="508" customFormat="false" ht="12.75" hidden="true" customHeight="false" outlineLevel="0" collapsed="false"/>
    <row r="509" customFormat="false" ht="12.75" hidden="true" customHeight="false" outlineLevel="0" collapsed="false"/>
    <row r="510" customFormat="false" ht="12.75" hidden="true" customHeight="false" outlineLevel="0" collapsed="false"/>
    <row r="511" customFormat="false" ht="12.75" hidden="true" customHeight="false" outlineLevel="0" collapsed="false"/>
    <row r="512" customFormat="false" ht="12.75" hidden="true" customHeight="false" outlineLevel="0" collapsed="false"/>
    <row r="513" customFormat="false" ht="12.75" hidden="true" customHeight="false" outlineLevel="0" collapsed="false"/>
    <row r="514" customFormat="false" ht="12.75" hidden="true" customHeight="false" outlineLevel="0" collapsed="false"/>
    <row r="515" customFormat="false" ht="12.75" hidden="true" customHeight="false" outlineLevel="0" collapsed="false"/>
    <row r="516" customFormat="false" ht="12.75" hidden="true" customHeight="false" outlineLevel="0" collapsed="false"/>
    <row r="517" customFormat="false" ht="12.75" hidden="true" customHeight="false" outlineLevel="0" collapsed="false"/>
    <row r="518" customFormat="false" ht="12.75" hidden="true" customHeight="false" outlineLevel="0" collapsed="false"/>
    <row r="519" customFormat="false" ht="12.75" hidden="true" customHeight="false" outlineLevel="0" collapsed="false"/>
    <row r="520" customFormat="false" ht="12.75" hidden="true" customHeight="false" outlineLevel="0" collapsed="false"/>
    <row r="521" customFormat="false" ht="12.75" hidden="true" customHeight="false" outlineLevel="0" collapsed="false"/>
    <row r="522" customFormat="false" ht="12.75" hidden="true" customHeight="false" outlineLevel="0" collapsed="false"/>
    <row r="523" customFormat="false" ht="12.75" hidden="true" customHeight="false" outlineLevel="0" collapsed="false"/>
    <row r="524" customFormat="false" ht="12.75" hidden="true" customHeight="false" outlineLevel="0" collapsed="false"/>
    <row r="525" customFormat="false" ht="12.75" hidden="true" customHeight="false" outlineLevel="0" collapsed="false"/>
    <row r="526" customFormat="false" ht="12.75" hidden="true" customHeight="false" outlineLevel="0" collapsed="false"/>
    <row r="527" customFormat="false" ht="12.75" hidden="true" customHeight="false" outlineLevel="0" collapsed="false"/>
    <row r="528" customFormat="false" ht="12.75" hidden="true" customHeight="false" outlineLevel="0" collapsed="false"/>
    <row r="529" customFormat="false" ht="12.75" hidden="true" customHeight="false" outlineLevel="0" collapsed="false"/>
    <row r="530" customFormat="false" ht="12.75" hidden="true" customHeight="false" outlineLevel="0" collapsed="false"/>
    <row r="531" customFormat="false" ht="12.75" hidden="true" customHeight="false" outlineLevel="0" collapsed="false"/>
    <row r="532" customFormat="false" ht="12.75" hidden="true" customHeight="false" outlineLevel="0" collapsed="false"/>
    <row r="533" customFormat="false" ht="12.75" hidden="true" customHeight="false" outlineLevel="0" collapsed="false"/>
    <row r="534" customFormat="false" ht="12.75" hidden="true" customHeight="false" outlineLevel="0" collapsed="false"/>
    <row r="535" customFormat="false" ht="12.75" hidden="true" customHeight="false" outlineLevel="0" collapsed="false"/>
    <row r="536" customFormat="false" ht="12.75" hidden="true" customHeight="false" outlineLevel="0" collapsed="false"/>
    <row r="537" customFormat="false" ht="12.75" hidden="true" customHeight="false" outlineLevel="0" collapsed="false"/>
    <row r="538" customFormat="false" ht="12.75" hidden="true" customHeight="false" outlineLevel="0" collapsed="false"/>
    <row r="539" customFormat="false" ht="12.75" hidden="true" customHeight="false" outlineLevel="0" collapsed="false"/>
    <row r="540" customFormat="false" ht="12.75" hidden="true" customHeight="false" outlineLevel="0" collapsed="false"/>
    <row r="541" customFormat="false" ht="12.75" hidden="true" customHeight="false" outlineLevel="0" collapsed="false"/>
    <row r="542" customFormat="false" ht="12.75" hidden="true" customHeight="false" outlineLevel="0" collapsed="false"/>
    <row r="543" customFormat="false" ht="12.75" hidden="true" customHeight="false" outlineLevel="0" collapsed="false"/>
    <row r="544" customFormat="false" ht="12.75" hidden="true" customHeight="false" outlineLevel="0" collapsed="false"/>
    <row r="545" customFormat="false" ht="12.75" hidden="true" customHeight="false" outlineLevel="0" collapsed="false"/>
    <row r="546" customFormat="false" ht="12.75" hidden="true" customHeight="false" outlineLevel="0" collapsed="false"/>
    <row r="547" customFormat="false" ht="12.75" hidden="true" customHeight="false" outlineLevel="0" collapsed="false"/>
    <row r="548" customFormat="false" ht="12.75" hidden="true" customHeight="false" outlineLevel="0" collapsed="false"/>
    <row r="549" customFormat="false" ht="12.75" hidden="true" customHeight="false" outlineLevel="0" collapsed="false"/>
    <row r="550" customFormat="false" ht="12.75" hidden="true" customHeight="false" outlineLevel="0" collapsed="false"/>
    <row r="551" customFormat="false" ht="12.75" hidden="true" customHeight="false" outlineLevel="0" collapsed="false"/>
    <row r="552" customFormat="false" ht="12.75" hidden="true" customHeight="false" outlineLevel="0" collapsed="false"/>
    <row r="553" customFormat="false" ht="12.75" hidden="true" customHeight="false" outlineLevel="0" collapsed="false"/>
    <row r="554" customFormat="false" ht="12.75" hidden="true" customHeight="false" outlineLevel="0" collapsed="false"/>
    <row r="555" customFormat="false" ht="12.75" hidden="true" customHeight="false" outlineLevel="0" collapsed="false"/>
    <row r="556" customFormat="false" ht="12.75" hidden="true" customHeight="false" outlineLevel="0" collapsed="false"/>
    <row r="557" customFormat="false" ht="12.75" hidden="true" customHeight="false" outlineLevel="0" collapsed="false"/>
    <row r="558" customFormat="false" ht="12.75" hidden="true" customHeight="false" outlineLevel="0" collapsed="false"/>
    <row r="559" customFormat="false" ht="12.75" hidden="true" customHeight="false" outlineLevel="0" collapsed="false"/>
    <row r="560" customFormat="false" ht="12.75" hidden="true" customHeight="false" outlineLevel="0" collapsed="false"/>
    <row r="561" customFormat="false" ht="12.75" hidden="true" customHeight="false" outlineLevel="0" collapsed="false"/>
    <row r="562" customFormat="false" ht="12.75" hidden="true" customHeight="false" outlineLevel="0" collapsed="false"/>
    <row r="563" customFormat="false" ht="12.75" hidden="true" customHeight="false" outlineLevel="0" collapsed="false"/>
    <row r="564" customFormat="false" ht="12.75" hidden="true" customHeight="false" outlineLevel="0" collapsed="false"/>
    <row r="565" customFormat="false" ht="12.75" hidden="true" customHeight="false" outlineLevel="0" collapsed="false"/>
    <row r="566" customFormat="false" ht="12.75" hidden="true" customHeight="false" outlineLevel="0" collapsed="false"/>
    <row r="567" customFormat="false" ht="12.75" hidden="true" customHeight="false" outlineLevel="0" collapsed="false"/>
    <row r="568" customFormat="false" ht="12.75" hidden="true" customHeight="false" outlineLevel="0" collapsed="false"/>
    <row r="569" customFormat="false" ht="12.75" hidden="true" customHeight="false" outlineLevel="0" collapsed="false"/>
    <row r="570" customFormat="false" ht="12.75" hidden="true" customHeight="false" outlineLevel="0" collapsed="false"/>
    <row r="571" customFormat="false" ht="12.75" hidden="true" customHeight="false" outlineLevel="0" collapsed="false"/>
    <row r="572" customFormat="false" ht="12.75" hidden="true" customHeight="false" outlineLevel="0" collapsed="false"/>
    <row r="573" customFormat="false" ht="12.75" hidden="true" customHeight="false" outlineLevel="0" collapsed="false"/>
    <row r="574" customFormat="false" ht="12.75" hidden="true" customHeight="false" outlineLevel="0" collapsed="false"/>
    <row r="575" customFormat="false" ht="12.75" hidden="true" customHeight="false" outlineLevel="0" collapsed="false"/>
    <row r="576" customFormat="false" ht="12.75" hidden="true" customHeight="false" outlineLevel="0" collapsed="false"/>
    <row r="577" customFormat="false" ht="12.75" hidden="true" customHeight="false" outlineLevel="0" collapsed="false"/>
    <row r="578" customFormat="false" ht="12.75" hidden="true" customHeight="false" outlineLevel="0" collapsed="false"/>
    <row r="579" customFormat="false" ht="12.75" hidden="true" customHeight="false" outlineLevel="0" collapsed="false"/>
    <row r="580" customFormat="false" ht="12.75" hidden="true" customHeight="false" outlineLevel="0" collapsed="false"/>
    <row r="581" customFormat="false" ht="12.75" hidden="true" customHeight="false" outlineLevel="0" collapsed="false"/>
    <row r="582" customFormat="false" ht="12.75" hidden="true" customHeight="false" outlineLevel="0" collapsed="false"/>
    <row r="583" customFormat="false" ht="12.75" hidden="true" customHeight="false" outlineLevel="0" collapsed="false"/>
    <row r="584" customFormat="false" ht="12.75" hidden="true" customHeight="false" outlineLevel="0" collapsed="false"/>
    <row r="585" customFormat="false" ht="12.75" hidden="true" customHeight="false" outlineLevel="0" collapsed="false"/>
    <row r="586" customFormat="false" ht="12.75" hidden="true" customHeight="false" outlineLevel="0" collapsed="false"/>
    <row r="587" customFormat="false" ht="12.75" hidden="true" customHeight="false" outlineLevel="0" collapsed="false"/>
    <row r="588" customFormat="false" ht="12.75" hidden="true" customHeight="false" outlineLevel="0" collapsed="false"/>
    <row r="589" customFormat="false" ht="12.75" hidden="true" customHeight="false" outlineLevel="0" collapsed="false"/>
    <row r="590" customFormat="false" ht="12.75" hidden="true" customHeight="false" outlineLevel="0" collapsed="false"/>
    <row r="591" customFormat="false" ht="12.75" hidden="true" customHeight="false" outlineLevel="0" collapsed="false"/>
    <row r="592" customFormat="false" ht="12.75" hidden="true" customHeight="false" outlineLevel="0" collapsed="false"/>
    <row r="593" customFormat="false" ht="12.75" hidden="true" customHeight="false" outlineLevel="0" collapsed="false"/>
    <row r="594" customFormat="false" ht="12.75" hidden="true" customHeight="false" outlineLevel="0" collapsed="false"/>
    <row r="595" customFormat="false" ht="12.75" hidden="true" customHeight="false" outlineLevel="0" collapsed="false"/>
    <row r="596" customFormat="false" ht="12.75" hidden="true" customHeight="false" outlineLevel="0" collapsed="false"/>
    <row r="597" customFormat="false" ht="12.75" hidden="true" customHeight="false" outlineLevel="0" collapsed="false"/>
    <row r="598" customFormat="false" ht="12.75" hidden="true" customHeight="false" outlineLevel="0" collapsed="false"/>
    <row r="599" customFormat="false" ht="12.75" hidden="true" customHeight="false" outlineLevel="0" collapsed="false"/>
    <row r="600" customFormat="false" ht="12.75" hidden="true" customHeight="false" outlineLevel="0" collapsed="false"/>
    <row r="601" customFormat="false" ht="12.75" hidden="true" customHeight="false" outlineLevel="0" collapsed="false"/>
    <row r="602" customFormat="false" ht="12.75" hidden="true" customHeight="false" outlineLevel="0" collapsed="false"/>
    <row r="603" customFormat="false" ht="12.75" hidden="true" customHeight="false" outlineLevel="0" collapsed="false"/>
    <row r="604" customFormat="false" ht="12.75" hidden="true" customHeight="false" outlineLevel="0" collapsed="false"/>
    <row r="605" customFormat="false" ht="12.75" hidden="true" customHeight="false" outlineLevel="0" collapsed="false"/>
    <row r="606" customFormat="false" ht="12.75" hidden="true" customHeight="false" outlineLevel="0" collapsed="false"/>
    <row r="607" customFormat="false" ht="12.75" hidden="true" customHeight="false" outlineLevel="0" collapsed="false"/>
    <row r="608" customFormat="false" ht="12.75" hidden="true" customHeight="false" outlineLevel="0" collapsed="false"/>
    <row r="609" customFormat="false" ht="12.75" hidden="true" customHeight="false" outlineLevel="0" collapsed="false"/>
    <row r="610" customFormat="false" ht="12.75" hidden="true" customHeight="false" outlineLevel="0" collapsed="false"/>
    <row r="611" customFormat="false" ht="12.75" hidden="true" customHeight="false" outlineLevel="0" collapsed="false"/>
    <row r="612" customFormat="false" ht="12.75" hidden="true" customHeight="false" outlineLevel="0" collapsed="false"/>
    <row r="613" customFormat="false" ht="12.75" hidden="true" customHeight="false" outlineLevel="0" collapsed="false"/>
    <row r="614" customFormat="false" ht="12.75" hidden="true" customHeight="false" outlineLevel="0" collapsed="false"/>
    <row r="615" customFormat="false" ht="12.75" hidden="true" customHeight="false" outlineLevel="0" collapsed="false"/>
    <row r="616" customFormat="false" ht="12.75" hidden="true" customHeight="false" outlineLevel="0" collapsed="false"/>
    <row r="617" customFormat="false" ht="12.75" hidden="true" customHeight="false" outlineLevel="0" collapsed="false"/>
    <row r="618" customFormat="false" ht="12.75" hidden="true" customHeight="false" outlineLevel="0" collapsed="false"/>
    <row r="619" customFormat="false" ht="12.75" hidden="true" customHeight="false" outlineLevel="0" collapsed="false"/>
    <row r="620" customFormat="false" ht="12.75" hidden="true" customHeight="false" outlineLevel="0" collapsed="false"/>
    <row r="621" customFormat="false" ht="12.75" hidden="true" customHeight="false" outlineLevel="0" collapsed="false"/>
    <row r="622" customFormat="false" ht="12.75" hidden="true" customHeight="false" outlineLevel="0" collapsed="false"/>
    <row r="623" customFormat="false" ht="12.75" hidden="true" customHeight="false" outlineLevel="0" collapsed="false"/>
    <row r="624" customFormat="false" ht="12.75" hidden="true" customHeight="false" outlineLevel="0" collapsed="false"/>
    <row r="625" customFormat="false" ht="12.75" hidden="true" customHeight="false" outlineLevel="0" collapsed="false"/>
    <row r="626" customFormat="false" ht="12.75" hidden="true" customHeight="false" outlineLevel="0" collapsed="false"/>
    <row r="627" customFormat="false" ht="12.75" hidden="true" customHeight="false" outlineLevel="0" collapsed="false"/>
    <row r="628" customFormat="false" ht="12.75" hidden="true" customHeight="false" outlineLevel="0" collapsed="false"/>
    <row r="629" customFormat="false" ht="12.75" hidden="true" customHeight="false" outlineLevel="0" collapsed="false"/>
    <row r="630" customFormat="false" ht="12.75" hidden="true" customHeight="false" outlineLevel="0" collapsed="false"/>
    <row r="631" customFormat="false" ht="12.75" hidden="true" customHeight="false" outlineLevel="0" collapsed="false"/>
    <row r="632" customFormat="false" ht="12.75" hidden="true" customHeight="false" outlineLevel="0" collapsed="false"/>
    <row r="633" customFormat="false" ht="12.75" hidden="true" customHeight="false" outlineLevel="0" collapsed="false"/>
    <row r="634" customFormat="false" ht="12.75" hidden="true" customHeight="false" outlineLevel="0" collapsed="false"/>
    <row r="635" customFormat="false" ht="12.75" hidden="true" customHeight="false" outlineLevel="0" collapsed="false"/>
    <row r="636" customFormat="false" ht="12.75" hidden="true" customHeight="false" outlineLevel="0" collapsed="false"/>
    <row r="637" customFormat="false" ht="12.75" hidden="true" customHeight="false" outlineLevel="0" collapsed="false"/>
    <row r="638" customFormat="false" ht="12.75" hidden="true" customHeight="false" outlineLevel="0" collapsed="false"/>
    <row r="639" customFormat="false" ht="12.75" hidden="true" customHeight="false" outlineLevel="0" collapsed="false"/>
    <row r="640" customFormat="false" ht="12.75" hidden="true" customHeight="false" outlineLevel="0" collapsed="false"/>
    <row r="641" customFormat="false" ht="12.75" hidden="true" customHeight="false" outlineLevel="0" collapsed="false"/>
    <row r="642" customFormat="false" ht="12.75" hidden="true" customHeight="false" outlineLevel="0" collapsed="false"/>
    <row r="643" customFormat="false" ht="12.75" hidden="true" customHeight="false" outlineLevel="0" collapsed="false"/>
    <row r="644" customFormat="false" ht="12.75" hidden="true" customHeight="false" outlineLevel="0" collapsed="false"/>
    <row r="645" customFormat="false" ht="12.75" hidden="true" customHeight="false" outlineLevel="0" collapsed="false"/>
    <row r="646" customFormat="false" ht="12.75" hidden="true" customHeight="false" outlineLevel="0" collapsed="false"/>
    <row r="647" customFormat="false" ht="12.75" hidden="true" customHeight="false" outlineLevel="0" collapsed="false"/>
    <row r="648" customFormat="false" ht="12.75" hidden="true" customHeight="false" outlineLevel="0" collapsed="false"/>
    <row r="649" customFormat="false" ht="12.75" hidden="true" customHeight="false" outlineLevel="0" collapsed="false"/>
    <row r="650" customFormat="false" ht="12.75" hidden="true" customHeight="false" outlineLevel="0" collapsed="false"/>
    <row r="651" customFormat="false" ht="12.75" hidden="true" customHeight="false" outlineLevel="0" collapsed="false"/>
    <row r="652" customFormat="false" ht="12.75" hidden="true" customHeight="false" outlineLevel="0" collapsed="false"/>
    <row r="653" customFormat="false" ht="12.75" hidden="true" customHeight="false" outlineLevel="0" collapsed="false"/>
    <row r="654" customFormat="false" ht="12.75" hidden="true" customHeight="false" outlineLevel="0" collapsed="false"/>
    <row r="655" customFormat="false" ht="12.75" hidden="true" customHeight="false" outlineLevel="0" collapsed="false"/>
    <row r="656" customFormat="false" ht="12.75" hidden="true" customHeight="false" outlineLevel="0" collapsed="false"/>
    <row r="657" customFormat="false" ht="12.75" hidden="true" customHeight="false" outlineLevel="0" collapsed="false"/>
    <row r="658" customFormat="false" ht="12.75" hidden="true" customHeight="false" outlineLevel="0" collapsed="false"/>
    <row r="659" customFormat="false" ht="12.75" hidden="true" customHeight="false" outlineLevel="0" collapsed="false"/>
    <row r="660" customFormat="false" ht="12.75" hidden="true" customHeight="false" outlineLevel="0" collapsed="false"/>
    <row r="661" customFormat="false" ht="12.75" hidden="true" customHeight="false" outlineLevel="0" collapsed="false"/>
    <row r="662" customFormat="false" ht="12.75" hidden="true" customHeight="false" outlineLevel="0" collapsed="false"/>
    <row r="663" customFormat="false" ht="12.75" hidden="true" customHeight="false" outlineLevel="0" collapsed="false"/>
    <row r="664" customFormat="false" ht="12.75" hidden="true" customHeight="false" outlineLevel="0" collapsed="false"/>
    <row r="665" customFormat="false" ht="12.75" hidden="true" customHeight="false" outlineLevel="0" collapsed="false"/>
    <row r="666" customFormat="false" ht="12.75" hidden="true" customHeight="false" outlineLevel="0" collapsed="false"/>
    <row r="667" customFormat="false" ht="12.75" hidden="true" customHeight="false" outlineLevel="0" collapsed="false"/>
    <row r="668" customFormat="false" ht="12.75" hidden="true" customHeight="false" outlineLevel="0" collapsed="false"/>
    <row r="669" customFormat="false" ht="12.75" hidden="true" customHeight="false" outlineLevel="0" collapsed="false"/>
    <row r="670" customFormat="false" ht="12.75" hidden="true" customHeight="false" outlineLevel="0" collapsed="false"/>
    <row r="671" customFormat="false" ht="12.75" hidden="true" customHeight="false" outlineLevel="0" collapsed="false"/>
    <row r="672" customFormat="false" ht="12.75" hidden="true" customHeight="false" outlineLevel="0" collapsed="false"/>
    <row r="673" customFormat="false" ht="12.75" hidden="true" customHeight="false" outlineLevel="0" collapsed="false"/>
    <row r="674" customFormat="false" ht="12.75" hidden="true" customHeight="false" outlineLevel="0" collapsed="false"/>
    <row r="675" customFormat="false" ht="12.75" hidden="true" customHeight="false" outlineLevel="0" collapsed="false"/>
    <row r="676" customFormat="false" ht="12.75" hidden="true" customHeight="false" outlineLevel="0" collapsed="false"/>
    <row r="677" customFormat="false" ht="12.75" hidden="true" customHeight="false" outlineLevel="0" collapsed="false"/>
    <row r="678" customFormat="false" ht="12.75" hidden="true" customHeight="false" outlineLevel="0" collapsed="false"/>
    <row r="679" customFormat="false" ht="12.75" hidden="true" customHeight="false" outlineLevel="0" collapsed="false"/>
    <row r="680" customFormat="false" ht="12.75" hidden="true" customHeight="false" outlineLevel="0" collapsed="false"/>
    <row r="681" customFormat="false" ht="12.75" hidden="true" customHeight="false" outlineLevel="0" collapsed="false"/>
    <row r="682" customFormat="false" ht="12.75" hidden="true" customHeight="false" outlineLevel="0" collapsed="false"/>
    <row r="683" customFormat="false" ht="12.75" hidden="true" customHeight="false" outlineLevel="0" collapsed="false"/>
    <row r="684" customFormat="false" ht="12.75" hidden="true" customHeight="false" outlineLevel="0" collapsed="false"/>
    <row r="685" customFormat="false" ht="12.75" hidden="true" customHeight="false" outlineLevel="0" collapsed="false"/>
    <row r="686" customFormat="false" ht="12.75" hidden="true" customHeight="false" outlineLevel="0" collapsed="false"/>
    <row r="687" customFormat="false" ht="12.75" hidden="true" customHeight="false" outlineLevel="0" collapsed="false"/>
    <row r="688" customFormat="false" ht="12.75" hidden="true" customHeight="false" outlineLevel="0" collapsed="false"/>
    <row r="689" customFormat="false" ht="12.75" hidden="true" customHeight="false" outlineLevel="0" collapsed="false"/>
    <row r="690" customFormat="false" ht="12.75" hidden="true" customHeight="false" outlineLevel="0" collapsed="false"/>
    <row r="691" customFormat="false" ht="12.75" hidden="true" customHeight="false" outlineLevel="0" collapsed="false"/>
    <row r="692" customFormat="false" ht="12.75" hidden="true" customHeight="false" outlineLevel="0" collapsed="false"/>
    <row r="693" customFormat="false" ht="12.75" hidden="true" customHeight="false" outlineLevel="0" collapsed="false"/>
    <row r="694" customFormat="false" ht="12.75" hidden="true" customHeight="false" outlineLevel="0" collapsed="false"/>
    <row r="695" customFormat="false" ht="12.75" hidden="true" customHeight="false" outlineLevel="0" collapsed="false"/>
    <row r="696" customFormat="false" ht="12.75" hidden="true" customHeight="false" outlineLevel="0" collapsed="false"/>
    <row r="697" customFormat="false" ht="12.75" hidden="true" customHeight="false" outlineLevel="0" collapsed="false"/>
    <row r="698" customFormat="false" ht="12.75" hidden="true" customHeight="false" outlineLevel="0" collapsed="false"/>
    <row r="699" customFormat="false" ht="12.75" hidden="true" customHeight="false" outlineLevel="0" collapsed="false"/>
    <row r="700" customFormat="false" ht="12.75" hidden="true" customHeight="false" outlineLevel="0" collapsed="false"/>
    <row r="701" customFormat="false" ht="12.75" hidden="true" customHeight="false" outlineLevel="0" collapsed="false"/>
    <row r="702" customFormat="false" ht="12.75" hidden="true" customHeight="false" outlineLevel="0" collapsed="false"/>
    <row r="703" customFormat="false" ht="12.75" hidden="true" customHeight="false" outlineLevel="0" collapsed="false"/>
    <row r="704" customFormat="false" ht="12.75" hidden="true" customHeight="false" outlineLevel="0" collapsed="false"/>
    <row r="705" customFormat="false" ht="12.75" hidden="true" customHeight="false" outlineLevel="0" collapsed="false"/>
    <row r="706" customFormat="false" ht="12.75" hidden="true" customHeight="false" outlineLevel="0" collapsed="false"/>
    <row r="707" customFormat="false" ht="12.75" hidden="true" customHeight="false" outlineLevel="0" collapsed="false"/>
    <row r="708" customFormat="false" ht="12.75" hidden="true" customHeight="false" outlineLevel="0" collapsed="false"/>
    <row r="709" customFormat="false" ht="12.75" hidden="true" customHeight="false" outlineLevel="0" collapsed="false"/>
    <row r="710" customFormat="false" ht="12.75" hidden="true" customHeight="false" outlineLevel="0" collapsed="false"/>
    <row r="711" customFormat="false" ht="12.75" hidden="true" customHeight="false" outlineLevel="0" collapsed="false"/>
    <row r="712" customFormat="false" ht="12.75" hidden="true" customHeight="false" outlineLevel="0" collapsed="false"/>
    <row r="713" customFormat="false" ht="12.75" hidden="true" customHeight="false" outlineLevel="0" collapsed="false"/>
    <row r="714" customFormat="false" ht="12.75" hidden="true" customHeight="false" outlineLevel="0" collapsed="false"/>
    <row r="715" customFormat="false" ht="12.75" hidden="true" customHeight="false" outlineLevel="0" collapsed="false"/>
    <row r="716" customFormat="false" ht="12.75" hidden="true" customHeight="false" outlineLevel="0" collapsed="false"/>
    <row r="717" customFormat="false" ht="12.75" hidden="true" customHeight="false" outlineLevel="0" collapsed="false"/>
    <row r="718" customFormat="false" ht="12.75" hidden="true" customHeight="false" outlineLevel="0" collapsed="false"/>
    <row r="719" customFormat="false" ht="12.75" hidden="true" customHeight="false" outlineLevel="0" collapsed="false"/>
    <row r="720" customFormat="false" ht="12.75" hidden="true" customHeight="false" outlineLevel="0" collapsed="false"/>
    <row r="721" customFormat="false" ht="12.75" hidden="true" customHeight="false" outlineLevel="0" collapsed="false"/>
    <row r="722" customFormat="false" ht="12.75" hidden="true" customHeight="false" outlineLevel="0" collapsed="false"/>
    <row r="723" customFormat="false" ht="12.75" hidden="true" customHeight="false" outlineLevel="0" collapsed="false"/>
    <row r="724" customFormat="false" ht="12.75" hidden="true" customHeight="false" outlineLevel="0" collapsed="false"/>
    <row r="725" customFormat="false" ht="12.75" hidden="true" customHeight="false" outlineLevel="0" collapsed="false"/>
    <row r="726" customFormat="false" ht="12.75" hidden="true" customHeight="false" outlineLevel="0" collapsed="false"/>
    <row r="727" customFormat="false" ht="12.75" hidden="true" customHeight="false" outlineLevel="0" collapsed="false"/>
    <row r="728" customFormat="false" ht="12.75" hidden="true" customHeight="false" outlineLevel="0" collapsed="false"/>
    <row r="729" customFormat="false" ht="12.75" hidden="true" customHeight="false" outlineLevel="0" collapsed="false"/>
    <row r="730" customFormat="false" ht="12.75" hidden="true" customHeight="false" outlineLevel="0" collapsed="false"/>
    <row r="731" customFormat="false" ht="12.75" hidden="true" customHeight="false" outlineLevel="0" collapsed="false"/>
    <row r="732" customFormat="false" ht="12.75" hidden="true" customHeight="false" outlineLevel="0" collapsed="false"/>
    <row r="733" customFormat="false" ht="12.75" hidden="true" customHeight="false" outlineLevel="0" collapsed="false"/>
    <row r="734" customFormat="false" ht="12.75" hidden="true" customHeight="false" outlineLevel="0" collapsed="false"/>
    <row r="735" customFormat="false" ht="12.75" hidden="true" customHeight="false" outlineLevel="0" collapsed="false"/>
    <row r="736" customFormat="false" ht="12.75" hidden="true" customHeight="false" outlineLevel="0" collapsed="false"/>
    <row r="737" customFormat="false" ht="12.75" hidden="true" customHeight="false" outlineLevel="0" collapsed="false"/>
    <row r="738" customFormat="false" ht="12.75" hidden="true" customHeight="false" outlineLevel="0" collapsed="false"/>
    <row r="739" customFormat="false" ht="12.75" hidden="true" customHeight="false" outlineLevel="0" collapsed="false"/>
    <row r="740" customFormat="false" ht="12.75" hidden="true" customHeight="false" outlineLevel="0" collapsed="false"/>
    <row r="741" customFormat="false" ht="12.75" hidden="true" customHeight="false" outlineLevel="0" collapsed="false"/>
    <row r="742" customFormat="false" ht="12.75" hidden="true" customHeight="false" outlineLevel="0" collapsed="false"/>
    <row r="743" customFormat="false" ht="12.75" hidden="true" customHeight="false" outlineLevel="0" collapsed="false"/>
    <row r="744" customFormat="false" ht="12.75" hidden="true" customHeight="false" outlineLevel="0" collapsed="false"/>
    <row r="745" customFormat="false" ht="12.75" hidden="true" customHeight="false" outlineLevel="0" collapsed="false"/>
    <row r="746" customFormat="false" ht="12.75" hidden="true" customHeight="false" outlineLevel="0" collapsed="false"/>
    <row r="747" customFormat="false" ht="12.75" hidden="true" customHeight="false" outlineLevel="0" collapsed="false"/>
    <row r="748" customFormat="false" ht="12.75" hidden="true" customHeight="false" outlineLevel="0" collapsed="false"/>
    <row r="749" customFormat="false" ht="12.75" hidden="true" customHeight="false" outlineLevel="0" collapsed="false"/>
    <row r="750" customFormat="false" ht="12.75" hidden="true" customHeight="false" outlineLevel="0" collapsed="false"/>
    <row r="751" customFormat="false" ht="12.75" hidden="true" customHeight="false" outlineLevel="0" collapsed="false"/>
    <row r="752" customFormat="false" ht="12.75" hidden="true" customHeight="false" outlineLevel="0" collapsed="false"/>
    <row r="753" customFormat="false" ht="12.75" hidden="true" customHeight="false" outlineLevel="0" collapsed="false"/>
    <row r="754" customFormat="false" ht="12.75" hidden="true" customHeight="false" outlineLevel="0" collapsed="false"/>
    <row r="755" customFormat="false" ht="12.75" hidden="true" customHeight="false" outlineLevel="0" collapsed="false"/>
    <row r="756" customFormat="false" ht="12.75" hidden="true" customHeight="false" outlineLevel="0" collapsed="false"/>
    <row r="757" customFormat="false" ht="12.75" hidden="true" customHeight="false" outlineLevel="0" collapsed="false"/>
    <row r="758" customFormat="false" ht="12.75" hidden="true" customHeight="false" outlineLevel="0" collapsed="false"/>
    <row r="759" customFormat="false" ht="12.75" hidden="true" customHeight="false" outlineLevel="0" collapsed="false"/>
    <row r="760" customFormat="false" ht="12.75" hidden="true" customHeight="false" outlineLevel="0" collapsed="false"/>
    <row r="761" customFormat="false" ht="12.75" hidden="true" customHeight="false" outlineLevel="0" collapsed="false"/>
    <row r="762" customFormat="false" ht="12.75" hidden="true" customHeight="false" outlineLevel="0" collapsed="false"/>
    <row r="763" customFormat="false" ht="12.75" hidden="true" customHeight="false" outlineLevel="0" collapsed="false"/>
    <row r="764" customFormat="false" ht="12.75" hidden="true" customHeight="false" outlineLevel="0" collapsed="false"/>
    <row r="765" customFormat="false" ht="12.75" hidden="true" customHeight="false" outlineLevel="0" collapsed="false"/>
    <row r="766" customFormat="false" ht="12.75" hidden="true" customHeight="false" outlineLevel="0" collapsed="false"/>
    <row r="767" customFormat="false" ht="12.75" hidden="true" customHeight="false" outlineLevel="0" collapsed="false"/>
    <row r="768" customFormat="false" ht="12.75" hidden="true" customHeight="false" outlineLevel="0" collapsed="false"/>
    <row r="769" customFormat="false" ht="12.75" hidden="true" customHeight="false" outlineLevel="0" collapsed="false"/>
    <row r="770" customFormat="false" ht="12.75" hidden="true" customHeight="false" outlineLevel="0" collapsed="false"/>
    <row r="771" customFormat="false" ht="12.75" hidden="true" customHeight="false" outlineLevel="0" collapsed="false"/>
    <row r="772" customFormat="false" ht="12.75" hidden="true" customHeight="false" outlineLevel="0" collapsed="false"/>
    <row r="773" customFormat="false" ht="12.75" hidden="true" customHeight="false" outlineLevel="0" collapsed="false"/>
    <row r="774" customFormat="false" ht="12.75" hidden="true" customHeight="false" outlineLevel="0" collapsed="false"/>
    <row r="775" customFormat="false" ht="12.75" hidden="true" customHeight="false" outlineLevel="0" collapsed="false"/>
    <row r="776" customFormat="false" ht="12.75" hidden="true" customHeight="false" outlineLevel="0" collapsed="false"/>
    <row r="777" customFormat="false" ht="12.75" hidden="true" customHeight="false" outlineLevel="0" collapsed="false"/>
    <row r="778" customFormat="false" ht="12.75" hidden="true" customHeight="false" outlineLevel="0" collapsed="false"/>
    <row r="779" customFormat="false" ht="12.75" hidden="true" customHeight="false" outlineLevel="0" collapsed="false"/>
    <row r="780" customFormat="false" ht="12.75" hidden="true" customHeight="false" outlineLevel="0" collapsed="false"/>
    <row r="781" customFormat="false" ht="12.75" hidden="true" customHeight="false" outlineLevel="0" collapsed="false"/>
    <row r="782" customFormat="false" ht="12.75" hidden="true" customHeight="false" outlineLevel="0" collapsed="false"/>
    <row r="783" customFormat="false" ht="12.75" hidden="true" customHeight="false" outlineLevel="0" collapsed="false"/>
    <row r="784" customFormat="false" ht="12.75" hidden="true" customHeight="false" outlineLevel="0" collapsed="false"/>
    <row r="785" customFormat="false" ht="12.75" hidden="true" customHeight="false" outlineLevel="0" collapsed="false"/>
    <row r="786" customFormat="false" ht="12.75" hidden="true" customHeight="false" outlineLevel="0" collapsed="false"/>
    <row r="787" customFormat="false" ht="12.75" hidden="true" customHeight="false" outlineLevel="0" collapsed="false"/>
    <row r="788" customFormat="false" ht="12.75" hidden="true" customHeight="false" outlineLevel="0" collapsed="false"/>
    <row r="789" customFormat="false" ht="12.75" hidden="true" customHeight="false" outlineLevel="0" collapsed="false"/>
    <row r="790" customFormat="false" ht="12.75" hidden="true" customHeight="false" outlineLevel="0" collapsed="false"/>
    <row r="791" customFormat="false" ht="12.75" hidden="true" customHeight="false" outlineLevel="0" collapsed="false"/>
    <row r="792" customFormat="false" ht="12.75" hidden="true" customHeight="false" outlineLevel="0" collapsed="false"/>
    <row r="793" customFormat="false" ht="12.75" hidden="true" customHeight="false" outlineLevel="0" collapsed="false"/>
    <row r="794" customFormat="false" ht="12.75" hidden="true" customHeight="false" outlineLevel="0" collapsed="false"/>
    <row r="795" customFormat="false" ht="12.75" hidden="true" customHeight="false" outlineLevel="0" collapsed="false"/>
    <row r="796" customFormat="false" ht="12.75" hidden="true" customHeight="false" outlineLevel="0" collapsed="false"/>
    <row r="797" customFormat="false" ht="12.75" hidden="true" customHeight="false" outlineLevel="0" collapsed="false"/>
    <row r="798" customFormat="false" ht="12.75" hidden="true" customHeight="false" outlineLevel="0" collapsed="false"/>
    <row r="799" customFormat="false" ht="12.75" hidden="true" customHeight="false" outlineLevel="0" collapsed="false"/>
    <row r="800" customFormat="false" ht="12.75" hidden="true" customHeight="false" outlineLevel="0" collapsed="false"/>
    <row r="801" customFormat="false" ht="12.75" hidden="true" customHeight="false" outlineLevel="0" collapsed="false"/>
    <row r="802" customFormat="false" ht="12.75" hidden="true" customHeight="false" outlineLevel="0" collapsed="false"/>
    <row r="803" customFormat="false" ht="12.75" hidden="true" customHeight="false" outlineLevel="0" collapsed="false"/>
    <row r="804" customFormat="false" ht="12.75" hidden="true" customHeight="false" outlineLevel="0" collapsed="false"/>
    <row r="805" customFormat="false" ht="12.75" hidden="true" customHeight="false" outlineLevel="0" collapsed="false"/>
    <row r="806" customFormat="false" ht="12.75" hidden="true" customHeight="false" outlineLevel="0" collapsed="false"/>
    <row r="807" customFormat="false" ht="12.75" hidden="true" customHeight="false" outlineLevel="0" collapsed="false"/>
    <row r="808" customFormat="false" ht="12.75" hidden="true" customHeight="false" outlineLevel="0" collapsed="false"/>
    <row r="809" customFormat="false" ht="12.75" hidden="true" customHeight="false" outlineLevel="0" collapsed="false"/>
    <row r="810" customFormat="false" ht="12.75" hidden="true" customHeight="false" outlineLevel="0" collapsed="false"/>
    <row r="811" customFormat="false" ht="12.75" hidden="true" customHeight="false" outlineLevel="0" collapsed="false"/>
    <row r="812" customFormat="false" ht="12.75" hidden="true" customHeight="false" outlineLevel="0" collapsed="false"/>
    <row r="813" customFormat="false" ht="12.75" hidden="true" customHeight="false" outlineLevel="0" collapsed="false"/>
    <row r="814" customFormat="false" ht="12.75" hidden="true" customHeight="false" outlineLevel="0" collapsed="false"/>
    <row r="815" customFormat="false" ht="12.75" hidden="true" customHeight="false" outlineLevel="0" collapsed="false"/>
    <row r="816" customFormat="false" ht="12.75" hidden="true" customHeight="false" outlineLevel="0" collapsed="false"/>
    <row r="817" customFormat="false" ht="12.75" hidden="true" customHeight="false" outlineLevel="0" collapsed="false"/>
    <row r="818" customFormat="false" ht="12.75" hidden="true" customHeight="false" outlineLevel="0" collapsed="false"/>
    <row r="819" customFormat="false" ht="12.75" hidden="true" customHeight="false" outlineLevel="0" collapsed="false"/>
    <row r="820" customFormat="false" ht="12.75" hidden="true" customHeight="false" outlineLevel="0" collapsed="false"/>
    <row r="821" customFormat="false" ht="12.75" hidden="true" customHeight="false" outlineLevel="0" collapsed="false"/>
    <row r="822" customFormat="false" ht="12.75" hidden="true" customHeight="false" outlineLevel="0" collapsed="false"/>
    <row r="823" customFormat="false" ht="12.75" hidden="true" customHeight="false" outlineLevel="0" collapsed="false"/>
    <row r="824" customFormat="false" ht="12.75" hidden="true" customHeight="false" outlineLevel="0" collapsed="false"/>
    <row r="825" customFormat="false" ht="12.75" hidden="true" customHeight="false" outlineLevel="0" collapsed="false"/>
    <row r="826" customFormat="false" ht="12.75" hidden="true" customHeight="false" outlineLevel="0" collapsed="false"/>
    <row r="827" customFormat="false" ht="12.75" hidden="true" customHeight="false" outlineLevel="0" collapsed="false"/>
    <row r="828" customFormat="false" ht="12.75" hidden="true" customHeight="false" outlineLevel="0" collapsed="false"/>
    <row r="829" customFormat="false" ht="12.75" hidden="true" customHeight="false" outlineLevel="0" collapsed="false"/>
    <row r="830" customFormat="false" ht="12.75" hidden="true" customHeight="false" outlineLevel="0" collapsed="false"/>
    <row r="831" customFormat="false" ht="12.75" hidden="true" customHeight="false" outlineLevel="0" collapsed="false"/>
    <row r="832" customFormat="false" ht="12.75" hidden="true" customHeight="false" outlineLevel="0" collapsed="false"/>
    <row r="833" customFormat="false" ht="12.75" hidden="true" customHeight="false" outlineLevel="0" collapsed="false"/>
    <row r="834" customFormat="false" ht="12.75" hidden="true" customHeight="false" outlineLevel="0" collapsed="false"/>
    <row r="835" customFormat="false" ht="12.75" hidden="true" customHeight="false" outlineLevel="0" collapsed="false"/>
    <row r="836" customFormat="false" ht="12.75" hidden="true" customHeight="false" outlineLevel="0" collapsed="false"/>
    <row r="837" customFormat="false" ht="12.75" hidden="true" customHeight="false" outlineLevel="0" collapsed="false"/>
    <row r="838" customFormat="false" ht="12.75" hidden="true" customHeight="false" outlineLevel="0" collapsed="false"/>
    <row r="839" customFormat="false" ht="12.75" hidden="true" customHeight="false" outlineLevel="0" collapsed="false"/>
    <row r="840" customFormat="false" ht="12.75" hidden="true" customHeight="false" outlineLevel="0" collapsed="false"/>
    <row r="841" customFormat="false" ht="12.75" hidden="true" customHeight="false" outlineLevel="0" collapsed="false"/>
    <row r="842" customFormat="false" ht="12.75" hidden="true" customHeight="false" outlineLevel="0" collapsed="false"/>
    <row r="843" customFormat="false" ht="12.75" hidden="true" customHeight="false" outlineLevel="0" collapsed="false"/>
    <row r="844" customFormat="false" ht="12.75" hidden="true" customHeight="false" outlineLevel="0" collapsed="false"/>
    <row r="845" customFormat="false" ht="12.75" hidden="true" customHeight="false" outlineLevel="0" collapsed="false"/>
    <row r="846" customFormat="false" ht="12.75" hidden="true" customHeight="false" outlineLevel="0" collapsed="false"/>
    <row r="847" customFormat="false" ht="12.75" hidden="true" customHeight="false" outlineLevel="0" collapsed="false"/>
    <row r="848" customFormat="false" ht="12.75" hidden="true" customHeight="false" outlineLevel="0" collapsed="false"/>
    <row r="849" customFormat="false" ht="12.75" hidden="true" customHeight="false" outlineLevel="0" collapsed="false"/>
    <row r="850" customFormat="false" ht="12.75" hidden="true" customHeight="false" outlineLevel="0" collapsed="false"/>
    <row r="851" customFormat="false" ht="12.75" hidden="true" customHeight="false" outlineLevel="0" collapsed="false"/>
    <row r="852" customFormat="false" ht="12.75" hidden="true" customHeight="false" outlineLevel="0" collapsed="false"/>
    <row r="853" customFormat="false" ht="12.75" hidden="true" customHeight="false" outlineLevel="0" collapsed="false"/>
    <row r="854" customFormat="false" ht="12.75" hidden="true" customHeight="false" outlineLevel="0" collapsed="false"/>
    <row r="855" customFormat="false" ht="12.75" hidden="true" customHeight="false" outlineLevel="0" collapsed="false"/>
    <row r="856" customFormat="false" ht="12.75" hidden="true" customHeight="false" outlineLevel="0" collapsed="false"/>
    <row r="857" customFormat="false" ht="12.75" hidden="true" customHeight="false" outlineLevel="0" collapsed="false"/>
    <row r="858" customFormat="false" ht="12.75" hidden="true" customHeight="false" outlineLevel="0" collapsed="false"/>
    <row r="859" customFormat="false" ht="12.75" hidden="true" customHeight="false" outlineLevel="0" collapsed="false"/>
    <row r="860" customFormat="false" ht="12.75" hidden="true" customHeight="false" outlineLevel="0" collapsed="false"/>
    <row r="861" customFormat="false" ht="12.75" hidden="true" customHeight="false" outlineLevel="0" collapsed="false"/>
    <row r="862" customFormat="false" ht="12.75" hidden="true" customHeight="false" outlineLevel="0" collapsed="false"/>
    <row r="863" customFormat="false" ht="12.75" hidden="true" customHeight="false" outlineLevel="0" collapsed="false"/>
    <row r="864" customFormat="false" ht="12.75" hidden="true" customHeight="false" outlineLevel="0" collapsed="false"/>
    <row r="865" customFormat="false" ht="12.75" hidden="true" customHeight="false" outlineLevel="0" collapsed="false"/>
    <row r="866" customFormat="false" ht="12.75" hidden="true" customHeight="false" outlineLevel="0" collapsed="false"/>
    <row r="867" customFormat="false" ht="12.75" hidden="true" customHeight="false" outlineLevel="0" collapsed="false"/>
    <row r="868" customFormat="false" ht="12.75" hidden="true" customHeight="false" outlineLevel="0" collapsed="false"/>
    <row r="869" customFormat="false" ht="12.75" hidden="true" customHeight="false" outlineLevel="0" collapsed="false"/>
    <row r="870" customFormat="false" ht="12.75" hidden="true" customHeight="false" outlineLevel="0" collapsed="false"/>
    <row r="871" customFormat="false" ht="12.75" hidden="true" customHeight="false" outlineLevel="0" collapsed="false"/>
    <row r="872" customFormat="false" ht="12.75" hidden="true" customHeight="false" outlineLevel="0" collapsed="false"/>
    <row r="873" customFormat="false" ht="12.75" hidden="true" customHeight="false" outlineLevel="0" collapsed="false"/>
    <row r="874" customFormat="false" ht="12.75" hidden="true" customHeight="false" outlineLevel="0" collapsed="false"/>
    <row r="875" customFormat="false" ht="12.75" hidden="true" customHeight="false" outlineLevel="0" collapsed="false"/>
    <row r="876" customFormat="false" ht="12.75" hidden="true" customHeight="false" outlineLevel="0" collapsed="false"/>
    <row r="877" customFormat="false" ht="12.75" hidden="true" customHeight="false" outlineLevel="0" collapsed="false"/>
    <row r="878" customFormat="false" ht="12.75" hidden="true" customHeight="false" outlineLevel="0" collapsed="false"/>
    <row r="879" customFormat="false" ht="12.75" hidden="true" customHeight="false" outlineLevel="0" collapsed="false"/>
    <row r="880" customFormat="false" ht="12.75" hidden="true" customHeight="false" outlineLevel="0" collapsed="false"/>
    <row r="881" customFormat="false" ht="12.75" hidden="true" customHeight="false" outlineLevel="0" collapsed="false"/>
    <row r="882" customFormat="false" ht="12.75" hidden="true" customHeight="false" outlineLevel="0" collapsed="false"/>
    <row r="883" customFormat="false" ht="12.75" hidden="true" customHeight="false" outlineLevel="0" collapsed="false"/>
    <row r="884" customFormat="false" ht="12.75" hidden="true" customHeight="false" outlineLevel="0" collapsed="false"/>
    <row r="885" customFormat="false" ht="12.75" hidden="true" customHeight="false" outlineLevel="0" collapsed="false"/>
    <row r="886" customFormat="false" ht="12.75" hidden="true" customHeight="false" outlineLevel="0" collapsed="false"/>
    <row r="887" customFormat="false" ht="12.75" hidden="true" customHeight="false" outlineLevel="0" collapsed="false"/>
    <row r="888" customFormat="false" ht="12.75" hidden="true" customHeight="false" outlineLevel="0" collapsed="false"/>
    <row r="889" customFormat="false" ht="12.75" hidden="true" customHeight="false" outlineLevel="0" collapsed="false"/>
    <row r="890" customFormat="false" ht="12.75" hidden="true" customHeight="false" outlineLevel="0" collapsed="false"/>
    <row r="891" customFormat="false" ht="12.75" hidden="true" customHeight="false" outlineLevel="0" collapsed="false"/>
    <row r="892" customFormat="false" ht="12.75" hidden="true" customHeight="false" outlineLevel="0" collapsed="false"/>
    <row r="893" customFormat="false" ht="12.75" hidden="true" customHeight="false" outlineLevel="0" collapsed="false"/>
    <row r="894" customFormat="false" ht="12.75" hidden="true" customHeight="false" outlineLevel="0" collapsed="false"/>
    <row r="895" customFormat="false" ht="12.75" hidden="true" customHeight="false" outlineLevel="0" collapsed="false"/>
    <row r="896" customFormat="false" ht="12.75" hidden="true" customHeight="false" outlineLevel="0" collapsed="false"/>
    <row r="897" customFormat="false" ht="12.75" hidden="true" customHeight="false" outlineLevel="0" collapsed="false"/>
    <row r="898" customFormat="false" ht="12.75" hidden="true" customHeight="false" outlineLevel="0" collapsed="false"/>
    <row r="899" customFormat="false" ht="12.75" hidden="true" customHeight="false" outlineLevel="0" collapsed="false"/>
    <row r="900" customFormat="false" ht="12.75" hidden="true" customHeight="false" outlineLevel="0" collapsed="false"/>
    <row r="901" customFormat="false" ht="12.75" hidden="true" customHeight="false" outlineLevel="0" collapsed="false"/>
    <row r="902" customFormat="false" ht="12.75" hidden="true" customHeight="false" outlineLevel="0" collapsed="false"/>
    <row r="903" customFormat="false" ht="12.75" hidden="true" customHeight="false" outlineLevel="0" collapsed="false"/>
    <row r="904" customFormat="false" ht="12.75" hidden="true" customHeight="false" outlineLevel="0" collapsed="false"/>
    <row r="905" customFormat="false" ht="12.75" hidden="true" customHeight="false" outlineLevel="0" collapsed="false"/>
    <row r="906" customFormat="false" ht="12.75" hidden="true" customHeight="false" outlineLevel="0" collapsed="false"/>
    <row r="907" customFormat="false" ht="12.75" hidden="true" customHeight="false" outlineLevel="0" collapsed="false"/>
    <row r="908" customFormat="false" ht="12.75" hidden="true" customHeight="false" outlineLevel="0" collapsed="false"/>
    <row r="909" customFormat="false" ht="12.75" hidden="true" customHeight="false" outlineLevel="0" collapsed="false"/>
    <row r="910" customFormat="false" ht="12.75" hidden="true" customHeight="false" outlineLevel="0" collapsed="false"/>
    <row r="911" customFormat="false" ht="12.75" hidden="true" customHeight="false" outlineLevel="0" collapsed="false"/>
    <row r="912" customFormat="false" ht="12.75" hidden="true" customHeight="false" outlineLevel="0" collapsed="false"/>
    <row r="913" customFormat="false" ht="12.75" hidden="true" customHeight="false" outlineLevel="0" collapsed="false"/>
    <row r="914" customFormat="false" ht="12.75" hidden="true" customHeight="false" outlineLevel="0" collapsed="false"/>
    <row r="915" customFormat="false" ht="12.75" hidden="true" customHeight="false" outlineLevel="0" collapsed="false"/>
    <row r="916" customFormat="false" ht="12.75" hidden="true" customHeight="false" outlineLevel="0" collapsed="false"/>
    <row r="917" customFormat="false" ht="12.75" hidden="true" customHeight="false" outlineLevel="0" collapsed="false"/>
    <row r="918" customFormat="false" ht="12.75" hidden="true" customHeight="false" outlineLevel="0" collapsed="false"/>
    <row r="919" customFormat="false" ht="12.75" hidden="true" customHeight="false" outlineLevel="0" collapsed="false"/>
    <row r="920" customFormat="false" ht="12.75" hidden="true" customHeight="false" outlineLevel="0" collapsed="false"/>
    <row r="921" customFormat="false" ht="12.75" hidden="true" customHeight="false" outlineLevel="0" collapsed="false"/>
    <row r="922" customFormat="false" ht="12.75" hidden="true" customHeight="false" outlineLevel="0" collapsed="false"/>
    <row r="923" customFormat="false" ht="12.75" hidden="true" customHeight="false" outlineLevel="0" collapsed="false"/>
    <row r="924" customFormat="false" ht="12.75" hidden="true" customHeight="false" outlineLevel="0" collapsed="false"/>
    <row r="925" customFormat="false" ht="12.75" hidden="true" customHeight="false" outlineLevel="0" collapsed="false"/>
    <row r="926" customFormat="false" ht="12.75" hidden="true" customHeight="false" outlineLevel="0" collapsed="false"/>
    <row r="927" customFormat="false" ht="12.75" hidden="true" customHeight="false" outlineLevel="0" collapsed="false"/>
    <row r="928" customFormat="false" ht="12.75" hidden="true" customHeight="false" outlineLevel="0" collapsed="false"/>
    <row r="929" customFormat="false" ht="12.75" hidden="true" customHeight="false" outlineLevel="0" collapsed="false"/>
    <row r="930" customFormat="false" ht="12.75" hidden="true" customHeight="false" outlineLevel="0" collapsed="false"/>
    <row r="931" customFormat="false" ht="12.75" hidden="true" customHeight="false" outlineLevel="0" collapsed="false"/>
    <row r="932" customFormat="false" ht="12.75" hidden="true" customHeight="false" outlineLevel="0" collapsed="false"/>
    <row r="933" customFormat="false" ht="12.75" hidden="true" customHeight="false" outlineLevel="0" collapsed="false"/>
    <row r="934" customFormat="false" ht="12.75" hidden="true" customHeight="false" outlineLevel="0" collapsed="false"/>
    <row r="935" customFormat="false" ht="12.75" hidden="true" customHeight="false" outlineLevel="0" collapsed="false"/>
    <row r="936" customFormat="false" ht="12.75" hidden="true" customHeight="false" outlineLevel="0" collapsed="false"/>
    <row r="937" customFormat="false" ht="12.75" hidden="true" customHeight="false" outlineLevel="0" collapsed="false"/>
    <row r="938" customFormat="false" ht="12.75" hidden="true" customHeight="false" outlineLevel="0" collapsed="false"/>
    <row r="939" customFormat="false" ht="12.75" hidden="true" customHeight="false" outlineLevel="0" collapsed="false"/>
    <row r="940" customFormat="false" ht="12.75" hidden="true" customHeight="false" outlineLevel="0" collapsed="false"/>
    <row r="941" customFormat="false" ht="12.75" hidden="true" customHeight="false" outlineLevel="0" collapsed="false"/>
    <row r="942" customFormat="false" ht="12.75" hidden="true" customHeight="false" outlineLevel="0" collapsed="false"/>
    <row r="943" customFormat="false" ht="12.75" hidden="true" customHeight="false" outlineLevel="0" collapsed="false"/>
    <row r="944" customFormat="false" ht="12.75" hidden="true" customHeight="false" outlineLevel="0" collapsed="false"/>
    <row r="945" customFormat="false" ht="12.75" hidden="true" customHeight="false" outlineLevel="0" collapsed="false"/>
    <row r="946" customFormat="false" ht="12.75" hidden="true" customHeight="false" outlineLevel="0" collapsed="false"/>
    <row r="947" customFormat="false" ht="12.75" hidden="true" customHeight="false" outlineLevel="0" collapsed="false"/>
    <row r="948" customFormat="false" ht="12.75" hidden="true" customHeight="false" outlineLevel="0" collapsed="false"/>
    <row r="949" customFormat="false" ht="12.75" hidden="true" customHeight="false" outlineLevel="0" collapsed="false"/>
    <row r="950" customFormat="false" ht="12.75" hidden="true" customHeight="false" outlineLevel="0" collapsed="false"/>
    <row r="951" customFormat="false" ht="12.75" hidden="true" customHeight="false" outlineLevel="0" collapsed="false"/>
    <row r="952" customFormat="false" ht="12.75" hidden="true" customHeight="false" outlineLevel="0" collapsed="false"/>
    <row r="953" customFormat="false" ht="12.75" hidden="true" customHeight="false" outlineLevel="0" collapsed="false"/>
    <row r="954" customFormat="false" ht="12.75" hidden="true" customHeight="false" outlineLevel="0" collapsed="false"/>
    <row r="955" customFormat="false" ht="12.75" hidden="true" customHeight="false" outlineLevel="0" collapsed="false"/>
    <row r="956" customFormat="false" ht="12.75" hidden="true" customHeight="false" outlineLevel="0" collapsed="false"/>
    <row r="957" customFormat="false" ht="12.75" hidden="true" customHeight="false" outlineLevel="0" collapsed="false"/>
    <row r="958" customFormat="false" ht="12.75" hidden="true" customHeight="false" outlineLevel="0" collapsed="false"/>
    <row r="959" customFormat="false" ht="12.75" hidden="true" customHeight="false" outlineLevel="0" collapsed="false"/>
    <row r="960" customFormat="false" ht="12.75" hidden="true" customHeight="false" outlineLevel="0" collapsed="false"/>
    <row r="961" customFormat="false" ht="12.75" hidden="true" customHeight="false" outlineLevel="0" collapsed="false"/>
    <row r="962" customFormat="false" ht="12.75" hidden="true" customHeight="false" outlineLevel="0" collapsed="false"/>
    <row r="963" customFormat="false" ht="12.75" hidden="true" customHeight="false" outlineLevel="0" collapsed="false"/>
    <row r="964" customFormat="false" ht="12.75" hidden="true" customHeight="false" outlineLevel="0" collapsed="false"/>
    <row r="965" customFormat="false" ht="12.75" hidden="true" customHeight="false" outlineLevel="0" collapsed="false"/>
    <row r="966" customFormat="false" ht="12.75" hidden="true" customHeight="false" outlineLevel="0" collapsed="false"/>
    <row r="967" customFormat="false" ht="12.75" hidden="true" customHeight="false" outlineLevel="0" collapsed="false"/>
    <row r="968" customFormat="false" ht="12.75" hidden="true" customHeight="false" outlineLevel="0" collapsed="false"/>
    <row r="969" customFormat="false" ht="12.75" hidden="true" customHeight="false" outlineLevel="0" collapsed="false"/>
    <row r="970" customFormat="false" ht="12.75" hidden="true" customHeight="false" outlineLevel="0" collapsed="false"/>
    <row r="971" customFormat="false" ht="12.75" hidden="true" customHeight="false" outlineLevel="0" collapsed="false"/>
    <row r="972" customFormat="false" ht="12.75" hidden="true" customHeight="false" outlineLevel="0" collapsed="false"/>
    <row r="973" customFormat="false" ht="12.75" hidden="true" customHeight="false" outlineLevel="0" collapsed="false"/>
    <row r="974" customFormat="false" ht="12.75" hidden="true" customHeight="false" outlineLevel="0" collapsed="false"/>
    <row r="975" customFormat="false" ht="12.75" hidden="true" customHeight="false" outlineLevel="0" collapsed="false"/>
    <row r="976" customFormat="false" ht="12.75" hidden="true" customHeight="false" outlineLevel="0" collapsed="false"/>
    <row r="977" customFormat="false" ht="12.75" hidden="true" customHeight="false" outlineLevel="0" collapsed="false"/>
    <row r="978" customFormat="false" ht="12.75" hidden="true" customHeight="false" outlineLevel="0" collapsed="false"/>
    <row r="979" customFormat="false" ht="12.75" hidden="true" customHeight="false" outlineLevel="0" collapsed="false"/>
    <row r="980" customFormat="false" ht="12.75" hidden="true" customHeight="false" outlineLevel="0" collapsed="false"/>
    <row r="981" customFormat="false" ht="12.75" hidden="true" customHeight="false" outlineLevel="0" collapsed="false"/>
    <row r="982" customFormat="false" ht="12.75" hidden="true" customHeight="false" outlineLevel="0" collapsed="false"/>
    <row r="983" customFormat="false" ht="12.75" hidden="true" customHeight="false" outlineLevel="0" collapsed="false"/>
    <row r="984" customFormat="false" ht="12.75" hidden="true" customHeight="false" outlineLevel="0" collapsed="false"/>
    <row r="985" customFormat="false" ht="12.75" hidden="true" customHeight="false" outlineLevel="0" collapsed="false"/>
    <row r="986" customFormat="false" ht="12.75" hidden="true" customHeight="false" outlineLevel="0" collapsed="false"/>
    <row r="987" customFormat="false" ht="12.75" hidden="true" customHeight="false" outlineLevel="0" collapsed="false"/>
    <row r="988" customFormat="false" ht="12.75" hidden="true" customHeight="false" outlineLevel="0" collapsed="false"/>
    <row r="989" customFormat="false" ht="12.75" hidden="true" customHeight="false" outlineLevel="0" collapsed="false"/>
    <row r="990" customFormat="false" ht="12.75" hidden="true" customHeight="false" outlineLevel="0" collapsed="false"/>
    <row r="991" customFormat="false" ht="12.75" hidden="true" customHeight="false" outlineLevel="0" collapsed="false"/>
    <row r="992" customFormat="false" ht="12.75" hidden="true" customHeight="false" outlineLevel="0" collapsed="false"/>
    <row r="993" customFormat="false" ht="12.75" hidden="true" customHeight="false" outlineLevel="0" collapsed="false"/>
    <row r="994" customFormat="false" ht="12.75" hidden="true" customHeight="false" outlineLevel="0" collapsed="false"/>
    <row r="995" customFormat="false" ht="12.75" hidden="true" customHeight="false" outlineLevel="0" collapsed="false"/>
    <row r="996" customFormat="false" ht="12.75" hidden="true" customHeight="false" outlineLevel="0" collapsed="false"/>
    <row r="997" customFormat="false" ht="12.75" hidden="true" customHeight="false" outlineLevel="0" collapsed="false"/>
    <row r="998" customFormat="false" ht="12.75" hidden="true" customHeight="false" outlineLevel="0" collapsed="false"/>
    <row r="999" customFormat="false" ht="12.75" hidden="true" customHeight="false" outlineLevel="0" collapsed="false"/>
    <row r="1000" customFormat="false" ht="12.75" hidden="true" customHeight="false" outlineLevel="0" collapsed="false"/>
    <row r="1001" customFormat="false" ht="12.75" hidden="true" customHeight="false" outlineLevel="0" collapsed="false"/>
    <row r="1002" customFormat="false" ht="12.75" hidden="true" customHeight="false" outlineLevel="0" collapsed="false"/>
    <row r="1003" customFormat="false" ht="12.75" hidden="true" customHeight="false" outlineLevel="0" collapsed="false"/>
    <row r="1004" customFormat="false" ht="12.75" hidden="true" customHeight="false" outlineLevel="0" collapsed="false"/>
    <row r="1005" customFormat="false" ht="12.75" hidden="true" customHeight="false" outlineLevel="0" collapsed="false"/>
    <row r="1006" customFormat="false" ht="12.75" hidden="true" customHeight="false" outlineLevel="0" collapsed="false"/>
    <row r="1007" customFormat="false" ht="12.75" hidden="true" customHeight="false" outlineLevel="0" collapsed="false"/>
    <row r="1008" customFormat="false" ht="12.75" hidden="true" customHeight="false" outlineLevel="0" collapsed="false"/>
    <row r="1009" customFormat="false" ht="12.75" hidden="true" customHeight="false" outlineLevel="0" collapsed="false"/>
    <row r="1010" customFormat="false" ht="12.75" hidden="true" customHeight="false" outlineLevel="0" collapsed="false"/>
    <row r="1011" customFormat="false" ht="12.75" hidden="true" customHeight="false" outlineLevel="0" collapsed="false"/>
    <row r="1012" customFormat="false" ht="12.75" hidden="true" customHeight="false" outlineLevel="0" collapsed="false"/>
    <row r="1013" customFormat="false" ht="12.75" hidden="true" customHeight="false" outlineLevel="0" collapsed="false"/>
    <row r="1014" customFormat="false" ht="12.75" hidden="true" customHeight="false" outlineLevel="0" collapsed="false"/>
    <row r="1015" customFormat="false" ht="12.75" hidden="true" customHeight="false" outlineLevel="0" collapsed="false"/>
    <row r="1016" customFormat="false" ht="12.75" hidden="true" customHeight="false" outlineLevel="0" collapsed="false"/>
    <row r="1017" customFormat="false" ht="12.75" hidden="true" customHeight="false" outlineLevel="0" collapsed="false"/>
    <row r="1018" customFormat="false" ht="12.75" hidden="true" customHeight="false" outlineLevel="0" collapsed="false"/>
    <row r="1019" customFormat="false" ht="12.75" hidden="true" customHeight="false" outlineLevel="0" collapsed="false"/>
    <row r="1020" customFormat="false" ht="12.75" hidden="true" customHeight="false" outlineLevel="0" collapsed="false"/>
    <row r="1021" customFormat="false" ht="12.75" hidden="true" customHeight="false" outlineLevel="0" collapsed="false"/>
    <row r="1022" customFormat="false" ht="12.75" hidden="true" customHeight="false" outlineLevel="0" collapsed="false"/>
    <row r="1023" customFormat="false" ht="12.75" hidden="true" customHeight="false" outlineLevel="0" collapsed="false"/>
    <row r="1024" customFormat="false" ht="12.75" hidden="true" customHeight="false" outlineLevel="0" collapsed="false"/>
    <row r="1025" customFormat="false" ht="12.75" hidden="true" customHeight="false" outlineLevel="0" collapsed="false"/>
    <row r="1026" customFormat="false" ht="12.75" hidden="true" customHeight="false" outlineLevel="0" collapsed="false"/>
    <row r="1027" customFormat="false" ht="12.75" hidden="true" customHeight="false" outlineLevel="0" collapsed="false"/>
    <row r="1028" customFormat="false" ht="12.75" hidden="true" customHeight="false" outlineLevel="0" collapsed="false"/>
    <row r="1029" customFormat="false" ht="12.75" hidden="true" customHeight="false" outlineLevel="0" collapsed="false"/>
    <row r="1030" customFormat="false" ht="12.75" hidden="true" customHeight="false" outlineLevel="0" collapsed="false"/>
    <row r="1031" customFormat="false" ht="12.75" hidden="true" customHeight="false" outlineLevel="0" collapsed="false"/>
    <row r="1032" customFormat="false" ht="12.75" hidden="true" customHeight="false" outlineLevel="0" collapsed="false"/>
    <row r="1033" customFormat="false" ht="12.75" hidden="true" customHeight="false" outlineLevel="0" collapsed="false"/>
    <row r="1034" customFormat="false" ht="12.75" hidden="true" customHeight="false" outlineLevel="0" collapsed="false"/>
    <row r="1035" customFormat="false" ht="12.75" hidden="true" customHeight="false" outlineLevel="0" collapsed="false"/>
    <row r="1036" customFormat="false" ht="12.75" hidden="true" customHeight="false" outlineLevel="0" collapsed="false"/>
    <row r="1037" customFormat="false" ht="12.75" hidden="true" customHeight="false" outlineLevel="0" collapsed="false"/>
    <row r="1038" customFormat="false" ht="12.75" hidden="true" customHeight="false" outlineLevel="0" collapsed="false"/>
    <row r="1039" customFormat="false" ht="12.75" hidden="true" customHeight="false" outlineLevel="0" collapsed="false"/>
    <row r="1040" customFormat="false" ht="12.75" hidden="true" customHeight="false" outlineLevel="0" collapsed="false"/>
    <row r="1041" customFormat="false" ht="12.75" hidden="true" customHeight="false" outlineLevel="0" collapsed="false"/>
    <row r="1042" customFormat="false" ht="12.75" hidden="true" customHeight="false" outlineLevel="0" collapsed="false"/>
    <row r="1043" customFormat="false" ht="12.75" hidden="true" customHeight="false" outlineLevel="0" collapsed="false"/>
    <row r="1044" customFormat="false" ht="12.75" hidden="true" customHeight="false" outlineLevel="0" collapsed="false"/>
    <row r="1045" customFormat="false" ht="12.75" hidden="true" customHeight="false" outlineLevel="0" collapsed="false"/>
    <row r="1046" customFormat="false" ht="12.75" hidden="true" customHeight="false" outlineLevel="0" collapsed="false"/>
    <row r="1047" customFormat="false" ht="12.75" hidden="true" customHeight="false" outlineLevel="0" collapsed="false"/>
    <row r="1048" customFormat="false" ht="12.75" hidden="true" customHeight="false" outlineLevel="0" collapsed="false"/>
    <row r="1049" customFormat="false" ht="12.75" hidden="true" customHeight="false" outlineLevel="0" collapsed="false"/>
    <row r="1050" customFormat="false" ht="12.75" hidden="true" customHeight="false" outlineLevel="0" collapsed="false"/>
    <row r="1051" customFormat="false" ht="12.75" hidden="true" customHeight="false" outlineLevel="0" collapsed="false"/>
    <row r="1052" customFormat="false" ht="12.75" hidden="true" customHeight="false" outlineLevel="0" collapsed="false"/>
    <row r="1053" customFormat="false" ht="12.75" hidden="true" customHeight="false" outlineLevel="0" collapsed="false"/>
    <row r="1054" customFormat="false" ht="12.75" hidden="true" customHeight="false" outlineLevel="0" collapsed="false"/>
    <row r="1055" customFormat="false" ht="12.75" hidden="true" customHeight="false" outlineLevel="0" collapsed="false"/>
    <row r="1056" customFormat="false" ht="12.75" hidden="true" customHeight="false" outlineLevel="0" collapsed="false"/>
    <row r="1057" customFormat="false" ht="12.75" hidden="true" customHeight="false" outlineLevel="0" collapsed="false"/>
    <row r="1058" customFormat="false" ht="12.75" hidden="true" customHeight="false" outlineLevel="0" collapsed="false"/>
    <row r="1059" customFormat="false" ht="12.75" hidden="true" customHeight="false" outlineLevel="0" collapsed="false"/>
    <row r="1060" customFormat="false" ht="12.75" hidden="true" customHeight="false" outlineLevel="0" collapsed="false"/>
    <row r="1061" customFormat="false" ht="12.75" hidden="true" customHeight="false" outlineLevel="0" collapsed="false"/>
    <row r="1062" customFormat="false" ht="12.75" hidden="true" customHeight="false" outlineLevel="0" collapsed="false"/>
    <row r="1063" customFormat="false" ht="12.75" hidden="true" customHeight="false" outlineLevel="0" collapsed="false"/>
    <row r="1064" customFormat="false" ht="12.75" hidden="true" customHeight="false" outlineLevel="0" collapsed="false"/>
    <row r="1065" customFormat="false" ht="12.75" hidden="true" customHeight="false" outlineLevel="0" collapsed="false"/>
    <row r="1066" customFormat="false" ht="12.75" hidden="true" customHeight="false" outlineLevel="0" collapsed="false"/>
    <row r="1067" customFormat="false" ht="12.75" hidden="true" customHeight="false" outlineLevel="0" collapsed="false"/>
    <row r="1068" customFormat="false" ht="12.75" hidden="true" customHeight="false" outlineLevel="0" collapsed="false"/>
    <row r="1069" customFormat="false" ht="12.75" hidden="true" customHeight="false" outlineLevel="0" collapsed="false"/>
    <row r="1070" customFormat="false" ht="12.75" hidden="true" customHeight="false" outlineLevel="0" collapsed="false"/>
    <row r="1071" customFormat="false" ht="12.75" hidden="true" customHeight="false" outlineLevel="0" collapsed="false"/>
    <row r="1072" customFormat="false" ht="12.75" hidden="true" customHeight="false" outlineLevel="0" collapsed="false"/>
    <row r="1073" customFormat="false" ht="12.75" hidden="true" customHeight="false" outlineLevel="0" collapsed="false"/>
    <row r="1074" customFormat="false" ht="12.75" hidden="true" customHeight="false" outlineLevel="0" collapsed="false"/>
    <row r="1075" customFormat="false" ht="12.75" hidden="true" customHeight="false" outlineLevel="0" collapsed="false"/>
    <row r="1076" customFormat="false" ht="12.75" hidden="true" customHeight="false" outlineLevel="0" collapsed="false"/>
    <row r="1077" customFormat="false" ht="12.75" hidden="true" customHeight="false" outlineLevel="0" collapsed="false"/>
    <row r="1078" customFormat="false" ht="12.75" hidden="true" customHeight="false" outlineLevel="0" collapsed="false"/>
    <row r="1079" customFormat="false" ht="12.75" hidden="true" customHeight="false" outlineLevel="0" collapsed="false"/>
    <row r="1080" customFormat="false" ht="12.75" hidden="true" customHeight="false" outlineLevel="0" collapsed="false"/>
    <row r="1081" customFormat="false" ht="12.75" hidden="true" customHeight="false" outlineLevel="0" collapsed="false"/>
    <row r="1082" customFormat="false" ht="12.75" hidden="true" customHeight="false" outlineLevel="0" collapsed="false"/>
    <row r="1083" customFormat="false" ht="12.75" hidden="true" customHeight="false" outlineLevel="0" collapsed="false"/>
    <row r="1084" customFormat="false" ht="12.75" hidden="true" customHeight="false" outlineLevel="0" collapsed="false"/>
    <row r="1085" customFormat="false" ht="12.75" hidden="true" customHeight="false" outlineLevel="0" collapsed="false"/>
    <row r="1086" customFormat="false" ht="12.75" hidden="true" customHeight="false" outlineLevel="0" collapsed="false"/>
    <row r="1087" customFormat="false" ht="12.75" hidden="true" customHeight="false" outlineLevel="0" collapsed="false"/>
    <row r="1088" customFormat="false" ht="12.75" hidden="true" customHeight="false" outlineLevel="0" collapsed="false"/>
    <row r="1089" customFormat="false" ht="12.75" hidden="true" customHeight="false" outlineLevel="0" collapsed="false"/>
    <row r="1090" customFormat="false" ht="12.75" hidden="true" customHeight="false" outlineLevel="0" collapsed="false"/>
    <row r="1091" customFormat="false" ht="12.75" hidden="true" customHeight="false" outlineLevel="0" collapsed="false"/>
    <row r="1092" customFormat="false" ht="12.75" hidden="true" customHeight="false" outlineLevel="0" collapsed="false"/>
    <row r="1093" customFormat="false" ht="12.75" hidden="true" customHeight="false" outlineLevel="0" collapsed="false"/>
    <row r="1094" customFormat="false" ht="12.75" hidden="true" customHeight="false" outlineLevel="0" collapsed="false"/>
    <row r="1095" customFormat="false" ht="12.75" hidden="true" customHeight="false" outlineLevel="0" collapsed="false"/>
    <row r="1096" customFormat="false" ht="12.75" hidden="true" customHeight="false" outlineLevel="0" collapsed="false"/>
    <row r="1097" customFormat="false" ht="12.75" hidden="true" customHeight="false" outlineLevel="0" collapsed="false"/>
    <row r="1098" customFormat="false" ht="12.75" hidden="true" customHeight="false" outlineLevel="0" collapsed="false"/>
    <row r="1099" customFormat="false" ht="12.75" hidden="true" customHeight="false" outlineLevel="0" collapsed="false"/>
    <row r="1100" customFormat="false" ht="12.75" hidden="true" customHeight="false" outlineLevel="0" collapsed="false"/>
    <row r="1101" customFormat="false" ht="12.75" hidden="true" customHeight="false" outlineLevel="0" collapsed="false"/>
    <row r="1102" customFormat="false" ht="12.75" hidden="true" customHeight="false" outlineLevel="0" collapsed="false"/>
    <row r="1103" customFormat="false" ht="12.75" hidden="true" customHeight="false" outlineLevel="0" collapsed="false"/>
    <row r="1104" customFormat="false" ht="12.75" hidden="true" customHeight="false" outlineLevel="0" collapsed="false"/>
    <row r="1105" customFormat="false" ht="12.75" hidden="true" customHeight="false" outlineLevel="0" collapsed="false"/>
    <row r="1106" customFormat="false" ht="12.75" hidden="true" customHeight="false" outlineLevel="0" collapsed="false"/>
    <row r="1107" customFormat="false" ht="12.75" hidden="true" customHeight="false" outlineLevel="0" collapsed="false"/>
    <row r="1108" customFormat="false" ht="12.75" hidden="true" customHeight="false" outlineLevel="0" collapsed="false"/>
    <row r="1109" customFormat="false" ht="12.75" hidden="true" customHeight="false" outlineLevel="0" collapsed="false"/>
    <row r="1110" customFormat="false" ht="12.75" hidden="true" customHeight="false" outlineLevel="0" collapsed="false"/>
    <row r="1111" customFormat="false" ht="12.75" hidden="true" customHeight="false" outlineLevel="0" collapsed="false"/>
    <row r="1112" customFormat="false" ht="12.75" hidden="true" customHeight="false" outlineLevel="0" collapsed="false"/>
    <row r="1113" customFormat="false" ht="12.75" hidden="true" customHeight="false" outlineLevel="0" collapsed="false"/>
    <row r="1114" customFormat="false" ht="12.75" hidden="true" customHeight="false" outlineLevel="0" collapsed="false"/>
    <row r="1115" customFormat="false" ht="12.75" hidden="true" customHeight="false" outlineLevel="0" collapsed="false"/>
    <row r="1116" customFormat="false" ht="12.75" hidden="true" customHeight="false" outlineLevel="0" collapsed="false"/>
    <row r="1117" customFormat="false" ht="12.75" hidden="true" customHeight="false" outlineLevel="0" collapsed="false"/>
    <row r="1118" customFormat="false" ht="12.75" hidden="true" customHeight="false" outlineLevel="0" collapsed="false"/>
    <row r="1119" customFormat="false" ht="12.75" hidden="true" customHeight="false" outlineLevel="0" collapsed="false"/>
    <row r="1120" customFormat="false" ht="12.75" hidden="true" customHeight="false" outlineLevel="0" collapsed="false"/>
    <row r="1121" customFormat="false" ht="12.75" hidden="true" customHeight="false" outlineLevel="0" collapsed="false"/>
    <row r="1122" customFormat="false" ht="12.75" hidden="true" customHeight="false" outlineLevel="0" collapsed="false"/>
    <row r="1123" customFormat="false" ht="12.75" hidden="true" customHeight="false" outlineLevel="0" collapsed="false"/>
    <row r="1124" customFormat="false" ht="12.75" hidden="true" customHeight="false" outlineLevel="0" collapsed="false"/>
    <row r="1125" customFormat="false" ht="12.75" hidden="true" customHeight="false" outlineLevel="0" collapsed="false"/>
    <row r="1126" customFormat="false" ht="12.75" hidden="true" customHeight="false" outlineLevel="0" collapsed="false"/>
    <row r="1127" customFormat="false" ht="12.75" hidden="true" customHeight="false" outlineLevel="0" collapsed="false"/>
    <row r="1128" customFormat="false" ht="12.75" hidden="true" customHeight="false" outlineLevel="0" collapsed="false"/>
    <row r="1129" customFormat="false" ht="12.75" hidden="true" customHeight="false" outlineLevel="0" collapsed="false"/>
    <row r="1130" customFormat="false" ht="12.75" hidden="true" customHeight="false" outlineLevel="0" collapsed="false"/>
    <row r="1131" customFormat="false" ht="12.75" hidden="true" customHeight="false" outlineLevel="0" collapsed="false"/>
    <row r="1132" customFormat="false" ht="12.75" hidden="true" customHeight="false" outlineLevel="0" collapsed="false"/>
    <row r="1133" customFormat="false" ht="12.75" hidden="true" customHeight="false" outlineLevel="0" collapsed="false"/>
    <row r="1134" customFormat="false" ht="12.75" hidden="true" customHeight="false" outlineLevel="0" collapsed="false"/>
    <row r="1135" customFormat="false" ht="12.75" hidden="true" customHeight="false" outlineLevel="0" collapsed="false"/>
    <row r="1136" customFormat="false" ht="12.75" hidden="true" customHeight="false" outlineLevel="0" collapsed="false"/>
    <row r="1137" customFormat="false" ht="12.75" hidden="true" customHeight="false" outlineLevel="0" collapsed="false"/>
    <row r="1138" customFormat="false" ht="12.75" hidden="true" customHeight="false" outlineLevel="0" collapsed="false"/>
    <row r="1139" customFormat="false" ht="12.75" hidden="true" customHeight="false" outlineLevel="0" collapsed="false"/>
    <row r="1140" customFormat="false" ht="12.75" hidden="true" customHeight="false" outlineLevel="0" collapsed="false"/>
    <row r="1141" customFormat="false" ht="12.75" hidden="true" customHeight="false" outlineLevel="0" collapsed="false"/>
    <row r="1142" customFormat="false" ht="12.75" hidden="true" customHeight="false" outlineLevel="0" collapsed="false"/>
    <row r="1143" customFormat="false" ht="12.75" hidden="true" customHeight="false" outlineLevel="0" collapsed="false"/>
    <row r="1144" customFormat="false" ht="12.75" hidden="true" customHeight="false" outlineLevel="0" collapsed="false"/>
    <row r="1145" customFormat="false" ht="12.75" hidden="true" customHeight="false" outlineLevel="0" collapsed="false"/>
    <row r="1146" customFormat="false" ht="12.75" hidden="true" customHeight="false" outlineLevel="0" collapsed="false"/>
    <row r="1147" customFormat="false" ht="12.75" hidden="true" customHeight="false" outlineLevel="0" collapsed="false"/>
    <row r="1148" customFormat="false" ht="12.75" hidden="true" customHeight="false" outlineLevel="0" collapsed="false"/>
    <row r="1149" customFormat="false" ht="12.75" hidden="true" customHeight="false" outlineLevel="0" collapsed="false"/>
    <row r="1150" customFormat="false" ht="12.75" hidden="true" customHeight="false" outlineLevel="0" collapsed="false"/>
    <row r="1151" customFormat="false" ht="12.75" hidden="true" customHeight="false" outlineLevel="0" collapsed="false"/>
    <row r="1152" customFormat="false" ht="12.75" hidden="true" customHeight="false" outlineLevel="0" collapsed="false"/>
    <row r="1153" customFormat="false" ht="12.75" hidden="true" customHeight="false" outlineLevel="0" collapsed="false"/>
    <row r="1154" customFormat="false" ht="12.75" hidden="true" customHeight="false" outlineLevel="0" collapsed="false"/>
    <row r="1155" customFormat="false" ht="12.75" hidden="true" customHeight="false" outlineLevel="0" collapsed="false"/>
    <row r="1156" customFormat="false" ht="12.75" hidden="true" customHeight="false" outlineLevel="0" collapsed="false"/>
    <row r="1157" customFormat="false" ht="12.75" hidden="true" customHeight="false" outlineLevel="0" collapsed="false"/>
    <row r="1158" customFormat="false" ht="12.75" hidden="true" customHeight="false" outlineLevel="0" collapsed="false"/>
    <row r="1159" customFormat="false" ht="12.75" hidden="true" customHeight="false" outlineLevel="0" collapsed="false"/>
    <row r="1160" customFormat="false" ht="12.75" hidden="true" customHeight="false" outlineLevel="0" collapsed="false"/>
    <row r="1161" customFormat="false" ht="12.75" hidden="true" customHeight="false" outlineLevel="0" collapsed="false"/>
    <row r="1162" customFormat="false" ht="12.75" hidden="true" customHeight="false" outlineLevel="0" collapsed="false"/>
    <row r="1163" customFormat="false" ht="12.75" hidden="true" customHeight="false" outlineLevel="0" collapsed="false"/>
    <row r="1164" customFormat="false" ht="12.75" hidden="true" customHeight="false" outlineLevel="0" collapsed="false"/>
    <row r="1165" customFormat="false" ht="12.75" hidden="true" customHeight="false" outlineLevel="0" collapsed="false"/>
    <row r="1166" customFormat="false" ht="12.75" hidden="true" customHeight="false" outlineLevel="0" collapsed="false"/>
    <row r="1167" customFormat="false" ht="12.75" hidden="true" customHeight="false" outlineLevel="0" collapsed="false"/>
    <row r="1168" customFormat="false" ht="12.75" hidden="true" customHeight="false" outlineLevel="0" collapsed="false"/>
    <row r="1169" customFormat="false" ht="12.75" hidden="true" customHeight="false" outlineLevel="0" collapsed="false"/>
    <row r="1170" customFormat="false" ht="12.75" hidden="true" customHeight="false" outlineLevel="0" collapsed="false"/>
    <row r="1171" customFormat="false" ht="12.75" hidden="true" customHeight="false" outlineLevel="0" collapsed="false"/>
    <row r="1172" customFormat="false" ht="12.75" hidden="true" customHeight="false" outlineLevel="0" collapsed="false"/>
    <row r="1173" customFormat="false" ht="12.75" hidden="true" customHeight="false" outlineLevel="0" collapsed="false"/>
    <row r="1174" customFormat="false" ht="12.75" hidden="true" customHeight="false" outlineLevel="0" collapsed="false"/>
    <row r="1175" customFormat="false" ht="12.75" hidden="true" customHeight="false" outlineLevel="0" collapsed="false"/>
    <row r="1176" customFormat="false" ht="12.75" hidden="true" customHeight="false" outlineLevel="0" collapsed="false"/>
    <row r="1177" customFormat="false" ht="12.75" hidden="true" customHeight="false" outlineLevel="0" collapsed="false"/>
    <row r="1178" customFormat="false" ht="12.75" hidden="true" customHeight="false" outlineLevel="0" collapsed="false"/>
    <row r="1179" customFormat="false" ht="12.75" hidden="true" customHeight="false" outlineLevel="0" collapsed="false"/>
    <row r="1180" customFormat="false" ht="12.75" hidden="true" customHeight="false" outlineLevel="0" collapsed="false"/>
    <row r="1181" customFormat="false" ht="12.75" hidden="true" customHeight="false" outlineLevel="0" collapsed="false"/>
    <row r="1182" customFormat="false" ht="12.75" hidden="true" customHeight="false" outlineLevel="0" collapsed="false"/>
    <row r="1183" customFormat="false" ht="12.75" hidden="true" customHeight="false" outlineLevel="0" collapsed="false"/>
    <row r="1184" customFormat="false" ht="12.75" hidden="true" customHeight="false" outlineLevel="0" collapsed="false"/>
    <row r="1185" customFormat="false" ht="12.75" hidden="true" customHeight="false" outlineLevel="0" collapsed="false"/>
    <row r="1186" customFormat="false" ht="12.75" hidden="true" customHeight="false" outlineLevel="0" collapsed="false"/>
    <row r="1187" customFormat="false" ht="12.75" hidden="true" customHeight="false" outlineLevel="0" collapsed="false"/>
    <row r="1188" customFormat="false" ht="12.75" hidden="true" customHeight="false" outlineLevel="0" collapsed="false"/>
    <row r="1189" customFormat="false" ht="12.75" hidden="true" customHeight="false" outlineLevel="0" collapsed="false"/>
    <row r="1190" customFormat="false" ht="12.75" hidden="true" customHeight="false" outlineLevel="0" collapsed="false"/>
    <row r="1191" customFormat="false" ht="12.75" hidden="true" customHeight="false" outlineLevel="0" collapsed="false"/>
    <row r="1192" customFormat="false" ht="12.75" hidden="true" customHeight="false" outlineLevel="0" collapsed="false"/>
    <row r="1193" customFormat="false" ht="12.75" hidden="true" customHeight="false" outlineLevel="0" collapsed="false"/>
    <row r="1194" customFormat="false" ht="12.75" hidden="true" customHeight="false" outlineLevel="0" collapsed="false"/>
    <row r="1195" customFormat="false" ht="12.75" hidden="true" customHeight="false" outlineLevel="0" collapsed="false"/>
    <row r="1196" customFormat="false" ht="12.75" hidden="true" customHeight="false" outlineLevel="0" collapsed="false"/>
    <row r="1197" customFormat="false" ht="12.75" hidden="true" customHeight="false" outlineLevel="0" collapsed="false"/>
    <row r="1198" customFormat="false" ht="12.75" hidden="true" customHeight="false" outlineLevel="0" collapsed="false"/>
    <row r="1199" customFormat="false" ht="12.75" hidden="true" customHeight="false" outlineLevel="0" collapsed="false"/>
    <row r="1200" customFormat="false" ht="12.75" hidden="true" customHeight="false" outlineLevel="0" collapsed="false"/>
    <row r="1201" customFormat="false" ht="12.75" hidden="true" customHeight="false" outlineLevel="0" collapsed="false"/>
    <row r="1202" customFormat="false" ht="12.75" hidden="true" customHeight="false" outlineLevel="0" collapsed="false"/>
    <row r="1203" customFormat="false" ht="12.75" hidden="true" customHeight="false" outlineLevel="0" collapsed="false"/>
    <row r="1204" customFormat="false" ht="12.75" hidden="true" customHeight="false" outlineLevel="0" collapsed="false"/>
    <row r="1205" customFormat="false" ht="12.75" hidden="true" customHeight="false" outlineLevel="0" collapsed="false"/>
    <row r="1206" customFormat="false" ht="12.75" hidden="true" customHeight="false" outlineLevel="0" collapsed="false"/>
    <row r="1207" customFormat="false" ht="12.75" hidden="true" customHeight="false" outlineLevel="0" collapsed="false"/>
    <row r="1208" customFormat="false" ht="12.75" hidden="true" customHeight="false" outlineLevel="0" collapsed="false"/>
    <row r="1209" customFormat="false" ht="12.75" hidden="true" customHeight="false" outlineLevel="0" collapsed="false"/>
    <row r="1210" customFormat="false" ht="12.75" hidden="true" customHeight="false" outlineLevel="0" collapsed="false"/>
    <row r="1211" customFormat="false" ht="12.75" hidden="true" customHeight="false" outlineLevel="0" collapsed="false"/>
    <row r="1212" customFormat="false" ht="12.75" hidden="true" customHeight="false" outlineLevel="0" collapsed="false"/>
    <row r="1213" customFormat="false" ht="12.75" hidden="true" customHeight="false" outlineLevel="0" collapsed="false"/>
    <row r="1214" customFormat="false" ht="12.75" hidden="true" customHeight="false" outlineLevel="0" collapsed="false"/>
    <row r="1215" customFormat="false" ht="12.75" hidden="true" customHeight="false" outlineLevel="0" collapsed="false"/>
    <row r="1216" customFormat="false" ht="12.75" hidden="true" customHeight="false" outlineLevel="0" collapsed="false"/>
    <row r="1217" customFormat="false" ht="12.75" hidden="true" customHeight="false" outlineLevel="0" collapsed="false"/>
    <row r="1218" customFormat="false" ht="12.75" hidden="true" customHeight="false" outlineLevel="0" collapsed="false"/>
    <row r="1219" customFormat="false" ht="12.75" hidden="true" customHeight="false" outlineLevel="0" collapsed="false"/>
    <row r="1220" customFormat="false" ht="12.75" hidden="true" customHeight="false" outlineLevel="0" collapsed="false"/>
    <row r="1221" customFormat="false" ht="12.75" hidden="true" customHeight="false" outlineLevel="0" collapsed="false"/>
    <row r="1222" customFormat="false" ht="12.75" hidden="true" customHeight="false" outlineLevel="0" collapsed="false"/>
    <row r="1223" customFormat="false" ht="12.75" hidden="true" customHeight="false" outlineLevel="0" collapsed="false"/>
    <row r="1224" customFormat="false" ht="12.75" hidden="true" customHeight="false" outlineLevel="0" collapsed="false"/>
    <row r="1225" customFormat="false" ht="12.75" hidden="true" customHeight="false" outlineLevel="0" collapsed="false"/>
    <row r="1226" customFormat="false" ht="12.75" hidden="true" customHeight="false" outlineLevel="0" collapsed="false"/>
    <row r="1227" customFormat="false" ht="12.75" hidden="true" customHeight="false" outlineLevel="0" collapsed="false"/>
    <row r="1228" customFormat="false" ht="12.75" hidden="true" customHeight="false" outlineLevel="0" collapsed="false"/>
    <row r="1229" customFormat="false" ht="12.75" hidden="true" customHeight="false" outlineLevel="0" collapsed="false"/>
    <row r="1230" customFormat="false" ht="12.75" hidden="true" customHeight="false" outlineLevel="0" collapsed="false"/>
    <row r="1231" customFormat="false" ht="12.75" hidden="true" customHeight="false" outlineLevel="0" collapsed="false"/>
    <row r="1232" customFormat="false" ht="12.75" hidden="true" customHeight="false" outlineLevel="0" collapsed="false"/>
    <row r="1233" customFormat="false" ht="12.75" hidden="true" customHeight="false" outlineLevel="0" collapsed="false"/>
    <row r="1234" customFormat="false" ht="12.75" hidden="true" customHeight="false" outlineLevel="0" collapsed="false"/>
    <row r="1235" customFormat="false" ht="12.75" hidden="true" customHeight="false" outlineLevel="0" collapsed="false"/>
    <row r="1236" customFormat="false" ht="12.75" hidden="true" customHeight="false" outlineLevel="0" collapsed="false"/>
    <row r="1237" customFormat="false" ht="12.75" hidden="true" customHeight="false" outlineLevel="0" collapsed="false"/>
    <row r="1238" customFormat="false" ht="12.75" hidden="true" customHeight="false" outlineLevel="0" collapsed="false"/>
    <row r="1239" customFormat="false" ht="12.75" hidden="true" customHeight="false" outlineLevel="0" collapsed="false"/>
    <row r="1240" customFormat="false" ht="12.75" hidden="true" customHeight="false" outlineLevel="0" collapsed="false"/>
    <row r="1241" customFormat="false" ht="12.75" hidden="true" customHeight="false" outlineLevel="0" collapsed="false"/>
    <row r="1242" customFormat="false" ht="12.75" hidden="true" customHeight="false" outlineLevel="0" collapsed="false"/>
    <row r="1243" customFormat="false" ht="12.75" hidden="true" customHeight="false" outlineLevel="0" collapsed="false"/>
    <row r="1244" customFormat="false" ht="12.75" hidden="true" customHeight="false" outlineLevel="0" collapsed="false"/>
    <row r="1245" customFormat="false" ht="12.75" hidden="true" customHeight="false" outlineLevel="0" collapsed="false"/>
    <row r="1246" customFormat="false" ht="12.75" hidden="true" customHeight="false" outlineLevel="0" collapsed="false"/>
    <row r="1247" customFormat="false" ht="12.75" hidden="true" customHeight="false" outlineLevel="0" collapsed="false"/>
    <row r="1248" customFormat="false" ht="12.75" hidden="true" customHeight="false" outlineLevel="0" collapsed="false"/>
    <row r="1249" customFormat="false" ht="12.75" hidden="true" customHeight="false" outlineLevel="0" collapsed="false"/>
    <row r="1250" customFormat="false" ht="12.75" hidden="true" customHeight="false" outlineLevel="0" collapsed="false"/>
    <row r="1251" customFormat="false" ht="12.75" hidden="true" customHeight="false" outlineLevel="0" collapsed="false"/>
    <row r="1252" customFormat="false" ht="12.75" hidden="true" customHeight="false" outlineLevel="0" collapsed="false"/>
    <row r="1253" customFormat="false" ht="12.75" hidden="true" customHeight="false" outlineLevel="0" collapsed="false"/>
    <row r="1254" customFormat="false" ht="12.75" hidden="true" customHeight="false" outlineLevel="0" collapsed="false"/>
    <row r="1255" customFormat="false" ht="12.75" hidden="true" customHeight="false" outlineLevel="0" collapsed="false"/>
    <row r="1256" customFormat="false" ht="12.75" hidden="true" customHeight="false" outlineLevel="0" collapsed="false"/>
    <row r="1257" customFormat="false" ht="12.75" hidden="true" customHeight="false" outlineLevel="0" collapsed="false"/>
    <row r="1258" customFormat="false" ht="12.75" hidden="true" customHeight="false" outlineLevel="0" collapsed="false"/>
    <row r="1259" customFormat="false" ht="12.75" hidden="true" customHeight="false" outlineLevel="0" collapsed="false"/>
    <row r="1260" customFormat="false" ht="12.75" hidden="true" customHeight="false" outlineLevel="0" collapsed="false"/>
    <row r="1261" customFormat="false" ht="12.75" hidden="true" customHeight="false" outlineLevel="0" collapsed="false"/>
    <row r="1262" customFormat="false" ht="12.75" hidden="true" customHeight="false" outlineLevel="0" collapsed="false"/>
    <row r="1263" customFormat="false" ht="12.75" hidden="true" customHeight="false" outlineLevel="0" collapsed="false"/>
    <row r="1264" customFormat="false" ht="12.75" hidden="true" customHeight="false" outlineLevel="0" collapsed="false"/>
    <row r="1265" customFormat="false" ht="12.75" hidden="true" customHeight="false" outlineLevel="0" collapsed="false"/>
    <row r="1266" customFormat="false" ht="12.75" hidden="true" customHeight="false" outlineLevel="0" collapsed="false"/>
    <row r="1267" customFormat="false" ht="12.75" hidden="true" customHeight="false" outlineLevel="0" collapsed="false"/>
    <row r="1268" customFormat="false" ht="12.75" hidden="true" customHeight="false" outlineLevel="0" collapsed="false"/>
    <row r="1269" customFormat="false" ht="12.75" hidden="true" customHeight="false" outlineLevel="0" collapsed="false"/>
    <row r="1270" customFormat="false" ht="12.75" hidden="true" customHeight="false" outlineLevel="0" collapsed="false"/>
    <row r="1271" customFormat="false" ht="12.75" hidden="true" customHeight="false" outlineLevel="0" collapsed="false"/>
    <row r="1272" customFormat="false" ht="12.75" hidden="true" customHeight="false" outlineLevel="0" collapsed="false"/>
    <row r="1273" customFormat="false" ht="12.75" hidden="true" customHeight="false" outlineLevel="0" collapsed="false"/>
    <row r="1274" customFormat="false" ht="12.75" hidden="true" customHeight="false" outlineLevel="0" collapsed="false"/>
    <row r="1275" customFormat="false" ht="12.75" hidden="true" customHeight="false" outlineLevel="0" collapsed="false"/>
    <row r="1276" customFormat="false" ht="12.75" hidden="true" customHeight="false" outlineLevel="0" collapsed="false"/>
    <row r="1277" customFormat="false" ht="12.75" hidden="true" customHeight="false" outlineLevel="0" collapsed="false"/>
    <row r="1278" customFormat="false" ht="12.75" hidden="true" customHeight="false" outlineLevel="0" collapsed="false"/>
    <row r="1279" customFormat="false" ht="12.75" hidden="true" customHeight="false" outlineLevel="0" collapsed="false"/>
    <row r="1280" customFormat="false" ht="12.75" hidden="true" customHeight="false" outlineLevel="0" collapsed="false"/>
    <row r="1281" customFormat="false" ht="12.75" hidden="true" customHeight="false" outlineLevel="0" collapsed="false"/>
    <row r="1282" customFormat="false" ht="12.75" hidden="true" customHeight="false" outlineLevel="0" collapsed="false"/>
    <row r="1283" customFormat="false" ht="12.75" hidden="true" customHeight="false" outlineLevel="0" collapsed="false"/>
    <row r="1284" customFormat="false" ht="12.75" hidden="true" customHeight="false" outlineLevel="0" collapsed="false"/>
    <row r="1285" customFormat="false" ht="12.75" hidden="true" customHeight="false" outlineLevel="0" collapsed="false"/>
    <row r="1286" customFormat="false" ht="12.75" hidden="true" customHeight="false" outlineLevel="0" collapsed="false"/>
    <row r="1287" customFormat="false" ht="12.75" hidden="true" customHeight="false" outlineLevel="0" collapsed="false"/>
    <row r="1288" customFormat="false" ht="12.75" hidden="true" customHeight="false" outlineLevel="0" collapsed="false"/>
    <row r="1289" customFormat="false" ht="12.75" hidden="true" customHeight="false" outlineLevel="0" collapsed="false"/>
    <row r="1290" customFormat="false" ht="12.75" hidden="true" customHeight="false" outlineLevel="0" collapsed="false"/>
    <row r="1291" customFormat="false" ht="12.75" hidden="true" customHeight="false" outlineLevel="0" collapsed="false"/>
    <row r="1292" customFormat="false" ht="12.75" hidden="true" customHeight="false" outlineLevel="0" collapsed="false"/>
    <row r="1293" customFormat="false" ht="12.75" hidden="true" customHeight="false" outlineLevel="0" collapsed="false"/>
    <row r="1294" customFormat="false" ht="12.75" hidden="true" customHeight="false" outlineLevel="0" collapsed="false"/>
    <row r="1295" customFormat="false" ht="12.75" hidden="true" customHeight="false" outlineLevel="0" collapsed="false"/>
    <row r="1296" customFormat="false" ht="12.75" hidden="true" customHeight="false" outlineLevel="0" collapsed="false"/>
    <row r="1297" customFormat="false" ht="12.75" hidden="true" customHeight="false" outlineLevel="0" collapsed="false"/>
    <row r="1298" customFormat="false" ht="12.75" hidden="true" customHeight="false" outlineLevel="0" collapsed="false"/>
    <row r="1299" customFormat="false" ht="12.75" hidden="true" customHeight="false" outlineLevel="0" collapsed="false"/>
    <row r="1300" customFormat="false" ht="12.75" hidden="true" customHeight="false" outlineLevel="0" collapsed="false"/>
    <row r="1301" customFormat="false" ht="12.75" hidden="true" customHeight="false" outlineLevel="0" collapsed="false"/>
    <row r="1302" customFormat="false" ht="12.75" hidden="true" customHeight="false" outlineLevel="0" collapsed="false"/>
    <row r="1303" customFormat="false" ht="12.75" hidden="true" customHeight="false" outlineLevel="0" collapsed="false"/>
    <row r="1304" customFormat="false" ht="12.75" hidden="true" customHeight="false" outlineLevel="0" collapsed="false"/>
    <row r="1305" customFormat="false" ht="12.75" hidden="true" customHeight="false" outlineLevel="0" collapsed="false"/>
    <row r="1306" customFormat="false" ht="12.75" hidden="true" customHeight="false" outlineLevel="0" collapsed="false"/>
    <row r="1307" customFormat="false" ht="12.75" hidden="true" customHeight="false" outlineLevel="0" collapsed="false"/>
    <row r="1308" customFormat="false" ht="12.75" hidden="true" customHeight="false" outlineLevel="0" collapsed="false"/>
    <row r="1309" customFormat="false" ht="12.75" hidden="true" customHeight="false" outlineLevel="0" collapsed="false"/>
    <row r="1310" customFormat="false" ht="12.75" hidden="true" customHeight="false" outlineLevel="0" collapsed="false"/>
    <row r="1311" customFormat="false" ht="12.75" hidden="true" customHeight="false" outlineLevel="0" collapsed="false"/>
    <row r="1312" customFormat="false" ht="12.75" hidden="true" customHeight="false" outlineLevel="0" collapsed="false"/>
    <row r="1313" customFormat="false" ht="12.75" hidden="true" customHeight="false" outlineLevel="0" collapsed="false"/>
    <row r="1314" customFormat="false" ht="12.75" hidden="true" customHeight="false" outlineLevel="0" collapsed="false"/>
    <row r="1315" customFormat="false" ht="12.75" hidden="true" customHeight="false" outlineLevel="0" collapsed="false"/>
    <row r="1316" customFormat="false" ht="12.75" hidden="true" customHeight="false" outlineLevel="0" collapsed="false"/>
    <row r="1317" customFormat="false" ht="12.75" hidden="true" customHeight="false" outlineLevel="0" collapsed="false"/>
    <row r="1318" customFormat="false" ht="12.75" hidden="true" customHeight="false" outlineLevel="0" collapsed="false"/>
    <row r="1319" customFormat="false" ht="12.75" hidden="true" customHeight="false" outlineLevel="0" collapsed="false"/>
    <row r="1320" customFormat="false" ht="12.75" hidden="true" customHeight="false" outlineLevel="0" collapsed="false"/>
    <row r="1321" customFormat="false" ht="12.75" hidden="true" customHeight="false" outlineLevel="0" collapsed="false"/>
    <row r="1322" customFormat="false" ht="12.75" hidden="true" customHeight="false" outlineLevel="0" collapsed="false"/>
    <row r="1323" customFormat="false" ht="12.75" hidden="true" customHeight="false" outlineLevel="0" collapsed="false"/>
    <row r="1324" customFormat="false" ht="12.75" hidden="true" customHeight="false" outlineLevel="0" collapsed="false"/>
    <row r="1325" customFormat="false" ht="12.75" hidden="true" customHeight="false" outlineLevel="0" collapsed="false"/>
    <row r="1326" customFormat="false" ht="12.75" hidden="true" customHeight="false" outlineLevel="0" collapsed="false"/>
    <row r="1327" customFormat="false" ht="12.75" hidden="true" customHeight="false" outlineLevel="0" collapsed="false"/>
    <row r="1328" customFormat="false" ht="12.75" hidden="true" customHeight="false" outlineLevel="0" collapsed="false"/>
    <row r="1329" customFormat="false" ht="12.75" hidden="true" customHeight="false" outlineLevel="0" collapsed="false"/>
    <row r="1330" customFormat="false" ht="12.75" hidden="true" customHeight="false" outlineLevel="0" collapsed="false"/>
    <row r="1331" customFormat="false" ht="12.75" hidden="true" customHeight="false" outlineLevel="0" collapsed="false"/>
    <row r="1332" customFormat="false" ht="12.75" hidden="true" customHeight="false" outlineLevel="0" collapsed="false"/>
    <row r="1333" customFormat="false" ht="12.75" hidden="true" customHeight="false" outlineLevel="0" collapsed="false"/>
    <row r="1334" customFormat="false" ht="12.75" hidden="true" customHeight="false" outlineLevel="0" collapsed="false"/>
    <row r="1335" customFormat="false" ht="12.75" hidden="true" customHeight="false" outlineLevel="0" collapsed="false"/>
    <row r="1336" customFormat="false" ht="12.75" hidden="true" customHeight="false" outlineLevel="0" collapsed="false"/>
    <row r="1337" customFormat="false" ht="12.75" hidden="true" customHeight="false" outlineLevel="0" collapsed="false"/>
    <row r="1338" customFormat="false" ht="12.75" hidden="true" customHeight="false" outlineLevel="0" collapsed="false"/>
    <row r="1339" customFormat="false" ht="12.75" hidden="true" customHeight="false" outlineLevel="0" collapsed="false"/>
    <row r="1340" customFormat="false" ht="12.75" hidden="true" customHeight="false" outlineLevel="0" collapsed="false"/>
    <row r="1341" customFormat="false" ht="12.75" hidden="true" customHeight="false" outlineLevel="0" collapsed="false"/>
    <row r="1342" customFormat="false" ht="12.75" hidden="true" customHeight="false" outlineLevel="0" collapsed="false"/>
    <row r="1343" customFormat="false" ht="12.75" hidden="true" customHeight="false" outlineLevel="0" collapsed="false"/>
    <row r="1344" customFormat="false" ht="12.75" hidden="true" customHeight="false" outlineLevel="0" collapsed="false"/>
    <row r="1345" customFormat="false" ht="12.75" hidden="true" customHeight="false" outlineLevel="0" collapsed="false"/>
    <row r="1346" customFormat="false" ht="12.75" hidden="true" customHeight="false" outlineLevel="0" collapsed="false"/>
    <row r="1347" customFormat="false" ht="12.75" hidden="true" customHeight="false" outlineLevel="0" collapsed="false"/>
    <row r="1348" customFormat="false" ht="12.75" hidden="true" customHeight="false" outlineLevel="0" collapsed="false"/>
    <row r="1349" customFormat="false" ht="12.75" hidden="true" customHeight="false" outlineLevel="0" collapsed="false"/>
    <row r="1350" customFormat="false" ht="12.75" hidden="true" customHeight="false" outlineLevel="0" collapsed="false"/>
    <row r="1351" customFormat="false" ht="12.75" hidden="true" customHeight="false" outlineLevel="0" collapsed="false"/>
    <row r="1352" customFormat="false" ht="12.75" hidden="true" customHeight="false" outlineLevel="0" collapsed="false"/>
    <row r="1353" customFormat="false" ht="12.75" hidden="true" customHeight="false" outlineLevel="0" collapsed="false"/>
    <row r="1354" customFormat="false" ht="12.75" hidden="true" customHeight="false" outlineLevel="0" collapsed="false"/>
    <row r="1355" customFormat="false" ht="12.75" hidden="true" customHeight="false" outlineLevel="0" collapsed="false"/>
    <row r="1356" customFormat="false" ht="12.75" hidden="true" customHeight="false" outlineLevel="0" collapsed="false"/>
    <row r="1357" customFormat="false" ht="12.75" hidden="true" customHeight="false" outlineLevel="0" collapsed="false"/>
    <row r="1358" customFormat="false" ht="12.75" hidden="true" customHeight="false" outlineLevel="0" collapsed="false"/>
    <row r="1359" customFormat="false" ht="12.75" hidden="true" customHeight="false" outlineLevel="0" collapsed="false"/>
    <row r="1360" customFormat="false" ht="12.75" hidden="true" customHeight="false" outlineLevel="0" collapsed="false"/>
    <row r="1361" customFormat="false" ht="12.75" hidden="true" customHeight="false" outlineLevel="0" collapsed="false"/>
    <row r="1362" customFormat="false" ht="12.75" hidden="true" customHeight="false" outlineLevel="0" collapsed="false"/>
    <row r="1363" customFormat="false" ht="12.75" hidden="true" customHeight="false" outlineLevel="0" collapsed="false"/>
    <row r="1364" customFormat="false" ht="12.75" hidden="true" customHeight="false" outlineLevel="0" collapsed="false"/>
    <row r="1365" customFormat="false" ht="12.75" hidden="true" customHeight="false" outlineLevel="0" collapsed="false"/>
    <row r="1366" customFormat="false" ht="12.75" hidden="true" customHeight="false" outlineLevel="0" collapsed="false"/>
    <row r="1367" customFormat="false" ht="12.75" hidden="true" customHeight="false" outlineLevel="0" collapsed="false"/>
    <row r="1368" customFormat="false" ht="12.75" hidden="true" customHeight="false" outlineLevel="0" collapsed="false"/>
    <row r="1369" customFormat="false" ht="12.75" hidden="true" customHeight="false" outlineLevel="0" collapsed="false"/>
    <row r="1370" customFormat="false" ht="12.75" hidden="true" customHeight="false" outlineLevel="0" collapsed="false"/>
    <row r="1371" customFormat="false" ht="12.75" hidden="true" customHeight="false" outlineLevel="0" collapsed="false"/>
    <row r="1372" customFormat="false" ht="12.75" hidden="true" customHeight="false" outlineLevel="0" collapsed="false"/>
    <row r="1373" customFormat="false" ht="12.75" hidden="true" customHeight="false" outlineLevel="0" collapsed="false"/>
    <row r="1374" customFormat="false" ht="12.75" hidden="true" customHeight="false" outlineLevel="0" collapsed="false"/>
    <row r="1375" customFormat="false" ht="12.75" hidden="true" customHeight="false" outlineLevel="0" collapsed="false"/>
    <row r="1376" customFormat="false" ht="12.75" hidden="true" customHeight="false" outlineLevel="0" collapsed="false"/>
    <row r="1377" customFormat="false" ht="12.75" hidden="true" customHeight="false" outlineLevel="0" collapsed="false"/>
    <row r="1378" customFormat="false" ht="12.75" hidden="true" customHeight="false" outlineLevel="0" collapsed="false"/>
    <row r="1379" customFormat="false" ht="12.75" hidden="true" customHeight="false" outlineLevel="0" collapsed="false"/>
    <row r="1380" customFormat="false" ht="12.75" hidden="true" customHeight="false" outlineLevel="0" collapsed="false"/>
    <row r="1381" customFormat="false" ht="12.75" hidden="true" customHeight="false" outlineLevel="0" collapsed="false"/>
    <row r="1382" customFormat="false" ht="12.75" hidden="true" customHeight="false" outlineLevel="0" collapsed="false"/>
    <row r="1383" customFormat="false" ht="12.75" hidden="true" customHeight="false" outlineLevel="0" collapsed="false"/>
    <row r="1384" customFormat="false" ht="12.75" hidden="true" customHeight="false" outlineLevel="0" collapsed="false"/>
    <row r="1385" customFormat="false" ht="12.75" hidden="true" customHeight="false" outlineLevel="0" collapsed="false"/>
    <row r="1386" customFormat="false" ht="12.75" hidden="true" customHeight="false" outlineLevel="0" collapsed="false"/>
    <row r="1387" customFormat="false" ht="12.75" hidden="true" customHeight="false" outlineLevel="0" collapsed="false"/>
    <row r="1388" customFormat="false" ht="12.75" hidden="true" customHeight="false" outlineLevel="0" collapsed="false"/>
    <row r="1389" customFormat="false" ht="12.75" hidden="true" customHeight="false" outlineLevel="0" collapsed="false"/>
    <row r="1390" customFormat="false" ht="12.75" hidden="true" customHeight="false" outlineLevel="0" collapsed="false"/>
    <row r="1391" customFormat="false" ht="12.75" hidden="true" customHeight="false" outlineLevel="0" collapsed="false"/>
    <row r="1392" customFormat="false" ht="12.75" hidden="true" customHeight="false" outlineLevel="0" collapsed="false"/>
    <row r="1393" customFormat="false" ht="12.75" hidden="true" customHeight="false" outlineLevel="0" collapsed="false"/>
    <row r="1394" customFormat="false" ht="12.75" hidden="true" customHeight="false" outlineLevel="0" collapsed="false"/>
    <row r="1395" customFormat="false" ht="12.75" hidden="true" customHeight="false" outlineLevel="0" collapsed="false"/>
    <row r="1396" customFormat="false" ht="12.75" hidden="true" customHeight="false" outlineLevel="0" collapsed="false"/>
    <row r="1397" customFormat="false" ht="12.75" hidden="true" customHeight="false" outlineLevel="0" collapsed="false"/>
    <row r="1398" customFormat="false" ht="12.75" hidden="true" customHeight="false" outlineLevel="0" collapsed="false"/>
    <row r="1399" customFormat="false" ht="12.75" hidden="true" customHeight="false" outlineLevel="0" collapsed="false"/>
    <row r="1400" customFormat="false" ht="12.75" hidden="true" customHeight="false" outlineLevel="0" collapsed="false"/>
    <row r="1401" customFormat="false" ht="12.75" hidden="true" customHeight="false" outlineLevel="0" collapsed="false"/>
    <row r="1402" customFormat="false" ht="12.75" hidden="true" customHeight="false" outlineLevel="0" collapsed="false"/>
    <row r="1403" customFormat="false" ht="12.75" hidden="true" customHeight="false" outlineLevel="0" collapsed="false"/>
    <row r="1404" customFormat="false" ht="12.75" hidden="true" customHeight="false" outlineLevel="0" collapsed="false"/>
    <row r="1405" customFormat="false" ht="12.75" hidden="true" customHeight="false" outlineLevel="0" collapsed="false"/>
    <row r="1406" customFormat="false" ht="12.75" hidden="true" customHeight="false" outlineLevel="0" collapsed="false"/>
    <row r="1407" customFormat="false" ht="12.75" hidden="true" customHeight="false" outlineLevel="0" collapsed="false"/>
    <row r="1408" customFormat="false" ht="12.75" hidden="true" customHeight="false" outlineLevel="0" collapsed="false"/>
    <row r="1409" customFormat="false" ht="12.75" hidden="true" customHeight="false" outlineLevel="0" collapsed="false"/>
    <row r="1410" customFormat="false" ht="12.75" hidden="true" customHeight="false" outlineLevel="0" collapsed="false"/>
    <row r="1411" customFormat="false" ht="12.75" hidden="true" customHeight="false" outlineLevel="0" collapsed="false"/>
    <row r="1412" customFormat="false" ht="12.75" hidden="true" customHeight="false" outlineLevel="0" collapsed="false"/>
    <row r="1413" customFormat="false" ht="12.75" hidden="true" customHeight="false" outlineLevel="0" collapsed="false"/>
    <row r="1414" customFormat="false" ht="12.75" hidden="true" customHeight="false" outlineLevel="0" collapsed="false"/>
    <row r="1415" customFormat="false" ht="12.75" hidden="true" customHeight="false" outlineLevel="0" collapsed="false"/>
    <row r="1416" customFormat="false" ht="12.75" hidden="true" customHeight="false" outlineLevel="0" collapsed="false"/>
    <row r="1417" customFormat="false" ht="12.75" hidden="true" customHeight="false" outlineLevel="0" collapsed="false"/>
    <row r="1418" customFormat="false" ht="12.75" hidden="true" customHeight="false" outlineLevel="0" collapsed="false"/>
    <row r="1419" customFormat="false" ht="12.75" hidden="true" customHeight="false" outlineLevel="0" collapsed="false"/>
    <row r="1420" customFormat="false" ht="12.75" hidden="true" customHeight="false" outlineLevel="0" collapsed="false"/>
    <row r="1421" customFormat="false" ht="12.75" hidden="true" customHeight="false" outlineLevel="0" collapsed="false"/>
    <row r="1422" customFormat="false" ht="12.75" hidden="true" customHeight="false" outlineLevel="0" collapsed="false"/>
    <row r="1423" customFormat="false" ht="12.75" hidden="true" customHeight="false" outlineLevel="0" collapsed="false"/>
    <row r="1424" customFormat="false" ht="12.75" hidden="true" customHeight="false" outlineLevel="0" collapsed="false"/>
    <row r="1425" customFormat="false" ht="12.75" hidden="true" customHeight="false" outlineLevel="0" collapsed="false"/>
    <row r="1426" customFormat="false" ht="12.75" hidden="true" customHeight="false" outlineLevel="0" collapsed="false"/>
    <row r="1427" customFormat="false" ht="12.75" hidden="true" customHeight="false" outlineLevel="0" collapsed="false"/>
    <row r="1428" customFormat="false" ht="12.75" hidden="true" customHeight="false" outlineLevel="0" collapsed="false"/>
    <row r="1429" customFormat="false" ht="12.75" hidden="true" customHeight="false" outlineLevel="0" collapsed="false"/>
    <row r="1430" customFormat="false" ht="12.75" hidden="true" customHeight="false" outlineLevel="0" collapsed="false"/>
    <row r="1431" customFormat="false" ht="12.75" hidden="true" customHeight="false" outlineLevel="0" collapsed="false"/>
    <row r="1432" customFormat="false" ht="12.75" hidden="true" customHeight="false" outlineLevel="0" collapsed="false"/>
    <row r="1433" customFormat="false" ht="12.75" hidden="true" customHeight="false" outlineLevel="0" collapsed="false"/>
    <row r="1434" customFormat="false" ht="12.75" hidden="true" customHeight="false" outlineLevel="0" collapsed="false"/>
    <row r="1435" customFormat="false" ht="12.75" hidden="true" customHeight="false" outlineLevel="0" collapsed="false"/>
    <row r="1436" customFormat="false" ht="12.75" hidden="true" customHeight="false" outlineLevel="0" collapsed="false"/>
    <row r="1437" customFormat="false" ht="12.75" hidden="true" customHeight="false" outlineLevel="0" collapsed="false"/>
    <row r="1438" customFormat="false" ht="12.75" hidden="true" customHeight="false" outlineLevel="0" collapsed="false"/>
    <row r="1439" customFormat="false" ht="12.75" hidden="true" customHeight="false" outlineLevel="0" collapsed="false"/>
    <row r="1440" customFormat="false" ht="12.75" hidden="true" customHeight="false" outlineLevel="0" collapsed="false"/>
    <row r="1441" customFormat="false" ht="12.75" hidden="true" customHeight="false" outlineLevel="0" collapsed="false"/>
    <row r="1442" customFormat="false" ht="12.75" hidden="true" customHeight="false" outlineLevel="0" collapsed="false"/>
    <row r="1443" customFormat="false" ht="12.75" hidden="true" customHeight="false" outlineLevel="0" collapsed="false"/>
    <row r="1444" customFormat="false" ht="12.75" hidden="true" customHeight="false" outlineLevel="0" collapsed="false"/>
    <row r="1445" customFormat="false" ht="12.75" hidden="true" customHeight="false" outlineLevel="0" collapsed="false"/>
    <row r="1446" customFormat="false" ht="12.75" hidden="true" customHeight="false" outlineLevel="0" collapsed="false"/>
    <row r="1447" customFormat="false" ht="12.75" hidden="true" customHeight="false" outlineLevel="0" collapsed="false"/>
    <row r="1448" customFormat="false" ht="12.75" hidden="true" customHeight="false" outlineLevel="0" collapsed="false"/>
    <row r="1449" customFormat="false" ht="12.75" hidden="true" customHeight="false" outlineLevel="0" collapsed="false"/>
    <row r="1450" customFormat="false" ht="12.75" hidden="true" customHeight="false" outlineLevel="0" collapsed="false"/>
    <row r="1451" customFormat="false" ht="12.75" hidden="true" customHeight="false" outlineLevel="0" collapsed="false"/>
    <row r="1452" customFormat="false" ht="12.75" hidden="true" customHeight="false" outlineLevel="0" collapsed="false"/>
    <row r="1453" customFormat="false" ht="12.75" hidden="true" customHeight="false" outlineLevel="0" collapsed="false"/>
    <row r="1454" customFormat="false" ht="12.75" hidden="true" customHeight="false" outlineLevel="0" collapsed="false"/>
    <row r="1455" customFormat="false" ht="12.75" hidden="true" customHeight="false" outlineLevel="0" collapsed="false"/>
    <row r="1456" customFormat="false" ht="12.75" hidden="true" customHeight="false" outlineLevel="0" collapsed="false"/>
    <row r="1457" customFormat="false" ht="12.75" hidden="true" customHeight="false" outlineLevel="0" collapsed="false"/>
    <row r="1458" customFormat="false" ht="12.75" hidden="true" customHeight="false" outlineLevel="0" collapsed="false"/>
    <row r="1459" customFormat="false" ht="12.75" hidden="true" customHeight="false" outlineLevel="0" collapsed="false"/>
    <row r="1460" customFormat="false" ht="12.75" hidden="true" customHeight="false" outlineLevel="0" collapsed="false"/>
    <row r="1461" customFormat="false" ht="12.75" hidden="true" customHeight="false" outlineLevel="0" collapsed="false"/>
    <row r="1462" customFormat="false" ht="12.75" hidden="true" customHeight="false" outlineLevel="0" collapsed="false"/>
    <row r="1463" customFormat="false" ht="12.75" hidden="true" customHeight="false" outlineLevel="0" collapsed="false"/>
    <row r="1464" customFormat="false" ht="12.75" hidden="true" customHeight="false" outlineLevel="0" collapsed="false"/>
    <row r="1465" customFormat="false" ht="12.75" hidden="true" customHeight="false" outlineLevel="0" collapsed="false"/>
    <row r="1466" customFormat="false" ht="12.75" hidden="true" customHeight="false" outlineLevel="0" collapsed="false"/>
    <row r="1467" customFormat="false" ht="12.75" hidden="true" customHeight="false" outlineLevel="0" collapsed="false"/>
    <row r="1468" customFormat="false" ht="12.75" hidden="true" customHeight="false" outlineLevel="0" collapsed="false"/>
    <row r="1469" customFormat="false" ht="12.75" hidden="true" customHeight="false" outlineLevel="0" collapsed="false"/>
    <row r="1470" customFormat="false" ht="12.75" hidden="true" customHeight="false" outlineLevel="0" collapsed="false"/>
    <row r="1471" customFormat="false" ht="12.75" hidden="true" customHeight="false" outlineLevel="0" collapsed="false"/>
    <row r="1472" customFormat="false" ht="12.75" hidden="true" customHeight="false" outlineLevel="0" collapsed="false"/>
    <row r="1473" customFormat="false" ht="12.75" hidden="true" customHeight="false" outlineLevel="0" collapsed="false"/>
    <row r="1474" customFormat="false" ht="12.75" hidden="true" customHeight="false" outlineLevel="0" collapsed="false"/>
    <row r="1475" customFormat="false" ht="12.75" hidden="true" customHeight="false" outlineLevel="0" collapsed="false"/>
    <row r="1476" customFormat="false" ht="12.75" hidden="true" customHeight="false" outlineLevel="0" collapsed="false"/>
    <row r="1477" customFormat="false" ht="12.75" hidden="true" customHeight="false" outlineLevel="0" collapsed="false"/>
    <row r="1478" customFormat="false" ht="12.75" hidden="true" customHeight="false" outlineLevel="0" collapsed="false"/>
    <row r="1479" customFormat="false" ht="12.75" hidden="true" customHeight="false" outlineLevel="0" collapsed="false"/>
    <row r="1480" customFormat="false" ht="12.75" hidden="true" customHeight="false" outlineLevel="0" collapsed="false"/>
    <row r="1481" customFormat="false" ht="12.75" hidden="true" customHeight="false" outlineLevel="0" collapsed="false"/>
    <row r="1482" customFormat="false" ht="12.75" hidden="true" customHeight="false" outlineLevel="0" collapsed="false"/>
    <row r="1483" customFormat="false" ht="12.75" hidden="true" customHeight="false" outlineLevel="0" collapsed="false"/>
    <row r="1484" customFormat="false" ht="12.75" hidden="true" customHeight="false" outlineLevel="0" collapsed="false"/>
    <row r="1485" customFormat="false" ht="12.75" hidden="true" customHeight="false" outlineLevel="0" collapsed="false"/>
    <row r="1486" customFormat="false" ht="12.75" hidden="true" customHeight="false" outlineLevel="0" collapsed="false"/>
    <row r="1487" customFormat="false" ht="12.75" hidden="true" customHeight="false" outlineLevel="0" collapsed="false"/>
    <row r="1488" customFormat="false" ht="12.75" hidden="true" customHeight="false" outlineLevel="0" collapsed="false"/>
    <row r="1489" customFormat="false" ht="12.75" hidden="true" customHeight="false" outlineLevel="0" collapsed="false"/>
    <row r="1490" customFormat="false" ht="12.75" hidden="true" customHeight="false" outlineLevel="0" collapsed="false"/>
    <row r="1491" customFormat="false" ht="12.75" hidden="true" customHeight="false" outlineLevel="0" collapsed="false"/>
    <row r="1492" customFormat="false" ht="12.75" hidden="true" customHeight="false" outlineLevel="0" collapsed="false"/>
    <row r="1493" customFormat="false" ht="12.75" hidden="true" customHeight="false" outlineLevel="0" collapsed="false"/>
    <row r="1494" customFormat="false" ht="12.75" hidden="true" customHeight="false" outlineLevel="0" collapsed="false"/>
    <row r="1495" customFormat="false" ht="12.75" hidden="true" customHeight="false" outlineLevel="0" collapsed="false"/>
    <row r="1496" customFormat="false" ht="12.75" hidden="true" customHeight="false" outlineLevel="0" collapsed="false"/>
    <row r="1497" customFormat="false" ht="12.75" hidden="true" customHeight="false" outlineLevel="0" collapsed="false"/>
    <row r="1498" customFormat="false" ht="12.75" hidden="true" customHeight="false" outlineLevel="0" collapsed="false"/>
    <row r="1499" customFormat="false" ht="12.75" hidden="true" customHeight="false" outlineLevel="0" collapsed="false"/>
    <row r="1500" customFormat="false" ht="12.75" hidden="true" customHeight="false" outlineLevel="0" collapsed="false"/>
    <row r="1501" customFormat="false" ht="12.75" hidden="true" customHeight="false" outlineLevel="0" collapsed="false"/>
    <row r="1502" customFormat="false" ht="12.75" hidden="true" customHeight="false" outlineLevel="0" collapsed="false"/>
    <row r="1503" customFormat="false" ht="12.75" hidden="true" customHeight="false" outlineLevel="0" collapsed="false"/>
    <row r="1504" customFormat="false" ht="12.75" hidden="true" customHeight="false" outlineLevel="0" collapsed="false"/>
    <row r="1505" customFormat="false" ht="12.75" hidden="true" customHeight="false" outlineLevel="0" collapsed="false"/>
    <row r="1506" customFormat="false" ht="12.75" hidden="true" customHeight="false" outlineLevel="0" collapsed="false"/>
    <row r="1507" customFormat="false" ht="12.75" hidden="true" customHeight="false" outlineLevel="0" collapsed="false"/>
    <row r="1508" customFormat="false" ht="12.75" hidden="true" customHeight="false" outlineLevel="0" collapsed="false"/>
    <row r="1509" customFormat="false" ht="12.75" hidden="true" customHeight="false" outlineLevel="0" collapsed="false"/>
    <row r="1510" customFormat="false" ht="12.75" hidden="true" customHeight="false" outlineLevel="0" collapsed="false"/>
    <row r="1511" customFormat="false" ht="12.75" hidden="true" customHeight="false" outlineLevel="0" collapsed="false"/>
    <row r="1512" customFormat="false" ht="12.75" hidden="true" customHeight="false" outlineLevel="0" collapsed="false"/>
    <row r="1513" customFormat="false" ht="12.75" hidden="true" customHeight="false" outlineLevel="0" collapsed="false"/>
    <row r="1514" customFormat="false" ht="12.75" hidden="true" customHeight="false" outlineLevel="0" collapsed="false"/>
    <row r="1515" customFormat="false" ht="12.75" hidden="true" customHeight="false" outlineLevel="0" collapsed="false"/>
    <row r="1516" customFormat="false" ht="12.75" hidden="true" customHeight="false" outlineLevel="0" collapsed="false"/>
    <row r="1517" customFormat="false" ht="12.75" hidden="true" customHeight="false" outlineLevel="0" collapsed="false"/>
    <row r="1518" customFormat="false" ht="12.75" hidden="true" customHeight="false" outlineLevel="0" collapsed="false"/>
    <row r="1519" customFormat="false" ht="12.75" hidden="true" customHeight="false" outlineLevel="0" collapsed="false"/>
    <row r="1520" customFormat="false" ht="12.75" hidden="true" customHeight="false" outlineLevel="0" collapsed="false"/>
    <row r="1521" customFormat="false" ht="12.75" hidden="true" customHeight="false" outlineLevel="0" collapsed="false"/>
    <row r="1522" customFormat="false" ht="12.75" hidden="true" customHeight="false" outlineLevel="0" collapsed="false"/>
    <row r="1523" customFormat="false" ht="12.75" hidden="true" customHeight="false" outlineLevel="0" collapsed="false"/>
    <row r="1524" customFormat="false" ht="12.75" hidden="true" customHeight="false" outlineLevel="0" collapsed="false"/>
    <row r="1525" customFormat="false" ht="12.75" hidden="true" customHeight="false" outlineLevel="0" collapsed="false"/>
    <row r="1526" customFormat="false" ht="12.75" hidden="true" customHeight="false" outlineLevel="0" collapsed="false"/>
    <row r="1527" customFormat="false" ht="12.75" hidden="true" customHeight="false" outlineLevel="0" collapsed="false"/>
    <row r="1528" customFormat="false" ht="12.75" hidden="true" customHeight="false" outlineLevel="0" collapsed="false"/>
    <row r="1529" customFormat="false" ht="12.75" hidden="true" customHeight="false" outlineLevel="0" collapsed="false"/>
    <row r="1530" customFormat="false" ht="12.75" hidden="true" customHeight="false" outlineLevel="0" collapsed="false"/>
    <row r="1531" customFormat="false" ht="12.75" hidden="true" customHeight="false" outlineLevel="0" collapsed="false"/>
    <row r="1532" customFormat="false" ht="12.75" hidden="true" customHeight="false" outlineLevel="0" collapsed="false"/>
    <row r="1533" customFormat="false" ht="12.75" hidden="true" customHeight="false" outlineLevel="0" collapsed="false"/>
    <row r="1534" customFormat="false" ht="12.75" hidden="true" customHeight="false" outlineLevel="0" collapsed="false"/>
    <row r="1535" customFormat="false" ht="12.75" hidden="true" customHeight="false" outlineLevel="0" collapsed="false"/>
    <row r="1536" customFormat="false" ht="12.75" hidden="true" customHeight="false" outlineLevel="0" collapsed="false"/>
    <row r="1537" customFormat="false" ht="12.75" hidden="true" customHeight="false" outlineLevel="0" collapsed="false"/>
    <row r="1538" customFormat="false" ht="12.75" hidden="true" customHeight="false" outlineLevel="0" collapsed="false"/>
    <row r="1539" customFormat="false" ht="12.75" hidden="true" customHeight="false" outlineLevel="0" collapsed="false"/>
    <row r="1540" customFormat="false" ht="12.75" hidden="true" customHeight="false" outlineLevel="0" collapsed="false"/>
    <row r="1541" customFormat="false" ht="12.75" hidden="true" customHeight="false" outlineLevel="0" collapsed="false"/>
    <row r="1542" customFormat="false" ht="12.75" hidden="true" customHeight="false" outlineLevel="0" collapsed="false"/>
    <row r="1543" customFormat="false" ht="12.75" hidden="true" customHeight="false" outlineLevel="0" collapsed="false"/>
    <row r="1544" customFormat="false" ht="12.75" hidden="true" customHeight="false" outlineLevel="0" collapsed="false"/>
    <row r="1545" customFormat="false" ht="12.75" hidden="true" customHeight="false" outlineLevel="0" collapsed="false"/>
    <row r="1546" customFormat="false" ht="12.75" hidden="true" customHeight="false" outlineLevel="0" collapsed="false"/>
    <row r="1547" customFormat="false" ht="12.75" hidden="true" customHeight="false" outlineLevel="0" collapsed="false"/>
    <row r="1548" customFormat="false" ht="12.75" hidden="true" customHeight="false" outlineLevel="0" collapsed="false"/>
    <row r="1549" customFormat="false" ht="12.75" hidden="true" customHeight="false" outlineLevel="0" collapsed="false"/>
    <row r="1550" customFormat="false" ht="12.75" hidden="true" customHeight="false" outlineLevel="0" collapsed="false"/>
    <row r="1551" customFormat="false" ht="12.75" hidden="true" customHeight="false" outlineLevel="0" collapsed="false"/>
    <row r="1552" customFormat="false" ht="12.75" hidden="true" customHeight="false" outlineLevel="0" collapsed="false"/>
    <row r="1553" customFormat="false" ht="12.75" hidden="true" customHeight="false" outlineLevel="0" collapsed="false"/>
    <row r="1554" customFormat="false" ht="12.75" hidden="true" customHeight="false" outlineLevel="0" collapsed="false"/>
    <row r="1555" customFormat="false" ht="12.75" hidden="true" customHeight="false" outlineLevel="0" collapsed="false"/>
    <row r="1556" customFormat="false" ht="12.75" hidden="true" customHeight="false" outlineLevel="0" collapsed="false"/>
    <row r="1557" customFormat="false" ht="12.75" hidden="true" customHeight="false" outlineLevel="0" collapsed="false"/>
    <row r="1558" customFormat="false" ht="12.75" hidden="true" customHeight="false" outlineLevel="0" collapsed="false"/>
    <row r="1559" customFormat="false" ht="12.75" hidden="true" customHeight="false" outlineLevel="0" collapsed="false"/>
    <row r="1560" customFormat="false" ht="12.75" hidden="true" customHeight="false" outlineLevel="0" collapsed="false"/>
    <row r="1561" customFormat="false" ht="12.75" hidden="true" customHeight="false" outlineLevel="0" collapsed="false"/>
    <row r="1562" customFormat="false" ht="12.75" hidden="true" customHeight="false" outlineLevel="0" collapsed="false"/>
    <row r="1563" customFormat="false" ht="12.75" hidden="true" customHeight="false" outlineLevel="0" collapsed="false"/>
    <row r="1564" customFormat="false" ht="12.75" hidden="true" customHeight="false" outlineLevel="0" collapsed="false"/>
    <row r="1565" customFormat="false" ht="12.75" hidden="true" customHeight="false" outlineLevel="0" collapsed="false"/>
    <row r="1566" customFormat="false" ht="12.75" hidden="true" customHeight="false" outlineLevel="0" collapsed="false"/>
    <row r="1567" customFormat="false" ht="12.75" hidden="true" customHeight="false" outlineLevel="0" collapsed="false"/>
    <row r="1568" customFormat="false" ht="12.75" hidden="true" customHeight="false" outlineLevel="0" collapsed="false"/>
    <row r="1569" customFormat="false" ht="12.75" hidden="true" customHeight="false" outlineLevel="0" collapsed="false"/>
    <row r="1570" customFormat="false" ht="12.75" hidden="true" customHeight="false" outlineLevel="0" collapsed="false"/>
    <row r="1571" customFormat="false" ht="12.75" hidden="true" customHeight="false" outlineLevel="0" collapsed="false"/>
    <row r="1572" customFormat="false" ht="12.75" hidden="true" customHeight="false" outlineLevel="0" collapsed="false"/>
    <row r="1573" customFormat="false" ht="12.75" hidden="true" customHeight="false" outlineLevel="0" collapsed="false"/>
    <row r="1574" customFormat="false" ht="12.75" hidden="true" customHeight="false" outlineLevel="0" collapsed="false"/>
    <row r="1575" customFormat="false" ht="12.75" hidden="true" customHeight="false" outlineLevel="0" collapsed="false"/>
    <row r="1576" customFormat="false" ht="12.75" hidden="true" customHeight="false" outlineLevel="0" collapsed="false"/>
    <row r="1577" customFormat="false" ht="12.75" hidden="true" customHeight="false" outlineLevel="0" collapsed="false"/>
    <row r="1578" customFormat="false" ht="12.75" hidden="true" customHeight="false" outlineLevel="0" collapsed="false"/>
    <row r="1579" customFormat="false" ht="12.75" hidden="true" customHeight="false" outlineLevel="0" collapsed="false"/>
    <row r="1580" customFormat="false" ht="12.75" hidden="true" customHeight="false" outlineLevel="0" collapsed="false"/>
    <row r="1581" customFormat="false" ht="12.75" hidden="true" customHeight="false" outlineLevel="0" collapsed="false"/>
    <row r="1582" customFormat="false" ht="12.75" hidden="true" customHeight="false" outlineLevel="0" collapsed="false"/>
    <row r="1583" customFormat="false" ht="12.75" hidden="true" customHeight="false" outlineLevel="0" collapsed="false"/>
    <row r="1584" customFormat="false" ht="12.75" hidden="true" customHeight="false" outlineLevel="0" collapsed="false"/>
    <row r="1585" customFormat="false" ht="12.75" hidden="true" customHeight="false" outlineLevel="0" collapsed="false"/>
    <row r="1586" customFormat="false" ht="12.75" hidden="true" customHeight="false" outlineLevel="0" collapsed="false"/>
    <row r="1587" customFormat="false" ht="12.75" hidden="true" customHeight="false" outlineLevel="0" collapsed="false"/>
    <row r="1588" customFormat="false" ht="12.75" hidden="true" customHeight="false" outlineLevel="0" collapsed="false"/>
    <row r="1589" customFormat="false" ht="12.75" hidden="true" customHeight="false" outlineLevel="0" collapsed="false"/>
    <row r="1590" customFormat="false" ht="12.75" hidden="true" customHeight="false" outlineLevel="0" collapsed="false"/>
    <row r="1591" customFormat="false" ht="12.75" hidden="true" customHeight="false" outlineLevel="0" collapsed="false"/>
    <row r="1592" customFormat="false" ht="12.75" hidden="true" customHeight="false" outlineLevel="0" collapsed="false"/>
    <row r="1593" customFormat="false" ht="12.75" hidden="true" customHeight="false" outlineLevel="0" collapsed="false"/>
    <row r="1594" customFormat="false" ht="12.75" hidden="true" customHeight="false" outlineLevel="0" collapsed="false"/>
    <row r="1595" customFormat="false" ht="12.75" hidden="true" customHeight="false" outlineLevel="0" collapsed="false"/>
    <row r="1596" customFormat="false" ht="12.75" hidden="true" customHeight="false" outlineLevel="0" collapsed="false"/>
    <row r="1597" customFormat="false" ht="12.75" hidden="true" customHeight="false" outlineLevel="0" collapsed="false"/>
    <row r="1598" customFormat="false" ht="12.75" hidden="true" customHeight="false" outlineLevel="0" collapsed="false"/>
    <row r="1599" customFormat="false" ht="12.75" hidden="true" customHeight="false" outlineLevel="0" collapsed="false"/>
    <row r="1600" customFormat="false" ht="12.75" hidden="true" customHeight="false" outlineLevel="0" collapsed="false"/>
    <row r="1601" customFormat="false" ht="12.75" hidden="true" customHeight="false" outlineLevel="0" collapsed="false"/>
    <row r="1602" customFormat="false" ht="12.75" hidden="true" customHeight="false" outlineLevel="0" collapsed="false"/>
    <row r="1603" customFormat="false" ht="12.75" hidden="true" customHeight="false" outlineLevel="0" collapsed="false"/>
    <row r="1604" customFormat="false" ht="12.75" hidden="true" customHeight="false" outlineLevel="0" collapsed="false"/>
    <row r="1605" customFormat="false" ht="12.75" hidden="true" customHeight="false" outlineLevel="0" collapsed="false"/>
    <row r="1606" customFormat="false" ht="12.75" hidden="true" customHeight="false" outlineLevel="0" collapsed="false"/>
    <row r="1607" customFormat="false" ht="12.75" hidden="true" customHeight="false" outlineLevel="0" collapsed="false"/>
    <row r="1608" customFormat="false" ht="12.75" hidden="true" customHeight="false" outlineLevel="0" collapsed="false"/>
    <row r="1609" customFormat="false" ht="12.75" hidden="true" customHeight="false" outlineLevel="0" collapsed="false"/>
    <row r="1610" customFormat="false" ht="12.75" hidden="true" customHeight="false" outlineLevel="0" collapsed="false"/>
    <row r="1611" customFormat="false" ht="12.75" hidden="true" customHeight="false" outlineLevel="0" collapsed="false"/>
    <row r="1612" customFormat="false" ht="12.75" hidden="true" customHeight="false" outlineLevel="0" collapsed="false"/>
    <row r="1613" customFormat="false" ht="12.75" hidden="true" customHeight="false" outlineLevel="0" collapsed="false"/>
    <row r="1614" customFormat="false" ht="12.75" hidden="true" customHeight="false" outlineLevel="0" collapsed="false"/>
    <row r="1615" customFormat="false" ht="12.75" hidden="true" customHeight="false" outlineLevel="0" collapsed="false"/>
    <row r="1616" customFormat="false" ht="12.75" hidden="true" customHeight="false" outlineLevel="0" collapsed="false"/>
    <row r="1617" customFormat="false" ht="12.75" hidden="true" customHeight="false" outlineLevel="0" collapsed="false"/>
    <row r="1618" customFormat="false" ht="12.75" hidden="true" customHeight="false" outlineLevel="0" collapsed="false"/>
    <row r="1619" customFormat="false" ht="12.75" hidden="true" customHeight="false" outlineLevel="0" collapsed="false"/>
    <row r="1620" customFormat="false" ht="12.75" hidden="true" customHeight="false" outlineLevel="0" collapsed="false"/>
    <row r="1621" customFormat="false" ht="12.75" hidden="true" customHeight="false" outlineLevel="0" collapsed="false"/>
    <row r="1622" customFormat="false" ht="12.75" hidden="true" customHeight="false" outlineLevel="0" collapsed="false"/>
    <row r="1623" customFormat="false" ht="12.75" hidden="true" customHeight="false" outlineLevel="0" collapsed="false"/>
    <row r="1624" customFormat="false" ht="12.75" hidden="true" customHeight="false" outlineLevel="0" collapsed="false"/>
    <row r="1625" customFormat="false" ht="12.75" hidden="true" customHeight="false" outlineLevel="0" collapsed="false"/>
    <row r="1626" customFormat="false" ht="12.75" hidden="true" customHeight="false" outlineLevel="0" collapsed="false"/>
    <row r="1627" customFormat="false" ht="12.75" hidden="true" customHeight="false" outlineLevel="0" collapsed="false"/>
    <row r="1628" customFormat="false" ht="12.75" hidden="true" customHeight="false" outlineLevel="0" collapsed="false"/>
    <row r="1629" customFormat="false" ht="12.75" hidden="true" customHeight="false" outlineLevel="0" collapsed="false"/>
    <row r="1630" customFormat="false" ht="12.75" hidden="true" customHeight="false" outlineLevel="0" collapsed="false"/>
    <row r="1631" customFormat="false" ht="12.75" hidden="true" customHeight="false" outlineLevel="0" collapsed="false"/>
    <row r="1632" customFormat="false" ht="12.75" hidden="true" customHeight="false" outlineLevel="0" collapsed="false"/>
    <row r="1633" customFormat="false" ht="12.75" hidden="true" customHeight="false" outlineLevel="0" collapsed="false"/>
    <row r="1634" customFormat="false" ht="12.75" hidden="true" customHeight="false" outlineLevel="0" collapsed="false"/>
    <row r="1635" customFormat="false" ht="12.75" hidden="true" customHeight="false" outlineLevel="0" collapsed="false"/>
    <row r="1636" customFormat="false" ht="12.75" hidden="true" customHeight="false" outlineLevel="0" collapsed="false"/>
    <row r="1637" customFormat="false" ht="12.75" hidden="true" customHeight="false" outlineLevel="0" collapsed="false"/>
    <row r="1638" customFormat="false" ht="12.75" hidden="true" customHeight="false" outlineLevel="0" collapsed="false"/>
    <row r="1639" customFormat="false" ht="12.75" hidden="true" customHeight="false" outlineLevel="0" collapsed="false"/>
    <row r="1640" customFormat="false" ht="12.75" hidden="true" customHeight="false" outlineLevel="0" collapsed="false"/>
    <row r="1641" customFormat="false" ht="12.75" hidden="true" customHeight="false" outlineLevel="0" collapsed="false"/>
    <row r="1642" customFormat="false" ht="12.75" hidden="true" customHeight="false" outlineLevel="0" collapsed="false"/>
    <row r="1643" customFormat="false" ht="12.75" hidden="true" customHeight="false" outlineLevel="0" collapsed="false"/>
    <row r="1644" customFormat="false" ht="12.75" hidden="true" customHeight="false" outlineLevel="0" collapsed="false"/>
    <row r="1645" customFormat="false" ht="12.75" hidden="true" customHeight="false" outlineLevel="0" collapsed="false"/>
    <row r="1646" customFormat="false" ht="12.75" hidden="true" customHeight="false" outlineLevel="0" collapsed="false"/>
    <row r="1647" customFormat="false" ht="12.75" hidden="true" customHeight="false" outlineLevel="0" collapsed="false"/>
    <row r="1648" customFormat="false" ht="12.75" hidden="true" customHeight="false" outlineLevel="0" collapsed="false"/>
    <row r="1649" customFormat="false" ht="12.75" hidden="true" customHeight="false" outlineLevel="0" collapsed="false"/>
    <row r="1650" customFormat="false" ht="12.75" hidden="true" customHeight="false" outlineLevel="0" collapsed="false"/>
    <row r="1651" customFormat="false" ht="12.75" hidden="true" customHeight="false" outlineLevel="0" collapsed="false"/>
    <row r="1652" customFormat="false" ht="12.75" hidden="true" customHeight="false" outlineLevel="0" collapsed="false"/>
    <row r="1653" customFormat="false" ht="12.75" hidden="true" customHeight="false" outlineLevel="0" collapsed="false"/>
    <row r="1654" customFormat="false" ht="12.75" hidden="true" customHeight="false" outlineLevel="0" collapsed="false"/>
    <row r="1655" customFormat="false" ht="12.75" hidden="true" customHeight="false" outlineLevel="0" collapsed="false"/>
    <row r="1656" customFormat="false" ht="12.75" hidden="true" customHeight="false" outlineLevel="0" collapsed="false"/>
    <row r="1657" customFormat="false" ht="12.75" hidden="true" customHeight="false" outlineLevel="0" collapsed="false"/>
    <row r="1658" customFormat="false" ht="12.75" hidden="true" customHeight="false" outlineLevel="0" collapsed="false"/>
    <row r="1659" customFormat="false" ht="12.75" hidden="true" customHeight="false" outlineLevel="0" collapsed="false"/>
    <row r="1660" customFormat="false" ht="12.75" hidden="true" customHeight="false" outlineLevel="0" collapsed="false"/>
    <row r="1661" customFormat="false" ht="12.75" hidden="true" customHeight="false" outlineLevel="0" collapsed="false"/>
    <row r="1662" customFormat="false" ht="12.75" hidden="true" customHeight="false" outlineLevel="0" collapsed="false"/>
    <row r="1663" customFormat="false" ht="12.75" hidden="true" customHeight="false" outlineLevel="0" collapsed="false"/>
    <row r="1664" customFormat="false" ht="12.75" hidden="true" customHeight="false" outlineLevel="0" collapsed="false"/>
    <row r="1665" customFormat="false" ht="12.75" hidden="true" customHeight="false" outlineLevel="0" collapsed="false"/>
    <row r="1666" customFormat="false" ht="12.75" hidden="true" customHeight="false" outlineLevel="0" collapsed="false"/>
    <row r="1667" customFormat="false" ht="12.75" hidden="true" customHeight="false" outlineLevel="0" collapsed="false"/>
    <row r="1668" customFormat="false" ht="12.75" hidden="true" customHeight="false" outlineLevel="0" collapsed="false"/>
    <row r="1669" customFormat="false" ht="12.75" hidden="true" customHeight="false" outlineLevel="0" collapsed="false"/>
    <row r="1670" customFormat="false" ht="12.75" hidden="true" customHeight="false" outlineLevel="0" collapsed="false"/>
    <row r="1671" customFormat="false" ht="12.75" hidden="true" customHeight="false" outlineLevel="0" collapsed="false"/>
    <row r="1672" customFormat="false" ht="12.75" hidden="true" customHeight="false" outlineLevel="0" collapsed="false"/>
    <row r="1673" customFormat="false" ht="12.75" hidden="true" customHeight="false" outlineLevel="0" collapsed="false"/>
    <row r="1674" customFormat="false" ht="12.75" hidden="true" customHeight="false" outlineLevel="0" collapsed="false"/>
    <row r="1675" customFormat="false" ht="12.75" hidden="true" customHeight="false" outlineLevel="0" collapsed="false"/>
    <row r="1676" customFormat="false" ht="12.75" hidden="true" customHeight="false" outlineLevel="0" collapsed="false"/>
    <row r="1677" customFormat="false" ht="12.75" hidden="true" customHeight="false" outlineLevel="0" collapsed="false"/>
    <row r="1678" customFormat="false" ht="12.75" hidden="true" customHeight="false" outlineLevel="0" collapsed="false"/>
    <row r="1679" customFormat="false" ht="12.75" hidden="true" customHeight="false" outlineLevel="0" collapsed="false"/>
    <row r="1680" customFormat="false" ht="12.75" hidden="true" customHeight="false" outlineLevel="0" collapsed="false"/>
    <row r="1681" customFormat="false" ht="12.75" hidden="true" customHeight="false" outlineLevel="0" collapsed="false"/>
    <row r="1682" customFormat="false" ht="12.75" hidden="true" customHeight="false" outlineLevel="0" collapsed="false"/>
    <row r="1683" customFormat="false" ht="12.75" hidden="true" customHeight="false" outlineLevel="0" collapsed="false"/>
    <row r="1684" customFormat="false" ht="12.75" hidden="true" customHeight="false" outlineLevel="0" collapsed="false"/>
    <row r="1685" customFormat="false" ht="12.75" hidden="true" customHeight="false" outlineLevel="0" collapsed="false"/>
    <row r="1686" customFormat="false" ht="12.75" hidden="true" customHeight="false" outlineLevel="0" collapsed="false"/>
    <row r="1687" customFormat="false" ht="12.75" hidden="true" customHeight="false" outlineLevel="0" collapsed="false"/>
    <row r="1688" customFormat="false" ht="12.75" hidden="true" customHeight="false" outlineLevel="0" collapsed="false"/>
    <row r="1689" customFormat="false" ht="12.75" hidden="true" customHeight="false" outlineLevel="0" collapsed="false"/>
    <row r="1690" customFormat="false" ht="12.75" hidden="true" customHeight="false" outlineLevel="0" collapsed="false"/>
    <row r="1691" customFormat="false" ht="12.75" hidden="true" customHeight="false" outlineLevel="0" collapsed="false"/>
    <row r="1692" customFormat="false" ht="12.75" hidden="true" customHeight="false" outlineLevel="0" collapsed="false"/>
    <row r="1693" customFormat="false" ht="12.75" hidden="true" customHeight="false" outlineLevel="0" collapsed="false"/>
    <row r="1694" customFormat="false" ht="12.75" hidden="true" customHeight="false" outlineLevel="0" collapsed="false"/>
    <row r="1695" customFormat="false" ht="12.75" hidden="true" customHeight="false" outlineLevel="0" collapsed="false"/>
    <row r="1696" customFormat="false" ht="12.75" hidden="true" customHeight="false" outlineLevel="0" collapsed="false"/>
    <row r="1697" customFormat="false" ht="12.75" hidden="true" customHeight="false" outlineLevel="0" collapsed="false"/>
    <row r="1698" customFormat="false" ht="12.75" hidden="true" customHeight="false" outlineLevel="0" collapsed="false"/>
    <row r="1699" customFormat="false" ht="12.75" hidden="true" customHeight="false" outlineLevel="0" collapsed="false"/>
    <row r="1700" customFormat="false" ht="12.75" hidden="true" customHeight="false" outlineLevel="0" collapsed="false"/>
    <row r="1701" customFormat="false" ht="12.75" hidden="true" customHeight="false" outlineLevel="0" collapsed="false"/>
    <row r="1702" customFormat="false" ht="12.75" hidden="true" customHeight="false" outlineLevel="0" collapsed="false"/>
    <row r="1703" customFormat="false" ht="12.75" hidden="true" customHeight="false" outlineLevel="0" collapsed="false"/>
    <row r="1704" customFormat="false" ht="12.75" hidden="true" customHeight="false" outlineLevel="0" collapsed="false"/>
    <row r="1705" customFormat="false" ht="12.75" hidden="true" customHeight="false" outlineLevel="0" collapsed="false"/>
    <row r="1706" customFormat="false" ht="12.75" hidden="true" customHeight="false" outlineLevel="0" collapsed="false"/>
    <row r="1707" customFormat="false" ht="12.75" hidden="true" customHeight="false" outlineLevel="0" collapsed="false"/>
    <row r="1708" customFormat="false" ht="12.75" hidden="true" customHeight="false" outlineLevel="0" collapsed="false"/>
    <row r="1709" customFormat="false" ht="12.75" hidden="true" customHeight="false" outlineLevel="0" collapsed="false"/>
    <row r="1710" customFormat="false" ht="12.75" hidden="true" customHeight="false" outlineLevel="0" collapsed="false"/>
    <row r="1711" customFormat="false" ht="12.75" hidden="true" customHeight="false" outlineLevel="0" collapsed="false"/>
    <row r="1712" customFormat="false" ht="12.75" hidden="true" customHeight="false" outlineLevel="0" collapsed="false"/>
    <row r="1713" customFormat="false" ht="12.75" hidden="true" customHeight="false" outlineLevel="0" collapsed="false"/>
    <row r="1714" customFormat="false" ht="12.75" hidden="true" customHeight="false" outlineLevel="0" collapsed="false"/>
    <row r="1715" customFormat="false" ht="12.75" hidden="true" customHeight="false" outlineLevel="0" collapsed="false"/>
    <row r="1716" customFormat="false" ht="12.75" hidden="true" customHeight="false" outlineLevel="0" collapsed="false"/>
    <row r="1717" customFormat="false" ht="12.75" hidden="true" customHeight="false" outlineLevel="0" collapsed="false"/>
    <row r="1718" customFormat="false" ht="12.75" hidden="true" customHeight="false" outlineLevel="0" collapsed="false"/>
    <row r="1719" customFormat="false" ht="12.75" hidden="true" customHeight="false" outlineLevel="0" collapsed="false"/>
    <row r="1720" customFormat="false" ht="12.75" hidden="true" customHeight="false" outlineLevel="0" collapsed="false"/>
    <row r="1721" customFormat="false" ht="12.75" hidden="true" customHeight="false" outlineLevel="0" collapsed="false"/>
    <row r="1722" customFormat="false" ht="12.75" hidden="true" customHeight="false" outlineLevel="0" collapsed="false"/>
    <row r="1723" customFormat="false" ht="12.75" hidden="true" customHeight="false" outlineLevel="0" collapsed="false"/>
    <row r="1724" customFormat="false" ht="12.75" hidden="true" customHeight="false" outlineLevel="0" collapsed="false"/>
    <row r="1725" customFormat="false" ht="12.75" hidden="true" customHeight="false" outlineLevel="0" collapsed="false"/>
    <row r="1726" customFormat="false" ht="12.75" hidden="true" customHeight="false" outlineLevel="0" collapsed="false"/>
    <row r="1727" customFormat="false" ht="12.75" hidden="true" customHeight="false" outlineLevel="0" collapsed="false"/>
    <row r="1728" customFormat="false" ht="12.75" hidden="true" customHeight="false" outlineLevel="0" collapsed="false"/>
    <row r="1729" customFormat="false" ht="12.75" hidden="true" customHeight="false" outlineLevel="0" collapsed="false"/>
    <row r="1730" customFormat="false" ht="12.75" hidden="true" customHeight="false" outlineLevel="0" collapsed="false"/>
    <row r="1731" customFormat="false" ht="12.75" hidden="true" customHeight="false" outlineLevel="0" collapsed="false"/>
    <row r="1732" customFormat="false" ht="12.75" hidden="true" customHeight="false" outlineLevel="0" collapsed="false"/>
    <row r="1733" customFormat="false" ht="12.75" hidden="true" customHeight="false" outlineLevel="0" collapsed="false"/>
    <row r="1734" customFormat="false" ht="12.75" hidden="true" customHeight="false" outlineLevel="0" collapsed="false"/>
    <row r="1735" customFormat="false" ht="12.75" hidden="true" customHeight="false" outlineLevel="0" collapsed="false"/>
    <row r="1736" customFormat="false" ht="12.75" hidden="true" customHeight="false" outlineLevel="0" collapsed="false"/>
    <row r="1737" customFormat="false" ht="12.75" hidden="true" customHeight="false" outlineLevel="0" collapsed="false"/>
    <row r="1738" customFormat="false" ht="12.75" hidden="true" customHeight="false" outlineLevel="0" collapsed="false"/>
    <row r="1739" customFormat="false" ht="12.75" hidden="true" customHeight="false" outlineLevel="0" collapsed="false"/>
    <row r="1740" customFormat="false" ht="12.75" hidden="true" customHeight="false" outlineLevel="0" collapsed="false"/>
    <row r="1741" customFormat="false" ht="12.75" hidden="true" customHeight="false" outlineLevel="0" collapsed="false"/>
    <row r="1742" customFormat="false" ht="12.75" hidden="true" customHeight="false" outlineLevel="0" collapsed="false"/>
    <row r="1743" customFormat="false" ht="12.75" hidden="true" customHeight="false" outlineLevel="0" collapsed="false"/>
    <row r="1744" customFormat="false" ht="12.75" hidden="true" customHeight="false" outlineLevel="0" collapsed="false"/>
    <row r="1745" customFormat="false" ht="12.75" hidden="true" customHeight="false" outlineLevel="0" collapsed="false"/>
    <row r="1746" customFormat="false" ht="12.75" hidden="true" customHeight="false" outlineLevel="0" collapsed="false"/>
    <row r="1747" customFormat="false" ht="12.75" hidden="true" customHeight="false" outlineLevel="0" collapsed="false"/>
    <row r="1748" customFormat="false" ht="12.75" hidden="true" customHeight="false" outlineLevel="0" collapsed="false"/>
    <row r="1749" customFormat="false" ht="12.75" hidden="true" customHeight="false" outlineLevel="0" collapsed="false"/>
    <row r="1750" customFormat="false" ht="12.75" hidden="true" customHeight="false" outlineLevel="0" collapsed="false"/>
    <row r="1751" customFormat="false" ht="12.75" hidden="true" customHeight="false" outlineLevel="0" collapsed="false"/>
    <row r="1752" customFormat="false" ht="12.75" hidden="true" customHeight="false" outlineLevel="0" collapsed="false"/>
    <row r="1753" customFormat="false" ht="12.75" hidden="true" customHeight="false" outlineLevel="0" collapsed="false"/>
    <row r="1754" customFormat="false" ht="12.75" hidden="true" customHeight="false" outlineLevel="0" collapsed="false"/>
    <row r="1755" customFormat="false" ht="12.75" hidden="true" customHeight="false" outlineLevel="0" collapsed="false"/>
    <row r="1756" customFormat="false" ht="12.75" hidden="true" customHeight="false" outlineLevel="0" collapsed="false"/>
    <row r="1757" customFormat="false" ht="12.75" hidden="true" customHeight="false" outlineLevel="0" collapsed="false"/>
    <row r="1758" customFormat="false" ht="12.75" hidden="true" customHeight="false" outlineLevel="0" collapsed="false"/>
    <row r="1759" customFormat="false" ht="12.75" hidden="true" customHeight="false" outlineLevel="0" collapsed="false"/>
    <row r="1760" customFormat="false" ht="12.75" hidden="true" customHeight="false" outlineLevel="0" collapsed="false"/>
    <row r="1761" customFormat="false" ht="12.75" hidden="true" customHeight="false" outlineLevel="0" collapsed="false"/>
    <row r="1762" customFormat="false" ht="12.75" hidden="true" customHeight="false" outlineLevel="0" collapsed="false"/>
    <row r="1763" customFormat="false" ht="12.75" hidden="true" customHeight="false" outlineLevel="0" collapsed="false"/>
    <row r="1764" customFormat="false" ht="12.75" hidden="true" customHeight="false" outlineLevel="0" collapsed="false"/>
    <row r="1765" customFormat="false" ht="12.75" hidden="true" customHeight="false" outlineLevel="0" collapsed="false"/>
    <row r="1766" customFormat="false" ht="12.75" hidden="true" customHeight="false" outlineLevel="0" collapsed="false"/>
    <row r="1767" customFormat="false" ht="12.75" hidden="true" customHeight="false" outlineLevel="0" collapsed="false"/>
    <row r="1768" customFormat="false" ht="12.75" hidden="true" customHeight="false" outlineLevel="0" collapsed="false"/>
    <row r="1769" customFormat="false" ht="12.75" hidden="true" customHeight="false" outlineLevel="0" collapsed="false"/>
    <row r="1770" customFormat="false" ht="12.75" hidden="true" customHeight="false" outlineLevel="0" collapsed="false"/>
    <row r="1771" customFormat="false" ht="12.75" hidden="true" customHeight="false" outlineLevel="0" collapsed="false"/>
    <row r="1772" customFormat="false" ht="12.75" hidden="true" customHeight="false" outlineLevel="0" collapsed="false"/>
    <row r="1773" customFormat="false" ht="12.75" hidden="true" customHeight="false" outlineLevel="0" collapsed="false"/>
    <row r="1774" customFormat="false" ht="12.75" hidden="true" customHeight="false" outlineLevel="0" collapsed="false"/>
    <row r="1775" customFormat="false" ht="12.75" hidden="true" customHeight="false" outlineLevel="0" collapsed="false"/>
    <row r="1776" customFormat="false" ht="12.75" hidden="true" customHeight="false" outlineLevel="0" collapsed="false"/>
    <row r="1777" customFormat="false" ht="12.75" hidden="true" customHeight="false" outlineLevel="0" collapsed="false"/>
    <row r="1778" customFormat="false" ht="12.75" hidden="true" customHeight="false" outlineLevel="0" collapsed="false"/>
    <row r="1779" customFormat="false" ht="12.75" hidden="true" customHeight="false" outlineLevel="0" collapsed="false"/>
    <row r="1780" customFormat="false" ht="12.75" hidden="true" customHeight="false" outlineLevel="0" collapsed="false"/>
    <row r="1781" customFormat="false" ht="12.75" hidden="true" customHeight="false" outlineLevel="0" collapsed="false"/>
    <row r="1782" customFormat="false" ht="12.75" hidden="true" customHeight="false" outlineLevel="0" collapsed="false"/>
    <row r="1783" customFormat="false" ht="12.75" hidden="true" customHeight="false" outlineLevel="0" collapsed="false"/>
    <row r="1784" customFormat="false" ht="12.75" hidden="true" customHeight="false" outlineLevel="0" collapsed="false"/>
    <row r="1785" customFormat="false" ht="12.75" hidden="true" customHeight="false" outlineLevel="0" collapsed="false"/>
    <row r="1786" customFormat="false" ht="12.75" hidden="true" customHeight="false" outlineLevel="0" collapsed="false"/>
    <row r="1787" customFormat="false" ht="12.75" hidden="true" customHeight="false" outlineLevel="0" collapsed="false"/>
    <row r="1788" customFormat="false" ht="12.75" hidden="true" customHeight="false" outlineLevel="0" collapsed="false"/>
    <row r="1789" customFormat="false" ht="12.75" hidden="true" customHeight="false" outlineLevel="0" collapsed="false"/>
    <row r="1790" customFormat="false" ht="12.75" hidden="true" customHeight="false" outlineLevel="0" collapsed="false"/>
    <row r="1791" customFormat="false" ht="12.75" hidden="true" customHeight="false" outlineLevel="0" collapsed="false"/>
    <row r="1792" customFormat="false" ht="12.75" hidden="true" customHeight="false" outlineLevel="0" collapsed="false"/>
    <row r="1793" customFormat="false" ht="12.75" hidden="true" customHeight="false" outlineLevel="0" collapsed="false"/>
    <row r="1794" customFormat="false" ht="12.75" hidden="true" customHeight="false" outlineLevel="0" collapsed="false"/>
    <row r="1795" customFormat="false" ht="12.75" hidden="true" customHeight="false" outlineLevel="0" collapsed="false"/>
    <row r="1796" customFormat="false" ht="12.75" hidden="true" customHeight="false" outlineLevel="0" collapsed="false"/>
    <row r="1797" customFormat="false" ht="12.75" hidden="true" customHeight="false" outlineLevel="0" collapsed="false"/>
    <row r="1798" customFormat="false" ht="12.75" hidden="true" customHeight="false" outlineLevel="0" collapsed="false"/>
    <row r="1799" customFormat="false" ht="12.75" hidden="true" customHeight="false" outlineLevel="0" collapsed="false"/>
    <row r="1800" customFormat="false" ht="12.75" hidden="true" customHeight="false" outlineLevel="0" collapsed="false"/>
    <row r="1801" customFormat="false" ht="12.75" hidden="true" customHeight="false" outlineLevel="0" collapsed="false"/>
    <row r="1802" customFormat="false" ht="12.75" hidden="true" customHeight="false" outlineLevel="0" collapsed="false"/>
    <row r="1803" customFormat="false" ht="12.75" hidden="true" customHeight="false" outlineLevel="0" collapsed="false"/>
    <row r="1804" customFormat="false" ht="12.75" hidden="true" customHeight="false" outlineLevel="0" collapsed="false"/>
    <row r="1805" customFormat="false" ht="12.75" hidden="true" customHeight="false" outlineLevel="0" collapsed="false"/>
    <row r="1806" customFormat="false" ht="12.75" hidden="true" customHeight="false" outlineLevel="0" collapsed="false"/>
    <row r="1807" customFormat="false" ht="12.75" hidden="true" customHeight="false" outlineLevel="0" collapsed="false"/>
    <row r="1808" customFormat="false" ht="12.75" hidden="true" customHeight="false" outlineLevel="0" collapsed="false"/>
    <row r="1809" customFormat="false" ht="12.75" hidden="true" customHeight="false" outlineLevel="0" collapsed="false"/>
    <row r="1810" customFormat="false" ht="12.75" hidden="true" customHeight="false" outlineLevel="0" collapsed="false"/>
    <row r="1811" customFormat="false" ht="12.75" hidden="true" customHeight="false" outlineLevel="0" collapsed="false"/>
    <row r="1812" customFormat="false" ht="12.75" hidden="true" customHeight="false" outlineLevel="0" collapsed="false"/>
    <row r="1813" customFormat="false" ht="12.75" hidden="true" customHeight="false" outlineLevel="0" collapsed="false"/>
    <row r="1814" customFormat="false" ht="12.75" hidden="true" customHeight="false" outlineLevel="0" collapsed="false"/>
    <row r="1815" customFormat="false" ht="12.75" hidden="true" customHeight="false" outlineLevel="0" collapsed="false"/>
    <row r="1816" customFormat="false" ht="12.75" hidden="true" customHeight="false" outlineLevel="0" collapsed="false"/>
    <row r="1817" customFormat="false" ht="12.75" hidden="true" customHeight="false" outlineLevel="0" collapsed="false"/>
    <row r="1818" customFormat="false" ht="12.75" hidden="true" customHeight="false" outlineLevel="0" collapsed="false"/>
    <row r="1819" customFormat="false" ht="12.75" hidden="true" customHeight="false" outlineLevel="0" collapsed="false"/>
    <row r="1820" customFormat="false" ht="12.75" hidden="true" customHeight="false" outlineLevel="0" collapsed="false"/>
    <row r="1821" customFormat="false" ht="12.75" hidden="true" customHeight="false" outlineLevel="0" collapsed="false"/>
    <row r="1822" customFormat="false" ht="12.75" hidden="true" customHeight="false" outlineLevel="0" collapsed="false"/>
    <row r="1823" customFormat="false" ht="12.75" hidden="true" customHeight="false" outlineLevel="0" collapsed="false"/>
    <row r="1824" customFormat="false" ht="12.75" hidden="true" customHeight="false" outlineLevel="0" collapsed="false"/>
    <row r="1825" customFormat="false" ht="12.75" hidden="true" customHeight="false" outlineLevel="0" collapsed="false"/>
    <row r="1826" customFormat="false" ht="12.75" hidden="true" customHeight="false" outlineLevel="0" collapsed="false"/>
    <row r="1827" customFormat="false" ht="12.75" hidden="true" customHeight="false" outlineLevel="0" collapsed="false"/>
    <row r="1828" customFormat="false" ht="12.75" hidden="true" customHeight="false" outlineLevel="0" collapsed="false"/>
    <row r="1829" customFormat="false" ht="12.75" hidden="true" customHeight="false" outlineLevel="0" collapsed="false"/>
    <row r="1830" customFormat="false" ht="12.75" hidden="true" customHeight="false" outlineLevel="0" collapsed="false"/>
    <row r="1831" customFormat="false" ht="12.75" hidden="true" customHeight="false" outlineLevel="0" collapsed="false"/>
    <row r="1832" customFormat="false" ht="12.75" hidden="true" customHeight="false" outlineLevel="0" collapsed="false"/>
    <row r="1833" customFormat="false" ht="12.75" hidden="true" customHeight="false" outlineLevel="0" collapsed="false"/>
    <row r="1834" customFormat="false" ht="12.75" hidden="true" customHeight="false" outlineLevel="0" collapsed="false"/>
    <row r="1835" customFormat="false" ht="12.75" hidden="true" customHeight="false" outlineLevel="0" collapsed="false"/>
    <row r="1836" customFormat="false" ht="12.75" hidden="true" customHeight="false" outlineLevel="0" collapsed="false"/>
    <row r="1837" customFormat="false" ht="12.75" hidden="true" customHeight="false" outlineLevel="0" collapsed="false"/>
    <row r="1838" customFormat="false" ht="12.75" hidden="true" customHeight="false" outlineLevel="0" collapsed="false"/>
    <row r="1839" customFormat="false" ht="12.75" hidden="true" customHeight="false" outlineLevel="0" collapsed="false"/>
    <row r="1840" customFormat="false" ht="12.75" hidden="true" customHeight="false" outlineLevel="0" collapsed="false"/>
    <row r="1841" customFormat="false" ht="12.75" hidden="true" customHeight="false" outlineLevel="0" collapsed="false"/>
    <row r="1842" customFormat="false" ht="12.75" hidden="true" customHeight="false" outlineLevel="0" collapsed="false"/>
    <row r="1843" customFormat="false" ht="12.75" hidden="true" customHeight="false" outlineLevel="0" collapsed="false"/>
    <row r="1844" customFormat="false" ht="12.75" hidden="true" customHeight="false" outlineLevel="0" collapsed="false"/>
    <row r="1845" customFormat="false" ht="12.75" hidden="true" customHeight="false" outlineLevel="0" collapsed="false"/>
    <row r="1846" customFormat="false" ht="12.75" hidden="true" customHeight="false" outlineLevel="0" collapsed="false"/>
    <row r="1847" customFormat="false" ht="12.75" hidden="true" customHeight="false" outlineLevel="0" collapsed="false"/>
    <row r="1848" customFormat="false" ht="12.75" hidden="true" customHeight="false" outlineLevel="0" collapsed="false"/>
    <row r="1849" customFormat="false" ht="12.75" hidden="true" customHeight="false" outlineLevel="0" collapsed="false"/>
    <row r="1850" customFormat="false" ht="12.75" hidden="true" customHeight="false" outlineLevel="0" collapsed="false"/>
    <row r="1851" customFormat="false" ht="12.75" hidden="true" customHeight="false" outlineLevel="0" collapsed="false"/>
    <row r="1852" customFormat="false" ht="12.75" hidden="true" customHeight="false" outlineLevel="0" collapsed="false"/>
    <row r="1853" customFormat="false" ht="12.75" hidden="true" customHeight="false" outlineLevel="0" collapsed="false"/>
    <row r="1854" customFormat="false" ht="12.75" hidden="true" customHeight="false" outlineLevel="0" collapsed="false"/>
    <row r="1855" customFormat="false" ht="12.75" hidden="true" customHeight="false" outlineLevel="0" collapsed="false"/>
    <row r="1856" customFormat="false" ht="12.75" hidden="true" customHeight="false" outlineLevel="0" collapsed="false"/>
    <row r="1857" customFormat="false" ht="12.75" hidden="true" customHeight="false" outlineLevel="0" collapsed="false"/>
    <row r="1858" customFormat="false" ht="12.75" hidden="true" customHeight="false" outlineLevel="0" collapsed="false"/>
    <row r="1859" customFormat="false" ht="12.75" hidden="true" customHeight="false" outlineLevel="0" collapsed="false"/>
    <row r="1860" customFormat="false" ht="12.75" hidden="true" customHeight="false" outlineLevel="0" collapsed="false"/>
    <row r="1861" customFormat="false" ht="12.75" hidden="true" customHeight="false" outlineLevel="0" collapsed="false"/>
    <row r="1862" customFormat="false" ht="12.75" hidden="true" customHeight="false" outlineLevel="0" collapsed="false"/>
    <row r="1863" customFormat="false" ht="12.75" hidden="true" customHeight="false" outlineLevel="0" collapsed="false"/>
    <row r="1864" customFormat="false" ht="12.75" hidden="true" customHeight="false" outlineLevel="0" collapsed="false"/>
    <row r="1865" customFormat="false" ht="12.75" hidden="true" customHeight="false" outlineLevel="0" collapsed="false"/>
    <row r="1866" customFormat="false" ht="12.75" hidden="true" customHeight="false" outlineLevel="0" collapsed="false"/>
    <row r="1867" customFormat="false" ht="12.75" hidden="true" customHeight="false" outlineLevel="0" collapsed="false"/>
    <row r="1868" customFormat="false" ht="12.75" hidden="true" customHeight="false" outlineLevel="0" collapsed="false"/>
    <row r="1869" customFormat="false" ht="12.75" hidden="true" customHeight="false" outlineLevel="0" collapsed="false"/>
    <row r="1870" customFormat="false" ht="12.75" hidden="true" customHeight="false" outlineLevel="0" collapsed="false"/>
    <row r="1871" customFormat="false" ht="12.75" hidden="true" customHeight="false" outlineLevel="0" collapsed="false"/>
    <row r="1872" customFormat="false" ht="12.75" hidden="true" customHeight="false" outlineLevel="0" collapsed="false"/>
    <row r="1873" customFormat="false" ht="12.75" hidden="true" customHeight="false" outlineLevel="0" collapsed="false"/>
    <row r="1874" customFormat="false" ht="12.75" hidden="true" customHeight="false" outlineLevel="0" collapsed="false"/>
    <row r="1875" customFormat="false" ht="12.75" hidden="true" customHeight="false" outlineLevel="0" collapsed="false"/>
    <row r="1876" customFormat="false" ht="12.75" hidden="true" customHeight="false" outlineLevel="0" collapsed="false"/>
    <row r="1877" customFormat="false" ht="12.75" hidden="true" customHeight="false" outlineLevel="0" collapsed="false"/>
    <row r="1878" customFormat="false" ht="12.75" hidden="true" customHeight="false" outlineLevel="0" collapsed="false"/>
    <row r="1879" customFormat="false" ht="12.75" hidden="true" customHeight="false" outlineLevel="0" collapsed="false"/>
    <row r="1880" customFormat="false" ht="12.75" hidden="true" customHeight="false" outlineLevel="0" collapsed="false"/>
    <row r="1881" customFormat="false" ht="12.75" hidden="true" customHeight="false" outlineLevel="0" collapsed="false"/>
    <row r="1882" customFormat="false" ht="12.75" hidden="true" customHeight="false" outlineLevel="0" collapsed="false"/>
    <row r="1883" customFormat="false" ht="12.75" hidden="true" customHeight="false" outlineLevel="0" collapsed="false"/>
    <row r="1884" customFormat="false" ht="12.75" hidden="true" customHeight="false" outlineLevel="0" collapsed="false"/>
    <row r="1885" customFormat="false" ht="12.75" hidden="true" customHeight="false" outlineLevel="0" collapsed="false"/>
    <row r="1886" customFormat="false" ht="12.75" hidden="true" customHeight="false" outlineLevel="0" collapsed="false"/>
    <row r="1887" customFormat="false" ht="12.75" hidden="true" customHeight="false" outlineLevel="0" collapsed="false"/>
    <row r="1888" customFormat="false" ht="12.75" hidden="true" customHeight="false" outlineLevel="0" collapsed="false"/>
    <row r="1889" customFormat="false" ht="12.75" hidden="true" customHeight="false" outlineLevel="0" collapsed="false"/>
    <row r="1890" customFormat="false" ht="12.75" hidden="true" customHeight="false" outlineLevel="0" collapsed="false"/>
    <row r="1891" customFormat="false" ht="12.75" hidden="true" customHeight="false" outlineLevel="0" collapsed="false"/>
    <row r="1892" customFormat="false" ht="12.75" hidden="true" customHeight="false" outlineLevel="0" collapsed="false"/>
    <row r="1893" customFormat="false" ht="12.75" hidden="true" customHeight="false" outlineLevel="0" collapsed="false"/>
    <row r="1894" customFormat="false" ht="12.75" hidden="true" customHeight="false" outlineLevel="0" collapsed="false"/>
    <row r="1895" customFormat="false" ht="12.75" hidden="true" customHeight="false" outlineLevel="0" collapsed="false"/>
    <row r="1896" customFormat="false" ht="12.75" hidden="true" customHeight="false" outlineLevel="0" collapsed="false"/>
    <row r="1897" customFormat="false" ht="12.75" hidden="true" customHeight="false" outlineLevel="0" collapsed="false"/>
    <row r="1898" customFormat="false" ht="12.75" hidden="true" customHeight="false" outlineLevel="0" collapsed="false"/>
    <row r="1899" customFormat="false" ht="12.75" hidden="true" customHeight="false" outlineLevel="0" collapsed="false"/>
    <row r="1900" customFormat="false" ht="12.75" hidden="true" customHeight="false" outlineLevel="0" collapsed="false"/>
    <row r="1901" customFormat="false" ht="12.75" hidden="true" customHeight="false" outlineLevel="0" collapsed="false"/>
    <row r="1902" customFormat="false" ht="12.75" hidden="true" customHeight="false" outlineLevel="0" collapsed="false"/>
    <row r="1903" customFormat="false" ht="12.75" hidden="true" customHeight="false" outlineLevel="0" collapsed="false"/>
    <row r="1904" customFormat="false" ht="12.75" hidden="true" customHeight="false" outlineLevel="0" collapsed="false"/>
    <row r="1905" customFormat="false" ht="12.75" hidden="true" customHeight="false" outlineLevel="0" collapsed="false"/>
    <row r="1906" customFormat="false" ht="12.75" hidden="true" customHeight="false" outlineLevel="0" collapsed="false"/>
    <row r="1907" customFormat="false" ht="12.75" hidden="true" customHeight="false" outlineLevel="0" collapsed="false"/>
    <row r="1908" customFormat="false" ht="12.75" hidden="true" customHeight="false" outlineLevel="0" collapsed="false"/>
    <row r="1909" customFormat="false" ht="12.75" hidden="true" customHeight="false" outlineLevel="0" collapsed="false"/>
    <row r="1910" customFormat="false" ht="12.75" hidden="true" customHeight="false" outlineLevel="0" collapsed="false"/>
    <row r="1911" customFormat="false" ht="12.75" hidden="true" customHeight="false" outlineLevel="0" collapsed="false"/>
    <row r="1912" customFormat="false" ht="12.75" hidden="true" customHeight="false" outlineLevel="0" collapsed="false"/>
    <row r="1913" customFormat="false" ht="12.75" hidden="true" customHeight="false" outlineLevel="0" collapsed="false"/>
    <row r="1914" customFormat="false" ht="12.75" hidden="true" customHeight="false" outlineLevel="0" collapsed="false"/>
    <row r="1915" customFormat="false" ht="12.75" hidden="true" customHeight="false" outlineLevel="0" collapsed="false"/>
    <row r="1916" customFormat="false" ht="12.75" hidden="true" customHeight="false" outlineLevel="0" collapsed="false"/>
    <row r="1917" customFormat="false" ht="12.75" hidden="true" customHeight="false" outlineLevel="0" collapsed="false"/>
    <row r="1918" customFormat="false" ht="12.75" hidden="true" customHeight="false" outlineLevel="0" collapsed="false"/>
    <row r="1919" customFormat="false" ht="12.75" hidden="true" customHeight="false" outlineLevel="0" collapsed="false"/>
    <row r="1920" customFormat="false" ht="12.75" hidden="true" customHeight="false" outlineLevel="0" collapsed="false"/>
    <row r="1921" customFormat="false" ht="12.75" hidden="true" customHeight="false" outlineLevel="0" collapsed="false"/>
    <row r="1922" customFormat="false" ht="12.75" hidden="true" customHeight="false" outlineLevel="0" collapsed="false"/>
    <row r="1923" customFormat="false" ht="12.75" hidden="true" customHeight="false" outlineLevel="0" collapsed="false"/>
    <row r="1924" customFormat="false" ht="12.75" hidden="true" customHeight="false" outlineLevel="0" collapsed="false"/>
    <row r="1925" customFormat="false" ht="12.75" hidden="true" customHeight="false" outlineLevel="0" collapsed="false"/>
    <row r="1926" customFormat="false" ht="12.75" hidden="true" customHeight="false" outlineLevel="0" collapsed="false"/>
    <row r="1927" customFormat="false" ht="12.75" hidden="true" customHeight="false" outlineLevel="0" collapsed="false"/>
    <row r="1928" customFormat="false" ht="12.75" hidden="true" customHeight="false" outlineLevel="0" collapsed="false"/>
    <row r="1929" customFormat="false" ht="12.75" hidden="true" customHeight="false" outlineLevel="0" collapsed="false"/>
    <row r="1930" customFormat="false" ht="12.75" hidden="true" customHeight="false" outlineLevel="0" collapsed="false"/>
    <row r="1931" customFormat="false" ht="12.75" hidden="true" customHeight="false" outlineLevel="0" collapsed="false"/>
    <row r="1932" customFormat="false" ht="12.75" hidden="true" customHeight="false" outlineLevel="0" collapsed="false"/>
    <row r="1933" customFormat="false" ht="12.75" hidden="true" customHeight="false" outlineLevel="0" collapsed="false"/>
    <row r="1934" customFormat="false" ht="12.75" hidden="true" customHeight="false" outlineLevel="0" collapsed="false"/>
    <row r="1935" customFormat="false" ht="12.75" hidden="true" customHeight="false" outlineLevel="0" collapsed="false"/>
    <row r="1936" customFormat="false" ht="12.75" hidden="true" customHeight="false" outlineLevel="0" collapsed="false"/>
    <row r="1937" customFormat="false" ht="12.75" hidden="true" customHeight="false" outlineLevel="0" collapsed="false"/>
    <row r="1938" customFormat="false" ht="12.75" hidden="true" customHeight="false" outlineLevel="0" collapsed="false"/>
    <row r="1939" customFormat="false" ht="12.75" hidden="true" customHeight="false" outlineLevel="0" collapsed="false"/>
    <row r="1940" customFormat="false" ht="12.75" hidden="true" customHeight="false" outlineLevel="0" collapsed="false"/>
    <row r="1941" customFormat="false" ht="12.75" hidden="true" customHeight="false" outlineLevel="0" collapsed="false"/>
    <row r="1942" customFormat="false" ht="12.75" hidden="true" customHeight="false" outlineLevel="0" collapsed="false"/>
    <row r="1943" customFormat="false" ht="12.75" hidden="true" customHeight="false" outlineLevel="0" collapsed="false"/>
    <row r="1944" customFormat="false" ht="12.75" hidden="true" customHeight="false" outlineLevel="0" collapsed="false"/>
    <row r="1945" customFormat="false" ht="12.75" hidden="true" customHeight="false" outlineLevel="0" collapsed="false"/>
    <row r="1946" customFormat="false" ht="12.75" hidden="true" customHeight="false" outlineLevel="0" collapsed="false"/>
    <row r="1947" customFormat="false" ht="12.75" hidden="true" customHeight="false" outlineLevel="0" collapsed="false"/>
    <row r="1948" customFormat="false" ht="12.75" hidden="true" customHeight="false" outlineLevel="0" collapsed="false"/>
    <row r="1949" customFormat="false" ht="12.75" hidden="true" customHeight="false" outlineLevel="0" collapsed="false"/>
    <row r="1950" customFormat="false" ht="12.75" hidden="true" customHeight="false" outlineLevel="0" collapsed="false"/>
    <row r="1951" customFormat="false" ht="12.75" hidden="true" customHeight="false" outlineLevel="0" collapsed="false"/>
    <row r="1952" customFormat="false" ht="12.75" hidden="true" customHeight="false" outlineLevel="0" collapsed="false"/>
    <row r="1953" customFormat="false" ht="12.75" hidden="true" customHeight="false" outlineLevel="0" collapsed="false"/>
    <row r="1954" customFormat="false" ht="12.75" hidden="true" customHeight="false" outlineLevel="0" collapsed="false"/>
    <row r="1955" customFormat="false" ht="12.75" hidden="true" customHeight="false" outlineLevel="0" collapsed="false"/>
    <row r="1956" customFormat="false" ht="12.75" hidden="true" customHeight="false" outlineLevel="0" collapsed="false"/>
    <row r="1957" customFormat="false" ht="12.75" hidden="true" customHeight="false" outlineLevel="0" collapsed="false"/>
    <row r="1958" customFormat="false" ht="12.75" hidden="true" customHeight="false" outlineLevel="0" collapsed="false"/>
    <row r="1959" customFormat="false" ht="12.75" hidden="true" customHeight="false" outlineLevel="0" collapsed="false"/>
    <row r="1960" customFormat="false" ht="12.75" hidden="true" customHeight="false" outlineLevel="0" collapsed="false"/>
    <row r="1961" customFormat="false" ht="12.75" hidden="true" customHeight="false" outlineLevel="0" collapsed="false"/>
    <row r="1962" customFormat="false" ht="12.75" hidden="true" customHeight="false" outlineLevel="0" collapsed="false"/>
    <row r="1963" customFormat="false" ht="12.75" hidden="true" customHeight="false" outlineLevel="0" collapsed="false"/>
    <row r="1964" customFormat="false" ht="12.75" hidden="true" customHeight="false" outlineLevel="0" collapsed="false"/>
    <row r="1965" customFormat="false" ht="12.75" hidden="true" customHeight="false" outlineLevel="0" collapsed="false"/>
    <row r="1966" customFormat="false" ht="12.75" hidden="true" customHeight="false" outlineLevel="0" collapsed="false"/>
    <row r="1967" customFormat="false" ht="12.75" hidden="true" customHeight="false" outlineLevel="0" collapsed="false"/>
    <row r="1968" customFormat="false" ht="12.75" hidden="true" customHeight="false" outlineLevel="0" collapsed="false"/>
    <row r="1969" customFormat="false" ht="12.75" hidden="true" customHeight="false" outlineLevel="0" collapsed="false"/>
    <row r="1970" customFormat="false" ht="12.75" hidden="true" customHeight="false" outlineLevel="0" collapsed="false"/>
    <row r="1971" customFormat="false" ht="12.75" hidden="true" customHeight="false" outlineLevel="0" collapsed="false"/>
    <row r="1972" customFormat="false" ht="12.75" hidden="true" customHeight="false" outlineLevel="0" collapsed="false"/>
    <row r="1973" customFormat="false" ht="12.75" hidden="true" customHeight="false" outlineLevel="0" collapsed="false"/>
    <row r="1974" customFormat="false" ht="12.75" hidden="true" customHeight="false" outlineLevel="0" collapsed="false"/>
    <row r="1975" customFormat="false" ht="12.75" hidden="true" customHeight="false" outlineLevel="0" collapsed="false"/>
    <row r="1976" customFormat="false" ht="12.75" hidden="true" customHeight="false" outlineLevel="0" collapsed="false"/>
    <row r="1977" customFormat="false" ht="12.75" hidden="true" customHeight="false" outlineLevel="0" collapsed="false"/>
    <row r="1978" customFormat="false" ht="12.75" hidden="true" customHeight="false" outlineLevel="0" collapsed="false"/>
    <row r="1979" customFormat="false" ht="12.75" hidden="true" customHeight="false" outlineLevel="0" collapsed="false"/>
    <row r="1980" customFormat="false" ht="12.75" hidden="true" customHeight="false" outlineLevel="0" collapsed="false"/>
    <row r="1981" customFormat="false" ht="12.75" hidden="true" customHeight="false" outlineLevel="0" collapsed="false"/>
    <row r="1982" customFormat="false" ht="12.75" hidden="true" customHeight="false" outlineLevel="0" collapsed="false"/>
    <row r="1983" customFormat="false" ht="12.75" hidden="true" customHeight="false" outlineLevel="0" collapsed="false"/>
    <row r="1984" customFormat="false" ht="12.75" hidden="true" customHeight="false" outlineLevel="0" collapsed="false"/>
    <row r="1985" customFormat="false" ht="12.75" hidden="true" customHeight="false" outlineLevel="0" collapsed="false"/>
    <row r="1986" customFormat="false" ht="12.75" hidden="true" customHeight="false" outlineLevel="0" collapsed="false"/>
    <row r="1987" customFormat="false" ht="12.75" hidden="true" customHeight="false" outlineLevel="0" collapsed="false"/>
    <row r="1988" customFormat="false" ht="12.75" hidden="true" customHeight="false" outlineLevel="0" collapsed="false"/>
    <row r="1989" customFormat="false" ht="12.75" hidden="true" customHeight="false" outlineLevel="0" collapsed="false"/>
    <row r="1990" customFormat="false" ht="12.75" hidden="true" customHeight="false" outlineLevel="0" collapsed="false"/>
    <row r="1991" customFormat="false" ht="12.75" hidden="true" customHeight="false" outlineLevel="0" collapsed="false"/>
    <row r="1992" customFormat="false" ht="12.75" hidden="true" customHeight="false" outlineLevel="0" collapsed="false"/>
    <row r="1993" customFormat="false" ht="12.75" hidden="true" customHeight="false" outlineLevel="0" collapsed="false"/>
    <row r="1994" customFormat="false" ht="12.75" hidden="true" customHeight="false" outlineLevel="0" collapsed="false"/>
    <row r="1995" customFormat="false" ht="12.75" hidden="true" customHeight="false" outlineLevel="0" collapsed="false"/>
    <row r="1996" customFormat="false" ht="12.75" hidden="true" customHeight="false" outlineLevel="0" collapsed="false"/>
    <row r="1997" customFormat="false" ht="12.75" hidden="true" customHeight="false" outlineLevel="0" collapsed="false"/>
    <row r="1998" customFormat="false" ht="12.75" hidden="true" customHeight="false" outlineLevel="0" collapsed="false"/>
    <row r="1999" customFormat="false" ht="12.75" hidden="true" customHeight="false" outlineLevel="0" collapsed="false"/>
    <row r="2000" customFormat="false" ht="12.75" hidden="true" customHeight="false" outlineLevel="0" collapsed="false"/>
    <row r="2001" customFormat="false" ht="12.75" hidden="true" customHeight="false" outlineLevel="0" collapsed="false"/>
    <row r="2002" customFormat="false" ht="12.75" hidden="true" customHeight="false" outlineLevel="0" collapsed="false"/>
    <row r="2003" customFormat="false" ht="12.75" hidden="true" customHeight="false" outlineLevel="0" collapsed="false"/>
    <row r="2004" customFormat="false" ht="12.75" hidden="true" customHeight="false" outlineLevel="0" collapsed="false"/>
    <row r="2005" customFormat="false" ht="12.75" hidden="true" customHeight="false" outlineLevel="0" collapsed="false"/>
    <row r="2006" customFormat="false" ht="12.75" hidden="true" customHeight="false" outlineLevel="0" collapsed="false"/>
    <row r="2007" customFormat="false" ht="12.75" hidden="true" customHeight="false" outlineLevel="0" collapsed="false"/>
    <row r="2008" customFormat="false" ht="12.75" hidden="true" customHeight="false" outlineLevel="0" collapsed="false"/>
    <row r="2009" customFormat="false" ht="12.75" hidden="true" customHeight="false" outlineLevel="0" collapsed="false"/>
    <row r="2010" customFormat="false" ht="12.75" hidden="true" customHeight="false" outlineLevel="0" collapsed="false"/>
    <row r="2011" customFormat="false" ht="12.75" hidden="true" customHeight="false" outlineLevel="0" collapsed="false"/>
    <row r="2012" customFormat="false" ht="12.75" hidden="true" customHeight="false" outlineLevel="0" collapsed="false"/>
    <row r="2013" customFormat="false" ht="12.75" hidden="true" customHeight="false" outlineLevel="0" collapsed="false"/>
    <row r="2014" customFormat="false" ht="12.75" hidden="true" customHeight="false" outlineLevel="0" collapsed="false"/>
    <row r="2015" customFormat="false" ht="12.75" hidden="true" customHeight="false" outlineLevel="0" collapsed="false"/>
    <row r="2016" customFormat="false" ht="12.75" hidden="true" customHeight="false" outlineLevel="0" collapsed="false"/>
    <row r="2017" customFormat="false" ht="12.75" hidden="true" customHeight="false" outlineLevel="0" collapsed="false"/>
    <row r="2018" customFormat="false" ht="12.75" hidden="true" customHeight="false" outlineLevel="0" collapsed="false"/>
    <row r="2019" customFormat="false" ht="12.75" hidden="true" customHeight="false" outlineLevel="0" collapsed="false"/>
    <row r="2020" customFormat="false" ht="12.75" hidden="true" customHeight="false" outlineLevel="0" collapsed="false"/>
    <row r="2021" customFormat="false" ht="12.75" hidden="true" customHeight="false" outlineLevel="0" collapsed="false"/>
    <row r="2022" customFormat="false" ht="12.75" hidden="true" customHeight="false" outlineLevel="0" collapsed="false"/>
    <row r="2023" customFormat="false" ht="12.75" hidden="true" customHeight="false" outlineLevel="0" collapsed="false"/>
    <row r="2024" customFormat="false" ht="12.75" hidden="true" customHeight="false" outlineLevel="0" collapsed="false"/>
    <row r="2025" customFormat="false" ht="12.75" hidden="true" customHeight="false" outlineLevel="0" collapsed="false"/>
    <row r="2026" customFormat="false" ht="12.75" hidden="true" customHeight="false" outlineLevel="0" collapsed="false"/>
    <row r="2027" customFormat="false" ht="12.75" hidden="true" customHeight="false" outlineLevel="0" collapsed="false"/>
    <row r="2028" customFormat="false" ht="12.75" hidden="true" customHeight="false" outlineLevel="0" collapsed="false"/>
    <row r="2029" customFormat="false" ht="12.75" hidden="true" customHeight="false" outlineLevel="0" collapsed="false"/>
    <row r="2030" customFormat="false" ht="12.75" hidden="true" customHeight="false" outlineLevel="0" collapsed="false"/>
    <row r="2031" customFormat="false" ht="12.75" hidden="true" customHeight="false" outlineLevel="0" collapsed="false"/>
    <row r="2032" customFormat="false" ht="12.75" hidden="true" customHeight="false" outlineLevel="0" collapsed="false"/>
    <row r="2033" customFormat="false" ht="12.75" hidden="true" customHeight="false" outlineLevel="0" collapsed="false"/>
    <row r="2034" customFormat="false" ht="12.75" hidden="true" customHeight="false" outlineLevel="0" collapsed="false"/>
    <row r="2035" customFormat="false" ht="12.75" hidden="true" customHeight="false" outlineLevel="0" collapsed="false"/>
    <row r="2036" customFormat="false" ht="12.75" hidden="true" customHeight="false" outlineLevel="0" collapsed="false"/>
    <row r="2037" customFormat="false" ht="12.75" hidden="true" customHeight="false" outlineLevel="0" collapsed="false"/>
    <row r="2038" customFormat="false" ht="12.75" hidden="true" customHeight="false" outlineLevel="0" collapsed="false"/>
    <row r="2039" customFormat="false" ht="12.75" hidden="true" customHeight="false" outlineLevel="0" collapsed="false"/>
    <row r="2040" customFormat="false" ht="12.75" hidden="true" customHeight="false" outlineLevel="0" collapsed="false"/>
    <row r="2041" customFormat="false" ht="12.75" hidden="true" customHeight="false" outlineLevel="0" collapsed="false"/>
    <row r="2042" customFormat="false" ht="12.75" hidden="true" customHeight="false" outlineLevel="0" collapsed="false"/>
    <row r="2043" customFormat="false" ht="12.75" hidden="true" customHeight="false" outlineLevel="0" collapsed="false"/>
    <row r="2044" customFormat="false" ht="12.75" hidden="true" customHeight="false" outlineLevel="0" collapsed="false"/>
    <row r="2045" customFormat="false" ht="12.75" hidden="true" customHeight="false" outlineLevel="0" collapsed="false"/>
    <row r="2046" customFormat="false" ht="12.75" hidden="true" customHeight="false" outlineLevel="0" collapsed="false"/>
    <row r="2047" customFormat="false" ht="12.75" hidden="true" customHeight="false" outlineLevel="0" collapsed="false"/>
    <row r="2048" customFormat="false" ht="12.75" hidden="true" customHeight="false" outlineLevel="0" collapsed="false"/>
    <row r="2049" customFormat="false" ht="12.75" hidden="true" customHeight="false" outlineLevel="0" collapsed="false"/>
    <row r="2050" customFormat="false" ht="12.75" hidden="true" customHeight="false" outlineLevel="0" collapsed="false"/>
    <row r="2051" customFormat="false" ht="12.75" hidden="true" customHeight="false" outlineLevel="0" collapsed="false"/>
    <row r="2052" customFormat="false" ht="12.75" hidden="true" customHeight="false" outlineLevel="0" collapsed="false"/>
    <row r="2053" customFormat="false" ht="12.75" hidden="true" customHeight="false" outlineLevel="0" collapsed="false"/>
    <row r="2054" customFormat="false" ht="12.75" hidden="true" customHeight="false" outlineLevel="0" collapsed="false"/>
    <row r="2055" customFormat="false" ht="12.75" hidden="true" customHeight="false" outlineLevel="0" collapsed="false"/>
    <row r="2056" customFormat="false" ht="12.75" hidden="true" customHeight="false" outlineLevel="0" collapsed="false"/>
    <row r="2057" customFormat="false" ht="12.75" hidden="true" customHeight="false" outlineLevel="0" collapsed="false"/>
    <row r="2058" customFormat="false" ht="12.75" hidden="true" customHeight="false" outlineLevel="0" collapsed="false"/>
    <row r="2059" customFormat="false" ht="12.75" hidden="true" customHeight="false" outlineLevel="0" collapsed="false"/>
    <row r="2060" customFormat="false" ht="12.75" hidden="true" customHeight="false" outlineLevel="0" collapsed="false"/>
    <row r="2061" customFormat="false" ht="12.75" hidden="true" customHeight="false" outlineLevel="0" collapsed="false"/>
    <row r="2062" customFormat="false" ht="12.75" hidden="true" customHeight="false" outlineLevel="0" collapsed="false"/>
    <row r="2063" customFormat="false" ht="12.75" hidden="true" customHeight="false" outlineLevel="0" collapsed="false"/>
    <row r="2064" customFormat="false" ht="12.75" hidden="true" customHeight="false" outlineLevel="0" collapsed="false"/>
    <row r="2065" customFormat="false" ht="12.75" hidden="true" customHeight="false" outlineLevel="0" collapsed="false"/>
    <row r="2066" customFormat="false" ht="12.75" hidden="true" customHeight="false" outlineLevel="0" collapsed="false"/>
    <row r="2067" customFormat="false" ht="12.75" hidden="true" customHeight="false" outlineLevel="0" collapsed="false"/>
    <row r="2068" customFormat="false" ht="12.75" hidden="true" customHeight="false" outlineLevel="0" collapsed="false"/>
    <row r="2069" customFormat="false" ht="12.75" hidden="true" customHeight="false" outlineLevel="0" collapsed="false"/>
    <row r="2070" customFormat="false" ht="12.75" hidden="true" customHeight="false" outlineLevel="0" collapsed="false"/>
    <row r="2071" customFormat="false" ht="12.75" hidden="true" customHeight="false" outlineLevel="0" collapsed="false"/>
    <row r="2072" customFormat="false" ht="12.75" hidden="true" customHeight="false" outlineLevel="0" collapsed="false"/>
    <row r="2073" customFormat="false" ht="12.75" hidden="true" customHeight="false" outlineLevel="0" collapsed="false"/>
    <row r="2074" customFormat="false" ht="12.75" hidden="true" customHeight="false" outlineLevel="0" collapsed="false"/>
    <row r="2075" customFormat="false" ht="12.75" hidden="true" customHeight="false" outlineLevel="0" collapsed="false"/>
    <row r="2076" customFormat="false" ht="12.75" hidden="true" customHeight="false" outlineLevel="0" collapsed="false"/>
    <row r="2077" customFormat="false" ht="12.75" hidden="true" customHeight="false" outlineLevel="0" collapsed="false"/>
    <row r="2078" customFormat="false" ht="12.75" hidden="true" customHeight="false" outlineLevel="0" collapsed="false"/>
    <row r="2079" customFormat="false" ht="12.75" hidden="true" customHeight="false" outlineLevel="0" collapsed="false"/>
    <row r="2080" customFormat="false" ht="12.75" hidden="true" customHeight="false" outlineLevel="0" collapsed="false"/>
    <row r="2081" customFormat="false" ht="12.75" hidden="true" customHeight="false" outlineLevel="0" collapsed="false"/>
    <row r="2082" customFormat="false" ht="12.75" hidden="true" customHeight="false" outlineLevel="0" collapsed="false"/>
    <row r="2083" customFormat="false" ht="12.75" hidden="true" customHeight="false" outlineLevel="0" collapsed="false"/>
    <row r="2084" customFormat="false" ht="12.75" hidden="true" customHeight="false" outlineLevel="0" collapsed="false"/>
    <row r="2085" customFormat="false" ht="12.75" hidden="true" customHeight="false" outlineLevel="0" collapsed="false"/>
    <row r="2086" customFormat="false" ht="12.75" hidden="true" customHeight="false" outlineLevel="0" collapsed="false"/>
    <row r="2087" customFormat="false" ht="12.75" hidden="true" customHeight="false" outlineLevel="0" collapsed="false"/>
    <row r="2088" customFormat="false" ht="12.75" hidden="true" customHeight="false" outlineLevel="0" collapsed="false"/>
    <row r="2089" customFormat="false" ht="12.75" hidden="true" customHeight="false" outlineLevel="0" collapsed="false"/>
    <row r="2090" customFormat="false" ht="12.75" hidden="true" customHeight="false" outlineLevel="0" collapsed="false"/>
    <row r="2091" customFormat="false" ht="12.75" hidden="true" customHeight="false" outlineLevel="0" collapsed="false"/>
    <row r="2092" customFormat="false" ht="12.75" hidden="true" customHeight="false" outlineLevel="0" collapsed="false"/>
    <row r="2093" customFormat="false" ht="12.75" hidden="true" customHeight="false" outlineLevel="0" collapsed="false"/>
    <row r="2094" customFormat="false" ht="12.75" hidden="true" customHeight="false" outlineLevel="0" collapsed="false"/>
    <row r="2095" customFormat="false" ht="12.75" hidden="true" customHeight="false" outlineLevel="0" collapsed="false"/>
    <row r="2096" customFormat="false" ht="12.75" hidden="true" customHeight="false" outlineLevel="0" collapsed="false"/>
    <row r="2097" customFormat="false" ht="12.75" hidden="true" customHeight="false" outlineLevel="0" collapsed="false"/>
    <row r="2098" customFormat="false" ht="12.75" hidden="true" customHeight="false" outlineLevel="0" collapsed="false"/>
    <row r="2099" customFormat="false" ht="12.75" hidden="true" customHeight="false" outlineLevel="0" collapsed="false"/>
    <row r="2100" customFormat="false" ht="12.75" hidden="true" customHeight="false" outlineLevel="0" collapsed="false"/>
    <row r="2101" customFormat="false" ht="12.75" hidden="true" customHeight="false" outlineLevel="0" collapsed="false"/>
    <row r="2102" customFormat="false" ht="12.75" hidden="true" customHeight="false" outlineLevel="0" collapsed="false"/>
    <row r="2103" customFormat="false" ht="12.75" hidden="true" customHeight="false" outlineLevel="0" collapsed="false"/>
    <row r="2104" customFormat="false" ht="12.75" hidden="true" customHeight="false" outlineLevel="0" collapsed="false"/>
    <row r="2105" customFormat="false" ht="12.75" hidden="true" customHeight="false" outlineLevel="0" collapsed="false"/>
    <row r="2106" customFormat="false" ht="12.75" hidden="true" customHeight="false" outlineLevel="0" collapsed="false"/>
    <row r="2107" customFormat="false" ht="12.75" hidden="true" customHeight="false" outlineLevel="0" collapsed="false"/>
    <row r="2108" customFormat="false" ht="12.75" hidden="true" customHeight="false" outlineLevel="0" collapsed="false"/>
    <row r="2109" customFormat="false" ht="12.75" hidden="true" customHeight="false" outlineLevel="0" collapsed="false"/>
    <row r="2110" customFormat="false" ht="12.75" hidden="true" customHeight="false" outlineLevel="0" collapsed="false"/>
    <row r="2111" customFormat="false" ht="12.75" hidden="true" customHeight="false" outlineLevel="0" collapsed="false"/>
    <row r="2112" customFormat="false" ht="12.75" hidden="true" customHeight="false" outlineLevel="0" collapsed="false"/>
    <row r="2113" customFormat="false" ht="12.75" hidden="true" customHeight="false" outlineLevel="0" collapsed="false"/>
    <row r="2114" customFormat="false" ht="12.75" hidden="true" customHeight="false" outlineLevel="0" collapsed="false"/>
    <row r="2115" customFormat="false" ht="12.75" hidden="true" customHeight="false" outlineLevel="0" collapsed="false"/>
    <row r="2116" customFormat="false" ht="12.75" hidden="true" customHeight="false" outlineLevel="0" collapsed="false"/>
    <row r="2117" customFormat="false" ht="12.75" hidden="true" customHeight="false" outlineLevel="0" collapsed="false"/>
    <row r="2118" customFormat="false" ht="12.75" hidden="true" customHeight="false" outlineLevel="0" collapsed="false"/>
    <row r="2119" customFormat="false" ht="12.75" hidden="true" customHeight="false" outlineLevel="0" collapsed="false"/>
    <row r="2120" customFormat="false" ht="12.75" hidden="true" customHeight="false" outlineLevel="0" collapsed="false"/>
    <row r="2121" customFormat="false" ht="12.75" hidden="true" customHeight="false" outlineLevel="0" collapsed="false"/>
    <row r="2122" customFormat="false" ht="12.75" hidden="true" customHeight="false" outlineLevel="0" collapsed="false"/>
    <row r="2123" customFormat="false" ht="12.75" hidden="true" customHeight="false" outlineLevel="0" collapsed="false"/>
    <row r="2124" customFormat="false" ht="12.75" hidden="true" customHeight="false" outlineLevel="0" collapsed="false"/>
    <row r="2125" customFormat="false" ht="12.75" hidden="true" customHeight="false" outlineLevel="0" collapsed="false"/>
    <row r="2126" customFormat="false" ht="12.75" hidden="true" customHeight="false" outlineLevel="0" collapsed="false"/>
    <row r="2127" customFormat="false" ht="12.75" hidden="true" customHeight="false" outlineLevel="0" collapsed="false"/>
    <row r="2128" customFormat="false" ht="12.75" hidden="true" customHeight="false" outlineLevel="0" collapsed="false"/>
    <row r="2129" customFormat="false" ht="12.75" hidden="true" customHeight="false" outlineLevel="0" collapsed="false"/>
    <row r="2130" customFormat="false" ht="12.75" hidden="true" customHeight="false" outlineLevel="0" collapsed="false"/>
    <row r="2131" customFormat="false" ht="12.75" hidden="true" customHeight="false" outlineLevel="0" collapsed="false"/>
    <row r="2132" customFormat="false" ht="12.75" hidden="true" customHeight="false" outlineLevel="0" collapsed="false"/>
    <row r="2133" customFormat="false" ht="12.75" hidden="true" customHeight="false" outlineLevel="0" collapsed="false"/>
    <row r="2134" customFormat="false" ht="12.75" hidden="true" customHeight="false" outlineLevel="0" collapsed="false"/>
    <row r="2135" customFormat="false" ht="12.75" hidden="true" customHeight="false" outlineLevel="0" collapsed="false"/>
    <row r="2136" customFormat="false" ht="12.75" hidden="true" customHeight="false" outlineLevel="0" collapsed="false"/>
    <row r="2137" customFormat="false" ht="12.75" hidden="true" customHeight="false" outlineLevel="0" collapsed="false"/>
    <row r="2138" customFormat="false" ht="12.75" hidden="true" customHeight="false" outlineLevel="0" collapsed="false"/>
    <row r="2139" customFormat="false" ht="12.75" hidden="true" customHeight="false" outlineLevel="0" collapsed="false"/>
    <row r="2140" customFormat="false" ht="12.75" hidden="true" customHeight="false" outlineLevel="0" collapsed="false"/>
    <row r="2141" customFormat="false" ht="12.75" hidden="true" customHeight="false" outlineLevel="0" collapsed="false"/>
    <row r="2142" customFormat="false" ht="12.75" hidden="true" customHeight="false" outlineLevel="0" collapsed="false"/>
    <row r="2143" customFormat="false" ht="12.75" hidden="true" customHeight="false" outlineLevel="0" collapsed="false"/>
    <row r="2144" customFormat="false" ht="12.75" hidden="true" customHeight="false" outlineLevel="0" collapsed="false"/>
    <row r="2145" customFormat="false" ht="12.75" hidden="true" customHeight="false" outlineLevel="0" collapsed="false"/>
    <row r="2146" customFormat="false" ht="12.75" hidden="true" customHeight="false" outlineLevel="0" collapsed="false"/>
    <row r="2147" customFormat="false" ht="12.75" hidden="true" customHeight="false" outlineLevel="0" collapsed="false"/>
    <row r="2148" customFormat="false" ht="12.75" hidden="true" customHeight="false" outlineLevel="0" collapsed="false"/>
    <row r="2149" customFormat="false" ht="12.75" hidden="true" customHeight="false" outlineLevel="0" collapsed="false"/>
    <row r="2150" customFormat="false" ht="12.75" hidden="true" customHeight="false" outlineLevel="0" collapsed="false"/>
    <row r="2151" customFormat="false" ht="12.75" hidden="true" customHeight="false" outlineLevel="0" collapsed="false"/>
    <row r="2152" customFormat="false" ht="12.75" hidden="true" customHeight="false" outlineLevel="0" collapsed="false"/>
    <row r="2153" customFormat="false" ht="12.75" hidden="true" customHeight="false" outlineLevel="0" collapsed="false"/>
    <row r="2154" customFormat="false" ht="12.75" hidden="true" customHeight="false" outlineLevel="0" collapsed="false"/>
    <row r="2155" customFormat="false" ht="12.75" hidden="true" customHeight="false" outlineLevel="0" collapsed="false"/>
    <row r="2156" customFormat="false" ht="12.75" hidden="true" customHeight="false" outlineLevel="0" collapsed="false"/>
    <row r="2157" customFormat="false" ht="12.75" hidden="true" customHeight="false" outlineLevel="0" collapsed="false"/>
    <row r="2158" customFormat="false" ht="12.75" hidden="true" customHeight="false" outlineLevel="0" collapsed="false"/>
    <row r="2159" customFormat="false" ht="12.75" hidden="true" customHeight="false" outlineLevel="0" collapsed="false"/>
    <row r="2160" customFormat="false" ht="12.75" hidden="true" customHeight="false" outlineLevel="0" collapsed="false"/>
    <row r="2161" customFormat="false" ht="12.75" hidden="true" customHeight="false" outlineLevel="0" collapsed="false"/>
    <row r="2162" customFormat="false" ht="12.75" hidden="true" customHeight="false" outlineLevel="0" collapsed="false"/>
    <row r="2163" customFormat="false" ht="12.75" hidden="true" customHeight="false" outlineLevel="0" collapsed="false"/>
    <row r="2164" customFormat="false" ht="12.75" hidden="true" customHeight="false" outlineLevel="0" collapsed="false"/>
    <row r="2165" customFormat="false" ht="12.75" hidden="true" customHeight="false" outlineLevel="0" collapsed="false"/>
    <row r="2166" customFormat="false" ht="12.75" hidden="true" customHeight="false" outlineLevel="0" collapsed="false"/>
    <row r="2167" customFormat="false" ht="12.75" hidden="true" customHeight="false" outlineLevel="0" collapsed="false"/>
    <row r="2168" customFormat="false" ht="12.75" hidden="true" customHeight="false" outlineLevel="0" collapsed="false"/>
    <row r="2169" customFormat="false" ht="12.75" hidden="true" customHeight="false" outlineLevel="0" collapsed="false"/>
    <row r="2170" customFormat="false" ht="12.75" hidden="true" customHeight="false" outlineLevel="0" collapsed="false"/>
    <row r="2171" customFormat="false" ht="12.75" hidden="true" customHeight="false" outlineLevel="0" collapsed="false"/>
    <row r="2172" customFormat="false" ht="12.75" hidden="true" customHeight="false" outlineLevel="0" collapsed="false"/>
    <row r="2173" customFormat="false" ht="12.75" hidden="true" customHeight="false" outlineLevel="0" collapsed="false"/>
    <row r="2174" customFormat="false" ht="12.75" hidden="true" customHeight="false" outlineLevel="0" collapsed="false"/>
    <row r="2175" customFormat="false" ht="12.75" hidden="true" customHeight="false" outlineLevel="0" collapsed="false"/>
    <row r="2176" customFormat="false" ht="12.75" hidden="true" customHeight="false" outlineLevel="0" collapsed="false"/>
    <row r="2177" customFormat="false" ht="12.75" hidden="true" customHeight="false" outlineLevel="0" collapsed="false"/>
    <row r="2178" customFormat="false" ht="12.75" hidden="true" customHeight="false" outlineLevel="0" collapsed="false"/>
    <row r="2179" customFormat="false" ht="12.75" hidden="true" customHeight="false" outlineLevel="0" collapsed="false"/>
    <row r="2180" customFormat="false" ht="12.75" hidden="true" customHeight="false" outlineLevel="0" collapsed="false"/>
    <row r="2181" customFormat="false" ht="12.75" hidden="true" customHeight="false" outlineLevel="0" collapsed="false"/>
    <row r="2182" customFormat="false" ht="12.75" hidden="true" customHeight="false" outlineLevel="0" collapsed="false"/>
    <row r="2183" customFormat="false" ht="12.75" hidden="true" customHeight="false" outlineLevel="0" collapsed="false"/>
    <row r="2184" customFormat="false" ht="12.75" hidden="true" customHeight="false" outlineLevel="0" collapsed="false"/>
    <row r="2185" customFormat="false" ht="12.75" hidden="true" customHeight="false" outlineLevel="0" collapsed="false"/>
    <row r="2186" customFormat="false" ht="12.75" hidden="true" customHeight="false" outlineLevel="0" collapsed="false"/>
    <row r="2187" customFormat="false" ht="12.75" hidden="true" customHeight="false" outlineLevel="0" collapsed="false"/>
    <row r="2188" customFormat="false" ht="12.75" hidden="true" customHeight="false" outlineLevel="0" collapsed="false"/>
    <row r="2189" customFormat="false" ht="12.75" hidden="true" customHeight="false" outlineLevel="0" collapsed="false"/>
    <row r="2190" customFormat="false" ht="12.75" hidden="true" customHeight="false" outlineLevel="0" collapsed="false"/>
    <row r="2191" customFormat="false" ht="12.75" hidden="true" customHeight="false" outlineLevel="0" collapsed="false"/>
    <row r="2192" customFormat="false" ht="12.75" hidden="true" customHeight="false" outlineLevel="0" collapsed="false"/>
    <row r="2193" customFormat="false" ht="12.75" hidden="true" customHeight="false" outlineLevel="0" collapsed="false"/>
    <row r="2194" customFormat="false" ht="12.75" hidden="true" customHeight="false" outlineLevel="0" collapsed="false"/>
    <row r="2195" customFormat="false" ht="12.75" hidden="true" customHeight="false" outlineLevel="0" collapsed="false"/>
    <row r="2196" customFormat="false" ht="12.75" hidden="true" customHeight="false" outlineLevel="0" collapsed="false"/>
    <row r="2197" customFormat="false" ht="12.75" hidden="true" customHeight="false" outlineLevel="0" collapsed="false"/>
    <row r="2198" customFormat="false" ht="12.75" hidden="true" customHeight="false" outlineLevel="0" collapsed="false"/>
    <row r="2199" customFormat="false" ht="12.75" hidden="true" customHeight="false" outlineLevel="0" collapsed="false"/>
    <row r="2200" customFormat="false" ht="12.75" hidden="true" customHeight="false" outlineLevel="0" collapsed="false"/>
    <row r="2201" customFormat="false" ht="12.75" hidden="true" customHeight="false" outlineLevel="0" collapsed="false"/>
    <row r="2202" customFormat="false" ht="12.75" hidden="true" customHeight="false" outlineLevel="0" collapsed="false"/>
    <row r="2203" customFormat="false" ht="12.75" hidden="true" customHeight="false" outlineLevel="0" collapsed="false"/>
    <row r="2204" customFormat="false" ht="12.75" hidden="true" customHeight="false" outlineLevel="0" collapsed="false"/>
    <row r="2205" customFormat="false" ht="12.75" hidden="true" customHeight="false" outlineLevel="0" collapsed="false"/>
    <row r="2206" customFormat="false" ht="12.75" hidden="true" customHeight="false" outlineLevel="0" collapsed="false"/>
    <row r="2207" customFormat="false" ht="12.75" hidden="true" customHeight="false" outlineLevel="0" collapsed="false"/>
    <row r="2208" customFormat="false" ht="12.75" hidden="true" customHeight="false" outlineLevel="0" collapsed="false"/>
    <row r="2209" customFormat="false" ht="12.75" hidden="true" customHeight="false" outlineLevel="0" collapsed="false"/>
    <row r="2210" customFormat="false" ht="12.75" hidden="true" customHeight="false" outlineLevel="0" collapsed="false"/>
    <row r="2211" customFormat="false" ht="12.75" hidden="true" customHeight="false" outlineLevel="0" collapsed="false"/>
    <row r="2212" customFormat="false" ht="12.75" hidden="true" customHeight="false" outlineLevel="0" collapsed="false"/>
    <row r="2213" customFormat="false" ht="12.75" hidden="true" customHeight="false" outlineLevel="0" collapsed="false"/>
    <row r="2214" customFormat="false" ht="12.75" hidden="true" customHeight="false" outlineLevel="0" collapsed="false"/>
    <row r="2215" customFormat="false" ht="12.75" hidden="true" customHeight="false" outlineLevel="0" collapsed="false"/>
    <row r="2216" customFormat="false" ht="12.75" hidden="true" customHeight="false" outlineLevel="0" collapsed="false"/>
    <row r="2217" customFormat="false" ht="12.75" hidden="true" customHeight="false" outlineLevel="0" collapsed="false"/>
    <row r="2218" customFormat="false" ht="12.75" hidden="true" customHeight="false" outlineLevel="0" collapsed="false"/>
    <row r="2219" customFormat="false" ht="12.75" hidden="true" customHeight="false" outlineLevel="0" collapsed="false"/>
    <row r="2220" customFormat="false" ht="12.75" hidden="true" customHeight="false" outlineLevel="0" collapsed="false"/>
    <row r="2221" customFormat="false" ht="12.75" hidden="true" customHeight="false" outlineLevel="0" collapsed="false"/>
    <row r="2222" customFormat="false" ht="12.75" hidden="true" customHeight="false" outlineLevel="0" collapsed="false"/>
    <row r="2223" customFormat="false" ht="12.75" hidden="true" customHeight="false" outlineLevel="0" collapsed="false"/>
    <row r="2224" customFormat="false" ht="12.75" hidden="true" customHeight="false" outlineLevel="0" collapsed="false"/>
    <row r="2225" customFormat="false" ht="12.75" hidden="true" customHeight="false" outlineLevel="0" collapsed="false"/>
    <row r="2226" customFormat="false" ht="12.75" hidden="true" customHeight="false" outlineLevel="0" collapsed="false"/>
    <row r="2227" customFormat="false" ht="12.75" hidden="true" customHeight="false" outlineLevel="0" collapsed="false"/>
    <row r="2228" customFormat="false" ht="12.75" hidden="true" customHeight="false" outlineLevel="0" collapsed="false"/>
    <row r="2229" customFormat="false" ht="12.75" hidden="true" customHeight="false" outlineLevel="0" collapsed="false"/>
    <row r="2230" customFormat="false" ht="12.75" hidden="true" customHeight="false" outlineLevel="0" collapsed="false"/>
    <row r="2231" customFormat="false" ht="12.75" hidden="true" customHeight="false" outlineLevel="0" collapsed="false"/>
    <row r="2232" customFormat="false" ht="12.75" hidden="true" customHeight="false" outlineLevel="0" collapsed="false"/>
    <row r="2233" customFormat="false" ht="12.75" hidden="true" customHeight="false" outlineLevel="0" collapsed="false"/>
    <row r="2234" customFormat="false" ht="12.75" hidden="true" customHeight="false" outlineLevel="0" collapsed="false"/>
    <row r="2235" customFormat="false" ht="12.75" hidden="true" customHeight="false" outlineLevel="0" collapsed="false"/>
    <row r="2236" customFormat="false" ht="12.75" hidden="true" customHeight="false" outlineLevel="0" collapsed="false"/>
    <row r="2237" customFormat="false" ht="12.75" hidden="true" customHeight="false" outlineLevel="0" collapsed="false"/>
    <row r="2238" customFormat="false" ht="12.75" hidden="true" customHeight="false" outlineLevel="0" collapsed="false"/>
    <row r="2239" customFormat="false" ht="12.75" hidden="true" customHeight="false" outlineLevel="0" collapsed="false"/>
    <row r="2240" customFormat="false" ht="12.75" hidden="true" customHeight="false" outlineLevel="0" collapsed="false"/>
    <row r="2241" customFormat="false" ht="12.75" hidden="true" customHeight="false" outlineLevel="0" collapsed="false"/>
    <row r="2242" customFormat="false" ht="12.75" hidden="true" customHeight="false" outlineLevel="0" collapsed="false"/>
    <row r="2243" customFormat="false" ht="12.75" hidden="true" customHeight="false" outlineLevel="0" collapsed="false"/>
    <row r="2244" customFormat="false" ht="12.75" hidden="true" customHeight="false" outlineLevel="0" collapsed="false"/>
    <row r="2245" customFormat="false" ht="12.75" hidden="true" customHeight="false" outlineLevel="0" collapsed="false"/>
    <row r="2246" customFormat="false" ht="12.75" hidden="true" customHeight="false" outlineLevel="0" collapsed="false"/>
    <row r="2247" customFormat="false" ht="12.75" hidden="true" customHeight="false" outlineLevel="0" collapsed="false"/>
    <row r="2248" customFormat="false" ht="12.75" hidden="true" customHeight="false" outlineLevel="0" collapsed="false"/>
    <row r="2249" customFormat="false" ht="12.75" hidden="true" customHeight="false" outlineLevel="0" collapsed="false"/>
    <row r="2250" customFormat="false" ht="12.75" hidden="true" customHeight="false" outlineLevel="0" collapsed="false"/>
    <row r="2251" customFormat="false" ht="12.75" hidden="true" customHeight="false" outlineLevel="0" collapsed="false"/>
    <row r="2252" customFormat="false" ht="12.75" hidden="true" customHeight="false" outlineLevel="0" collapsed="false"/>
    <row r="2253" customFormat="false" ht="12.75" hidden="true" customHeight="false" outlineLevel="0" collapsed="false"/>
    <row r="2254" customFormat="false" ht="12.75" hidden="true" customHeight="false" outlineLevel="0" collapsed="false"/>
    <row r="2255" customFormat="false" ht="12.75" hidden="true" customHeight="false" outlineLevel="0" collapsed="false"/>
    <row r="2256" customFormat="false" ht="12.75" hidden="true" customHeight="false" outlineLevel="0" collapsed="false"/>
    <row r="2257" customFormat="false" ht="12.75" hidden="true" customHeight="false" outlineLevel="0" collapsed="false"/>
    <row r="2258" customFormat="false" ht="12.75" hidden="true" customHeight="false" outlineLevel="0" collapsed="false"/>
    <row r="2259" customFormat="false" ht="12.75" hidden="true" customHeight="false" outlineLevel="0" collapsed="false"/>
    <row r="2260" customFormat="false" ht="12.75" hidden="true" customHeight="false" outlineLevel="0" collapsed="false"/>
    <row r="2261" customFormat="false" ht="12.75" hidden="true" customHeight="false" outlineLevel="0" collapsed="false"/>
    <row r="2262" customFormat="false" ht="12.75" hidden="true" customHeight="false" outlineLevel="0" collapsed="false"/>
    <row r="2263" customFormat="false" ht="12.75" hidden="true" customHeight="false" outlineLevel="0" collapsed="false"/>
    <row r="2264" customFormat="false" ht="12.75" hidden="true" customHeight="false" outlineLevel="0" collapsed="false"/>
    <row r="2265" customFormat="false" ht="12.75" hidden="true" customHeight="false" outlineLevel="0" collapsed="false"/>
    <row r="2266" customFormat="false" ht="12.75" hidden="true" customHeight="false" outlineLevel="0" collapsed="false"/>
    <row r="2267" customFormat="false" ht="12.75" hidden="true" customHeight="false" outlineLevel="0" collapsed="false"/>
    <row r="2268" customFormat="false" ht="12.75" hidden="true" customHeight="false" outlineLevel="0" collapsed="false"/>
    <row r="2269" customFormat="false" ht="12.75" hidden="true" customHeight="false" outlineLevel="0" collapsed="false"/>
    <row r="2270" customFormat="false" ht="12.75" hidden="true" customHeight="false" outlineLevel="0" collapsed="false"/>
    <row r="2271" customFormat="false" ht="12.75" hidden="true" customHeight="false" outlineLevel="0" collapsed="false"/>
    <row r="2272" customFormat="false" ht="12.75" hidden="true" customHeight="false" outlineLevel="0" collapsed="false"/>
    <row r="2273" customFormat="false" ht="12.75" hidden="true" customHeight="false" outlineLevel="0" collapsed="false"/>
    <row r="2274" customFormat="false" ht="12.75" hidden="true" customHeight="false" outlineLevel="0" collapsed="false"/>
    <row r="2275" customFormat="false" ht="12.75" hidden="true" customHeight="false" outlineLevel="0" collapsed="false"/>
    <row r="2276" customFormat="false" ht="12.75" hidden="true" customHeight="false" outlineLevel="0" collapsed="false"/>
    <row r="2277" customFormat="false" ht="12.75" hidden="true" customHeight="false" outlineLevel="0" collapsed="false"/>
    <row r="2278" customFormat="false" ht="12.75" hidden="true" customHeight="false" outlineLevel="0" collapsed="false"/>
    <row r="2279" customFormat="false" ht="12.75" hidden="true" customHeight="false" outlineLevel="0" collapsed="false"/>
    <row r="2280" customFormat="false" ht="12.75" hidden="true" customHeight="false" outlineLevel="0" collapsed="false"/>
    <row r="2281" customFormat="false" ht="12.75" hidden="true" customHeight="false" outlineLevel="0" collapsed="false"/>
    <row r="2282" customFormat="false" ht="12.75" hidden="true" customHeight="false" outlineLevel="0" collapsed="false"/>
    <row r="2283" customFormat="false" ht="12.75" hidden="true" customHeight="false" outlineLevel="0" collapsed="false"/>
    <row r="2284" customFormat="false" ht="12.75" hidden="true" customHeight="false" outlineLevel="0" collapsed="false"/>
    <row r="2285" customFormat="false" ht="12.75" hidden="true" customHeight="false" outlineLevel="0" collapsed="false"/>
    <row r="2286" customFormat="false" ht="12.75" hidden="true" customHeight="false" outlineLevel="0" collapsed="false"/>
    <row r="2287" customFormat="false" ht="12.75" hidden="true" customHeight="false" outlineLevel="0" collapsed="false"/>
    <row r="2288" customFormat="false" ht="12.75" hidden="true" customHeight="false" outlineLevel="0" collapsed="false"/>
    <row r="2289" customFormat="false" ht="12.75" hidden="true" customHeight="false" outlineLevel="0" collapsed="false"/>
    <row r="2290" customFormat="false" ht="12.75" hidden="true" customHeight="false" outlineLevel="0" collapsed="false"/>
    <row r="2291" customFormat="false" ht="12.75" hidden="true" customHeight="false" outlineLevel="0" collapsed="false"/>
    <row r="2292" customFormat="false" ht="12.75" hidden="true" customHeight="false" outlineLevel="0" collapsed="false"/>
    <row r="2293" customFormat="false" ht="12.75" hidden="true" customHeight="false" outlineLevel="0" collapsed="false"/>
    <row r="2294" customFormat="false" ht="12.75" hidden="true" customHeight="false" outlineLevel="0" collapsed="false"/>
    <row r="2295" customFormat="false" ht="12.75" hidden="true" customHeight="false" outlineLevel="0" collapsed="false"/>
    <row r="2296" customFormat="false" ht="12.75" hidden="true" customHeight="false" outlineLevel="0" collapsed="false"/>
    <row r="2297" customFormat="false" ht="12.75" hidden="true" customHeight="false" outlineLevel="0" collapsed="false"/>
    <row r="2298" customFormat="false" ht="12.75" hidden="true" customHeight="false" outlineLevel="0" collapsed="false"/>
    <row r="2299" customFormat="false" ht="12.75" hidden="true" customHeight="false" outlineLevel="0" collapsed="false"/>
    <row r="2300" customFormat="false" ht="12.75" hidden="true" customHeight="false" outlineLevel="0" collapsed="false"/>
    <row r="2301" customFormat="false" ht="12.75" hidden="true" customHeight="false" outlineLevel="0" collapsed="false"/>
    <row r="2302" customFormat="false" ht="12.75" hidden="true" customHeight="false" outlineLevel="0" collapsed="false"/>
    <row r="2303" customFormat="false" ht="12.75" hidden="true" customHeight="false" outlineLevel="0" collapsed="false"/>
    <row r="2304" customFormat="false" ht="12.75" hidden="true" customHeight="false" outlineLevel="0" collapsed="false"/>
    <row r="2305" customFormat="false" ht="12.75" hidden="true" customHeight="false" outlineLevel="0" collapsed="false"/>
    <row r="2306" customFormat="false" ht="12.75" hidden="true" customHeight="false" outlineLevel="0" collapsed="false"/>
    <row r="2307" customFormat="false" ht="12.75" hidden="true" customHeight="false" outlineLevel="0" collapsed="false"/>
    <row r="2308" customFormat="false" ht="12.75" hidden="true" customHeight="false" outlineLevel="0" collapsed="false"/>
    <row r="2309" customFormat="false" ht="12.75" hidden="true" customHeight="false" outlineLevel="0" collapsed="false"/>
    <row r="2310" customFormat="false" ht="12.75" hidden="true" customHeight="false" outlineLevel="0" collapsed="false"/>
    <row r="2311" customFormat="false" ht="12.75" hidden="true" customHeight="false" outlineLevel="0" collapsed="false"/>
    <row r="2312" customFormat="false" ht="12.75" hidden="true" customHeight="false" outlineLevel="0" collapsed="false"/>
    <row r="2313" customFormat="false" ht="12.75" hidden="true" customHeight="false" outlineLevel="0" collapsed="false"/>
    <row r="2314" customFormat="false" ht="12.75" hidden="true" customHeight="false" outlineLevel="0" collapsed="false"/>
    <row r="2315" customFormat="false" ht="12.75" hidden="true" customHeight="false" outlineLevel="0" collapsed="false"/>
    <row r="2316" customFormat="false" ht="12.75" hidden="true" customHeight="false" outlineLevel="0" collapsed="false"/>
    <row r="2317" customFormat="false" ht="12.75" hidden="true" customHeight="false" outlineLevel="0" collapsed="false"/>
    <row r="2318" customFormat="false" ht="12.75" hidden="true" customHeight="false" outlineLevel="0" collapsed="false"/>
    <row r="2319" customFormat="false" ht="12.75" hidden="true" customHeight="false" outlineLevel="0" collapsed="false"/>
    <row r="2320" customFormat="false" ht="12.75" hidden="true" customHeight="false" outlineLevel="0" collapsed="false"/>
    <row r="2321" customFormat="false" ht="12.75" hidden="true" customHeight="false" outlineLevel="0" collapsed="false"/>
    <row r="2322" customFormat="false" ht="12.75" hidden="true" customHeight="false" outlineLevel="0" collapsed="false"/>
    <row r="2323" customFormat="false" ht="12.75" hidden="true" customHeight="false" outlineLevel="0" collapsed="false"/>
    <row r="2324" customFormat="false" ht="12.75" hidden="true" customHeight="false" outlineLevel="0" collapsed="false"/>
    <row r="2325" customFormat="false" ht="12.75" hidden="true" customHeight="false" outlineLevel="0" collapsed="false"/>
    <row r="2326" customFormat="false" ht="12.75" hidden="true" customHeight="false" outlineLevel="0" collapsed="false"/>
    <row r="2327" customFormat="false" ht="12.75" hidden="true" customHeight="false" outlineLevel="0" collapsed="false"/>
    <row r="2328" customFormat="false" ht="12.75" hidden="true" customHeight="false" outlineLevel="0" collapsed="false"/>
    <row r="2329" customFormat="false" ht="12.75" hidden="true" customHeight="false" outlineLevel="0" collapsed="false"/>
    <row r="2330" customFormat="false" ht="12.75" hidden="true" customHeight="false" outlineLevel="0" collapsed="false"/>
    <row r="2331" customFormat="false" ht="12.75" hidden="true" customHeight="false" outlineLevel="0" collapsed="false"/>
    <row r="2332" customFormat="false" ht="12.75" hidden="true" customHeight="false" outlineLevel="0" collapsed="false"/>
    <row r="2333" customFormat="false" ht="12.75" hidden="true" customHeight="false" outlineLevel="0" collapsed="false"/>
    <row r="2334" customFormat="false" ht="12.75" hidden="true" customHeight="false" outlineLevel="0" collapsed="false"/>
    <row r="2335" customFormat="false" ht="12.75" hidden="true" customHeight="false" outlineLevel="0" collapsed="false"/>
    <row r="2336" customFormat="false" ht="12.75" hidden="true" customHeight="false" outlineLevel="0" collapsed="false"/>
    <row r="2337" customFormat="false" ht="12.75" hidden="true" customHeight="false" outlineLevel="0" collapsed="false"/>
    <row r="2338" customFormat="false" ht="12.75" hidden="true" customHeight="false" outlineLevel="0" collapsed="false"/>
    <row r="2339" customFormat="false" ht="12.75" hidden="true" customHeight="false" outlineLevel="0" collapsed="false"/>
    <row r="2340" customFormat="false" ht="12.75" hidden="true" customHeight="false" outlineLevel="0" collapsed="false"/>
    <row r="2341" customFormat="false" ht="12.75" hidden="true" customHeight="false" outlineLevel="0" collapsed="false"/>
    <row r="2342" customFormat="false" ht="12.75" hidden="true" customHeight="false" outlineLevel="0" collapsed="false"/>
    <row r="2343" customFormat="false" ht="12.75" hidden="true" customHeight="false" outlineLevel="0" collapsed="false"/>
    <row r="2344" customFormat="false" ht="12.75" hidden="true" customHeight="false" outlineLevel="0" collapsed="false"/>
    <row r="2345" customFormat="false" ht="12.75" hidden="true" customHeight="false" outlineLevel="0" collapsed="false"/>
    <row r="2346" customFormat="false" ht="12.75" hidden="true" customHeight="false" outlineLevel="0" collapsed="false"/>
    <row r="2347" customFormat="false" ht="12.75" hidden="true" customHeight="false" outlineLevel="0" collapsed="false"/>
    <row r="2348" customFormat="false" ht="12.75" hidden="true" customHeight="false" outlineLevel="0" collapsed="false"/>
    <row r="2349" customFormat="false" ht="12.75" hidden="true" customHeight="false" outlineLevel="0" collapsed="false"/>
    <row r="2350" customFormat="false" ht="12.75" hidden="true" customHeight="false" outlineLevel="0" collapsed="false"/>
    <row r="2351" customFormat="false" ht="12.75" hidden="true" customHeight="false" outlineLevel="0" collapsed="false"/>
    <row r="2352" customFormat="false" ht="12.75" hidden="true" customHeight="false" outlineLevel="0" collapsed="false"/>
    <row r="2353" customFormat="false" ht="12.75" hidden="true" customHeight="false" outlineLevel="0" collapsed="false"/>
    <row r="2354" customFormat="false" ht="12.75" hidden="true" customHeight="false" outlineLevel="0" collapsed="false"/>
    <row r="2355" customFormat="false" ht="12.75" hidden="true" customHeight="false" outlineLevel="0" collapsed="false"/>
    <row r="2356" customFormat="false" ht="12.75" hidden="true" customHeight="false" outlineLevel="0" collapsed="false"/>
    <row r="2357" customFormat="false" ht="12.75" hidden="true" customHeight="false" outlineLevel="0" collapsed="false"/>
    <row r="2358" customFormat="false" ht="12.75" hidden="true" customHeight="false" outlineLevel="0" collapsed="false"/>
    <row r="2359" customFormat="false" ht="12.75" hidden="true" customHeight="false" outlineLevel="0" collapsed="false"/>
    <row r="2360" customFormat="false" ht="12.75" hidden="true" customHeight="false" outlineLevel="0" collapsed="false"/>
    <row r="2361" customFormat="false" ht="12.75" hidden="true" customHeight="false" outlineLevel="0" collapsed="false"/>
    <row r="2362" customFormat="false" ht="12.75" hidden="true" customHeight="false" outlineLevel="0" collapsed="false"/>
    <row r="2363" customFormat="false" ht="12.75" hidden="true" customHeight="false" outlineLevel="0" collapsed="false"/>
    <row r="2364" customFormat="false" ht="12.75" hidden="true" customHeight="false" outlineLevel="0" collapsed="false"/>
    <row r="2365" customFormat="false" ht="12.75" hidden="true" customHeight="false" outlineLevel="0" collapsed="false"/>
    <row r="2366" customFormat="false" ht="12.75" hidden="true" customHeight="false" outlineLevel="0" collapsed="false"/>
    <row r="2367" customFormat="false" ht="12.75" hidden="true" customHeight="false" outlineLevel="0" collapsed="false"/>
    <row r="2368" customFormat="false" ht="12.75" hidden="true" customHeight="false" outlineLevel="0" collapsed="false"/>
    <row r="2369" customFormat="false" ht="12.75" hidden="true" customHeight="false" outlineLevel="0" collapsed="false"/>
    <row r="2370" customFormat="false" ht="12.75" hidden="true" customHeight="false" outlineLevel="0" collapsed="false"/>
    <row r="2371" customFormat="false" ht="12.75" hidden="true" customHeight="false" outlineLevel="0" collapsed="false"/>
    <row r="2372" customFormat="false" ht="12.75" hidden="true" customHeight="false" outlineLevel="0" collapsed="false"/>
    <row r="2373" customFormat="false" ht="12.75" hidden="true" customHeight="false" outlineLevel="0" collapsed="false"/>
    <row r="2374" customFormat="false" ht="12.75" hidden="true" customHeight="false" outlineLevel="0" collapsed="false"/>
    <row r="2375" customFormat="false" ht="12.75" hidden="true" customHeight="false" outlineLevel="0" collapsed="false"/>
    <row r="2376" customFormat="false" ht="12.75" hidden="true" customHeight="false" outlineLevel="0" collapsed="false"/>
    <row r="2377" customFormat="false" ht="12.75" hidden="true" customHeight="false" outlineLevel="0" collapsed="false"/>
    <row r="2378" customFormat="false" ht="12.75" hidden="true" customHeight="false" outlineLevel="0" collapsed="false"/>
    <row r="2379" customFormat="false" ht="12.75" hidden="true" customHeight="false" outlineLevel="0" collapsed="false"/>
    <row r="2380" customFormat="false" ht="12.75" hidden="true" customHeight="false" outlineLevel="0" collapsed="false"/>
    <row r="2381" customFormat="false" ht="12.75" hidden="true" customHeight="false" outlineLevel="0" collapsed="false"/>
    <row r="2382" customFormat="false" ht="12.75" hidden="true" customHeight="false" outlineLevel="0" collapsed="false"/>
    <row r="2383" customFormat="false" ht="12.75" hidden="true" customHeight="false" outlineLevel="0" collapsed="false"/>
    <row r="2384" customFormat="false" ht="12.75" hidden="true" customHeight="false" outlineLevel="0" collapsed="false"/>
    <row r="2385" customFormat="false" ht="12.75" hidden="true" customHeight="false" outlineLevel="0" collapsed="false"/>
    <row r="2386" customFormat="false" ht="12.75" hidden="true" customHeight="false" outlineLevel="0" collapsed="false"/>
    <row r="2387" customFormat="false" ht="12.75" hidden="true" customHeight="false" outlineLevel="0" collapsed="false"/>
    <row r="2388" customFormat="false" ht="12.75" hidden="true" customHeight="false" outlineLevel="0" collapsed="false"/>
    <row r="2389" customFormat="false" ht="12.75" hidden="true" customHeight="false" outlineLevel="0" collapsed="false"/>
    <row r="2390" customFormat="false" ht="12.75" hidden="true" customHeight="false" outlineLevel="0" collapsed="false"/>
    <row r="2391" customFormat="false" ht="12.75" hidden="true" customHeight="false" outlineLevel="0" collapsed="false"/>
    <row r="2392" customFormat="false" ht="12.75" hidden="true" customHeight="false" outlineLevel="0" collapsed="false"/>
    <row r="2393" customFormat="false" ht="12.75" hidden="true" customHeight="false" outlineLevel="0" collapsed="false"/>
    <row r="2394" customFormat="false" ht="12.75" hidden="true" customHeight="false" outlineLevel="0" collapsed="false"/>
    <row r="2395" customFormat="false" ht="12.75" hidden="true" customHeight="false" outlineLevel="0" collapsed="false"/>
    <row r="2396" customFormat="false" ht="12.75" hidden="true" customHeight="false" outlineLevel="0" collapsed="false"/>
    <row r="2397" customFormat="false" ht="12.75" hidden="true" customHeight="false" outlineLevel="0" collapsed="false"/>
    <row r="2398" customFormat="false" ht="12.75" hidden="true" customHeight="false" outlineLevel="0" collapsed="false"/>
    <row r="2399" customFormat="false" ht="12.75" hidden="true" customHeight="false" outlineLevel="0" collapsed="false"/>
    <row r="2400" customFormat="false" ht="12.75" hidden="true" customHeight="false" outlineLevel="0" collapsed="false"/>
    <row r="2401" customFormat="false" ht="12.75" hidden="true" customHeight="false" outlineLevel="0" collapsed="false"/>
    <row r="2402" customFormat="false" ht="12.75" hidden="true" customHeight="false" outlineLevel="0" collapsed="false"/>
    <row r="2403" customFormat="false" ht="12.75" hidden="true" customHeight="false" outlineLevel="0" collapsed="false"/>
    <row r="2404" customFormat="false" ht="12.75" hidden="true" customHeight="false" outlineLevel="0" collapsed="false"/>
    <row r="2405" customFormat="false" ht="12.75" hidden="true" customHeight="false" outlineLevel="0" collapsed="false"/>
    <row r="2406" customFormat="false" ht="12.75" hidden="true" customHeight="false" outlineLevel="0" collapsed="false"/>
    <row r="2407" customFormat="false" ht="12.75" hidden="true" customHeight="false" outlineLevel="0" collapsed="false"/>
    <row r="2408" customFormat="false" ht="12.75" hidden="true" customHeight="false" outlineLevel="0" collapsed="false"/>
    <row r="2409" customFormat="false" ht="12.75" hidden="true" customHeight="false" outlineLevel="0" collapsed="false"/>
    <row r="2410" customFormat="false" ht="12.75" hidden="true" customHeight="false" outlineLevel="0" collapsed="false"/>
    <row r="2411" customFormat="false" ht="12.75" hidden="true" customHeight="false" outlineLevel="0" collapsed="false"/>
    <row r="2412" customFormat="false" ht="12.75" hidden="true" customHeight="false" outlineLevel="0" collapsed="false"/>
    <row r="2413" customFormat="false" ht="12.75" hidden="true" customHeight="false" outlineLevel="0" collapsed="false"/>
    <row r="2414" customFormat="false" ht="12.75" hidden="true" customHeight="false" outlineLevel="0" collapsed="false"/>
    <row r="2415" customFormat="false" ht="12.75" hidden="true" customHeight="false" outlineLevel="0" collapsed="false"/>
    <row r="2416" customFormat="false" ht="12.75" hidden="true" customHeight="false" outlineLevel="0" collapsed="false"/>
    <row r="2417" customFormat="false" ht="12.75" hidden="true" customHeight="false" outlineLevel="0" collapsed="false"/>
    <row r="2418" customFormat="false" ht="12.75" hidden="true" customHeight="false" outlineLevel="0" collapsed="false"/>
    <row r="2419" customFormat="false" ht="12.75" hidden="true" customHeight="false" outlineLevel="0" collapsed="false"/>
    <row r="2420" customFormat="false" ht="12.75" hidden="true" customHeight="false" outlineLevel="0" collapsed="false"/>
    <row r="2421" customFormat="false" ht="12.75" hidden="true" customHeight="false" outlineLevel="0" collapsed="false"/>
    <row r="2422" customFormat="false" ht="12.75" hidden="true" customHeight="false" outlineLevel="0" collapsed="false"/>
    <row r="2423" customFormat="false" ht="12.75" hidden="true" customHeight="false" outlineLevel="0" collapsed="false"/>
    <row r="2424" customFormat="false" ht="12.75" hidden="true" customHeight="false" outlineLevel="0" collapsed="false"/>
    <row r="2425" customFormat="false" ht="12.75" hidden="true" customHeight="false" outlineLevel="0" collapsed="false"/>
    <row r="2426" customFormat="false" ht="12.75" hidden="true" customHeight="false" outlineLevel="0" collapsed="false"/>
    <row r="2427" customFormat="false" ht="12.75" hidden="true" customHeight="false" outlineLevel="0" collapsed="false"/>
    <row r="2428" customFormat="false" ht="12.75" hidden="true" customHeight="false" outlineLevel="0" collapsed="false"/>
    <row r="2429" customFormat="false" ht="12.75" hidden="true" customHeight="false" outlineLevel="0" collapsed="false"/>
    <row r="2430" customFormat="false" ht="12.75" hidden="true" customHeight="false" outlineLevel="0" collapsed="false"/>
    <row r="2431" customFormat="false" ht="12.75" hidden="true" customHeight="false" outlineLevel="0" collapsed="false"/>
    <row r="2432" customFormat="false" ht="12.75" hidden="true" customHeight="false" outlineLevel="0" collapsed="false"/>
    <row r="2433" customFormat="false" ht="12.75" hidden="true" customHeight="false" outlineLevel="0" collapsed="false"/>
    <row r="2434" customFormat="false" ht="12.75" hidden="true" customHeight="false" outlineLevel="0" collapsed="false"/>
    <row r="2435" customFormat="false" ht="12.75" hidden="true" customHeight="false" outlineLevel="0" collapsed="false"/>
    <row r="2436" customFormat="false" ht="12.75" hidden="true" customHeight="false" outlineLevel="0" collapsed="false"/>
    <row r="2437" customFormat="false" ht="12.75" hidden="true" customHeight="false" outlineLevel="0" collapsed="false"/>
    <row r="2438" customFormat="false" ht="12.75" hidden="true" customHeight="false" outlineLevel="0" collapsed="false"/>
    <row r="2439" customFormat="false" ht="12.75" hidden="true" customHeight="false" outlineLevel="0" collapsed="false"/>
    <row r="2440" customFormat="false" ht="12.75" hidden="true" customHeight="false" outlineLevel="0" collapsed="false"/>
    <row r="2441" customFormat="false" ht="12.75" hidden="true" customHeight="false" outlineLevel="0" collapsed="false"/>
    <row r="2442" customFormat="false" ht="12.75" hidden="true" customHeight="false" outlineLevel="0" collapsed="false"/>
    <row r="2443" customFormat="false" ht="12.75" hidden="true" customHeight="false" outlineLevel="0" collapsed="false"/>
    <row r="2444" customFormat="false" ht="12.75" hidden="true" customHeight="false" outlineLevel="0" collapsed="false"/>
    <row r="2445" customFormat="false" ht="12.75" hidden="true" customHeight="false" outlineLevel="0" collapsed="false"/>
    <row r="2446" customFormat="false" ht="12.75" hidden="true" customHeight="false" outlineLevel="0" collapsed="false"/>
    <row r="2447" customFormat="false" ht="12.75" hidden="true" customHeight="false" outlineLevel="0" collapsed="false"/>
    <row r="2448" customFormat="false" ht="12.75" hidden="true" customHeight="false" outlineLevel="0" collapsed="false"/>
    <row r="2449" customFormat="false" ht="12.75" hidden="true" customHeight="false" outlineLevel="0" collapsed="false"/>
    <row r="2450" customFormat="false" ht="12.75" hidden="true" customHeight="false" outlineLevel="0" collapsed="false"/>
    <row r="2451" customFormat="false" ht="12.75" hidden="true" customHeight="false" outlineLevel="0" collapsed="false"/>
    <row r="2452" customFormat="false" ht="12.75" hidden="true" customHeight="false" outlineLevel="0" collapsed="false"/>
    <row r="2453" customFormat="false" ht="12.75" hidden="true" customHeight="false" outlineLevel="0" collapsed="false"/>
    <row r="2454" customFormat="false" ht="12.75" hidden="true" customHeight="false" outlineLevel="0" collapsed="false"/>
    <row r="2455" customFormat="false" ht="12.75" hidden="true" customHeight="false" outlineLevel="0" collapsed="false"/>
    <row r="2456" customFormat="false" ht="12.75" hidden="true" customHeight="false" outlineLevel="0" collapsed="false"/>
    <row r="2457" customFormat="false" ht="12.75" hidden="true" customHeight="false" outlineLevel="0" collapsed="false"/>
    <row r="2458" customFormat="false" ht="12.75" hidden="true" customHeight="false" outlineLevel="0" collapsed="false"/>
    <row r="2459" customFormat="false" ht="12.75" hidden="true" customHeight="false" outlineLevel="0" collapsed="false"/>
    <row r="2460" customFormat="false" ht="12.75" hidden="true" customHeight="false" outlineLevel="0" collapsed="false"/>
    <row r="2461" customFormat="false" ht="12.75" hidden="true" customHeight="false" outlineLevel="0" collapsed="false"/>
    <row r="2462" customFormat="false" ht="12.75" hidden="true" customHeight="false" outlineLevel="0" collapsed="false"/>
    <row r="2463" customFormat="false" ht="12.75" hidden="true" customHeight="false" outlineLevel="0" collapsed="false"/>
    <row r="2464" customFormat="false" ht="12.75" hidden="true" customHeight="false" outlineLevel="0" collapsed="false"/>
    <row r="2465" customFormat="false" ht="12.75" hidden="true" customHeight="false" outlineLevel="0" collapsed="false"/>
    <row r="2466" customFormat="false" ht="12.75" hidden="true" customHeight="false" outlineLevel="0" collapsed="false"/>
    <row r="2467" customFormat="false" ht="12.75" hidden="true" customHeight="false" outlineLevel="0" collapsed="false"/>
    <row r="2468" customFormat="false" ht="12.75" hidden="true" customHeight="false" outlineLevel="0" collapsed="false"/>
    <row r="2469" customFormat="false" ht="12.75" hidden="true" customHeight="false" outlineLevel="0" collapsed="false"/>
    <row r="2470" customFormat="false" ht="12.75" hidden="true" customHeight="false" outlineLevel="0" collapsed="false"/>
    <row r="2471" customFormat="false" ht="12.75" hidden="true" customHeight="false" outlineLevel="0" collapsed="false"/>
    <row r="2472" customFormat="false" ht="12.75" hidden="true" customHeight="false" outlineLevel="0" collapsed="false"/>
    <row r="2473" customFormat="false" ht="12.75" hidden="true" customHeight="false" outlineLevel="0" collapsed="false"/>
    <row r="2474" customFormat="false" ht="12.75" hidden="true" customHeight="false" outlineLevel="0" collapsed="false"/>
    <row r="2475" customFormat="false" ht="12.75" hidden="true" customHeight="false" outlineLevel="0" collapsed="false"/>
    <row r="2476" customFormat="false" ht="12.75" hidden="true" customHeight="false" outlineLevel="0" collapsed="false"/>
    <row r="2477" customFormat="false" ht="12.75" hidden="true" customHeight="false" outlineLevel="0" collapsed="false"/>
    <row r="2478" customFormat="false" ht="12.75" hidden="true" customHeight="false" outlineLevel="0" collapsed="false"/>
    <row r="2479" customFormat="false" ht="12.75" hidden="true" customHeight="false" outlineLevel="0" collapsed="false"/>
    <row r="2480" customFormat="false" ht="12.75" hidden="true" customHeight="false" outlineLevel="0" collapsed="false"/>
    <row r="2481" customFormat="false" ht="12.75" hidden="true" customHeight="false" outlineLevel="0" collapsed="false"/>
    <row r="2482" customFormat="false" ht="12.75" hidden="true" customHeight="false" outlineLevel="0" collapsed="false"/>
    <row r="2483" customFormat="false" ht="12.75" hidden="true" customHeight="false" outlineLevel="0" collapsed="false"/>
    <row r="2484" customFormat="false" ht="12.75" hidden="true" customHeight="false" outlineLevel="0" collapsed="false"/>
    <row r="2485" customFormat="false" ht="12.75" hidden="true" customHeight="false" outlineLevel="0" collapsed="false"/>
    <row r="2486" customFormat="false" ht="12.75" hidden="true" customHeight="false" outlineLevel="0" collapsed="false"/>
    <row r="2487" customFormat="false" ht="12.75" hidden="true" customHeight="false" outlineLevel="0" collapsed="false"/>
    <row r="2488" customFormat="false" ht="12.75" hidden="true" customHeight="false" outlineLevel="0" collapsed="false"/>
    <row r="2489" customFormat="false" ht="12.75" hidden="true" customHeight="false" outlineLevel="0" collapsed="false"/>
    <row r="2490" customFormat="false" ht="12.75" hidden="true" customHeight="false" outlineLevel="0" collapsed="false"/>
    <row r="2491" customFormat="false" ht="12.75" hidden="true" customHeight="false" outlineLevel="0" collapsed="false"/>
    <row r="2492" customFormat="false" ht="12.75" hidden="true" customHeight="false" outlineLevel="0" collapsed="false"/>
    <row r="2493" customFormat="false" ht="12.75" hidden="true" customHeight="false" outlineLevel="0" collapsed="false"/>
    <row r="2494" customFormat="false" ht="12.75" hidden="true" customHeight="false" outlineLevel="0" collapsed="false"/>
    <row r="2495" customFormat="false" ht="12.75" hidden="true" customHeight="false" outlineLevel="0" collapsed="false"/>
    <row r="2496" customFormat="false" ht="12.75" hidden="true" customHeight="false" outlineLevel="0" collapsed="false"/>
    <row r="2497" customFormat="false" ht="12.75" hidden="true" customHeight="false" outlineLevel="0" collapsed="false"/>
    <row r="2498" customFormat="false" ht="12.75" hidden="true" customHeight="false" outlineLevel="0" collapsed="false"/>
    <row r="2499" customFormat="false" ht="12.75" hidden="true" customHeight="false" outlineLevel="0" collapsed="false"/>
    <row r="2500" customFormat="false" ht="12.75" hidden="true" customHeight="false" outlineLevel="0" collapsed="false"/>
    <row r="2501" customFormat="false" ht="12.75" hidden="true" customHeight="false" outlineLevel="0" collapsed="false"/>
    <row r="2502" customFormat="false" ht="12.75" hidden="true" customHeight="false" outlineLevel="0" collapsed="false"/>
    <row r="2503" customFormat="false" ht="12.75" hidden="true" customHeight="false" outlineLevel="0" collapsed="false"/>
    <row r="2504" customFormat="false" ht="12.75" hidden="true" customHeight="false" outlineLevel="0" collapsed="false"/>
    <row r="2505" customFormat="false" ht="12.75" hidden="true" customHeight="false" outlineLevel="0" collapsed="false"/>
    <row r="2506" customFormat="false" ht="12.75" hidden="true" customHeight="false" outlineLevel="0" collapsed="false"/>
    <row r="2507" customFormat="false" ht="12.75" hidden="true" customHeight="false" outlineLevel="0" collapsed="false"/>
    <row r="2508" customFormat="false" ht="12.75" hidden="true" customHeight="false" outlineLevel="0" collapsed="false"/>
    <row r="2509" customFormat="false" ht="12.75" hidden="true" customHeight="false" outlineLevel="0" collapsed="false"/>
    <row r="2510" customFormat="false" ht="12.75" hidden="true" customHeight="false" outlineLevel="0" collapsed="false"/>
    <row r="2511" customFormat="false" ht="12.75" hidden="true" customHeight="false" outlineLevel="0" collapsed="false"/>
    <row r="2512" customFormat="false" ht="12.75" hidden="true" customHeight="false" outlineLevel="0" collapsed="false"/>
    <row r="2513" customFormat="false" ht="12.75" hidden="true" customHeight="false" outlineLevel="0" collapsed="false"/>
    <row r="2514" customFormat="false" ht="12.75" hidden="true" customHeight="false" outlineLevel="0" collapsed="false"/>
    <row r="2515" customFormat="false" ht="12.75" hidden="true" customHeight="false" outlineLevel="0" collapsed="false"/>
    <row r="2516" customFormat="false" ht="12.75" hidden="true" customHeight="false" outlineLevel="0" collapsed="false"/>
    <row r="2517" customFormat="false" ht="12.75" hidden="true" customHeight="false" outlineLevel="0" collapsed="false"/>
    <row r="2518" customFormat="false" ht="12.75" hidden="true" customHeight="false" outlineLevel="0" collapsed="false"/>
    <row r="2519" customFormat="false" ht="12.75" hidden="true" customHeight="false" outlineLevel="0" collapsed="false"/>
    <row r="2520" customFormat="false" ht="12.75" hidden="true" customHeight="false" outlineLevel="0" collapsed="false"/>
    <row r="2521" customFormat="false" ht="12.75" hidden="true" customHeight="false" outlineLevel="0" collapsed="false"/>
    <row r="2522" customFormat="false" ht="12.75" hidden="true" customHeight="false" outlineLevel="0" collapsed="false"/>
    <row r="2523" customFormat="false" ht="12.75" hidden="true" customHeight="false" outlineLevel="0" collapsed="false"/>
    <row r="2524" customFormat="false" ht="12.75" hidden="true" customHeight="false" outlineLevel="0" collapsed="false"/>
    <row r="2525" customFormat="false" ht="12.75" hidden="true" customHeight="false" outlineLevel="0" collapsed="false"/>
    <row r="2526" customFormat="false" ht="12.75" hidden="true" customHeight="false" outlineLevel="0" collapsed="false"/>
    <row r="2527" customFormat="false" ht="12.75" hidden="true" customHeight="false" outlineLevel="0" collapsed="false"/>
    <row r="2528" customFormat="false" ht="12.75" hidden="true" customHeight="false" outlineLevel="0" collapsed="false"/>
    <row r="2529" customFormat="false" ht="12.75" hidden="true" customHeight="false" outlineLevel="0" collapsed="false"/>
    <row r="2530" customFormat="false" ht="12.75" hidden="true" customHeight="false" outlineLevel="0" collapsed="false"/>
    <row r="2531" customFormat="false" ht="12.75" hidden="true" customHeight="false" outlineLevel="0" collapsed="false"/>
    <row r="2532" customFormat="false" ht="12.75" hidden="true" customHeight="false" outlineLevel="0" collapsed="false"/>
    <row r="2533" customFormat="false" ht="12.75" hidden="true" customHeight="false" outlineLevel="0" collapsed="false"/>
    <row r="2534" customFormat="false" ht="12.75" hidden="true" customHeight="false" outlineLevel="0" collapsed="false"/>
    <row r="2535" customFormat="false" ht="12.75" hidden="true" customHeight="false" outlineLevel="0" collapsed="false"/>
    <row r="2536" customFormat="false" ht="12.75" hidden="true" customHeight="false" outlineLevel="0" collapsed="false"/>
    <row r="2537" customFormat="false" ht="12.75" hidden="true" customHeight="false" outlineLevel="0" collapsed="false"/>
    <row r="2538" customFormat="false" ht="12.75" hidden="true" customHeight="false" outlineLevel="0" collapsed="false"/>
    <row r="2539" customFormat="false" ht="12.75" hidden="true" customHeight="false" outlineLevel="0" collapsed="false"/>
    <row r="2540" customFormat="false" ht="12.75" hidden="true" customHeight="false" outlineLevel="0" collapsed="false"/>
    <row r="2541" customFormat="false" ht="12.75" hidden="true" customHeight="false" outlineLevel="0" collapsed="false"/>
    <row r="2542" customFormat="false" ht="12.75" hidden="true" customHeight="false" outlineLevel="0" collapsed="false"/>
    <row r="2543" customFormat="false" ht="12.75" hidden="true" customHeight="false" outlineLevel="0" collapsed="false"/>
    <row r="2544" customFormat="false" ht="12.75" hidden="true" customHeight="false" outlineLevel="0" collapsed="false"/>
    <row r="2545" customFormat="false" ht="12.75" hidden="true" customHeight="false" outlineLevel="0" collapsed="false"/>
    <row r="2546" customFormat="false" ht="12.75" hidden="true" customHeight="false" outlineLevel="0" collapsed="false"/>
    <row r="2547" customFormat="false" ht="12.75" hidden="true" customHeight="false" outlineLevel="0" collapsed="false"/>
    <row r="2548" customFormat="false" ht="12.75" hidden="true" customHeight="false" outlineLevel="0" collapsed="false"/>
    <row r="2549" customFormat="false" ht="12.75" hidden="true" customHeight="false" outlineLevel="0" collapsed="false"/>
    <row r="2550" customFormat="false" ht="12.75" hidden="true" customHeight="false" outlineLevel="0" collapsed="false"/>
    <row r="2551" customFormat="false" ht="12.75" hidden="true" customHeight="false" outlineLevel="0" collapsed="false"/>
    <row r="2552" customFormat="false" ht="12.75" hidden="true" customHeight="false" outlineLevel="0" collapsed="false"/>
    <row r="2553" customFormat="false" ht="12.75" hidden="true" customHeight="false" outlineLevel="0" collapsed="false"/>
    <row r="2554" customFormat="false" ht="12.75" hidden="true" customHeight="false" outlineLevel="0" collapsed="false"/>
    <row r="2555" customFormat="false" ht="12.75" hidden="true" customHeight="false" outlineLevel="0" collapsed="false"/>
    <row r="2556" customFormat="false" ht="12.75" hidden="true" customHeight="false" outlineLevel="0" collapsed="false"/>
    <row r="2557" customFormat="false" ht="12.75" hidden="true" customHeight="false" outlineLevel="0" collapsed="false"/>
    <row r="2558" customFormat="false" ht="12.75" hidden="true" customHeight="false" outlineLevel="0" collapsed="false"/>
    <row r="2559" customFormat="false" ht="12.75" hidden="true" customHeight="false" outlineLevel="0" collapsed="false"/>
    <row r="2560" customFormat="false" ht="12.75" hidden="true" customHeight="false" outlineLevel="0" collapsed="false"/>
    <row r="2561" customFormat="false" ht="12.75" hidden="true" customHeight="false" outlineLevel="0" collapsed="false"/>
    <row r="2562" customFormat="false" ht="12.75" hidden="true" customHeight="false" outlineLevel="0" collapsed="false"/>
    <row r="2563" customFormat="false" ht="12.75" hidden="true" customHeight="false" outlineLevel="0" collapsed="false"/>
    <row r="2564" customFormat="false" ht="12.75" hidden="true" customHeight="false" outlineLevel="0" collapsed="false"/>
    <row r="2565" customFormat="false" ht="12.75" hidden="true" customHeight="false" outlineLevel="0" collapsed="false"/>
    <row r="2566" customFormat="false" ht="12.75" hidden="true" customHeight="false" outlineLevel="0" collapsed="false"/>
    <row r="2567" customFormat="false" ht="12.75" hidden="true" customHeight="false" outlineLevel="0" collapsed="false"/>
    <row r="2568" customFormat="false" ht="12.75" hidden="true" customHeight="false" outlineLevel="0" collapsed="false"/>
    <row r="2569" customFormat="false" ht="12.75" hidden="true" customHeight="false" outlineLevel="0" collapsed="false"/>
    <row r="2570" customFormat="false" ht="12.75" hidden="true" customHeight="false" outlineLevel="0" collapsed="false"/>
    <row r="2571" customFormat="false" ht="12.75" hidden="true" customHeight="false" outlineLevel="0" collapsed="false"/>
    <row r="2572" customFormat="false" ht="12.75" hidden="true" customHeight="false" outlineLevel="0" collapsed="false"/>
    <row r="2573" customFormat="false" ht="12.75" hidden="true" customHeight="false" outlineLevel="0" collapsed="false"/>
    <row r="2574" customFormat="false" ht="12.75" hidden="true" customHeight="false" outlineLevel="0" collapsed="false"/>
    <row r="2575" customFormat="false" ht="12.75" hidden="true" customHeight="false" outlineLevel="0" collapsed="false"/>
    <row r="2576" customFormat="false" ht="12.75" hidden="true" customHeight="false" outlineLevel="0" collapsed="false"/>
    <row r="2577" customFormat="false" ht="12.75" hidden="true" customHeight="false" outlineLevel="0" collapsed="false"/>
    <row r="2578" customFormat="false" ht="12.75" hidden="true" customHeight="false" outlineLevel="0" collapsed="false"/>
    <row r="2579" customFormat="false" ht="12.75" hidden="true" customHeight="false" outlineLevel="0" collapsed="false"/>
    <row r="2580" customFormat="false" ht="12.75" hidden="true" customHeight="false" outlineLevel="0" collapsed="false"/>
    <row r="2581" customFormat="false" ht="12.75" hidden="true" customHeight="false" outlineLevel="0" collapsed="false"/>
    <row r="2582" customFormat="false" ht="12.75" hidden="true" customHeight="false" outlineLevel="0" collapsed="false"/>
    <row r="2583" customFormat="false" ht="12.75" hidden="true" customHeight="false" outlineLevel="0" collapsed="false"/>
    <row r="2584" customFormat="false" ht="12.75" hidden="true" customHeight="false" outlineLevel="0" collapsed="false"/>
    <row r="2585" customFormat="false" ht="12.75" hidden="true" customHeight="false" outlineLevel="0" collapsed="false"/>
    <row r="2586" customFormat="false" ht="12.75" hidden="true" customHeight="false" outlineLevel="0" collapsed="false"/>
    <row r="2587" customFormat="false" ht="12.75" hidden="true" customHeight="false" outlineLevel="0" collapsed="false"/>
    <row r="2588" customFormat="false" ht="12.75" hidden="true" customHeight="false" outlineLevel="0" collapsed="false"/>
    <row r="2589" customFormat="false" ht="12.75" hidden="true" customHeight="false" outlineLevel="0" collapsed="false"/>
    <row r="2590" customFormat="false" ht="12.75" hidden="true" customHeight="false" outlineLevel="0" collapsed="false"/>
    <row r="2591" customFormat="false" ht="12.75" hidden="true" customHeight="false" outlineLevel="0" collapsed="false"/>
    <row r="2592" customFormat="false" ht="12.75" hidden="true" customHeight="false" outlineLevel="0" collapsed="false"/>
    <row r="2593" customFormat="false" ht="12.75" hidden="true" customHeight="false" outlineLevel="0" collapsed="false"/>
    <row r="2594" customFormat="false" ht="12.75" hidden="true" customHeight="false" outlineLevel="0" collapsed="false"/>
    <row r="2595" customFormat="false" ht="12.75" hidden="true" customHeight="false" outlineLevel="0" collapsed="false"/>
    <row r="2596" customFormat="false" ht="12.75" hidden="true" customHeight="false" outlineLevel="0" collapsed="false"/>
    <row r="2597" customFormat="false" ht="12.75" hidden="true" customHeight="false" outlineLevel="0" collapsed="false"/>
    <row r="2598" customFormat="false" ht="12.75" hidden="true" customHeight="false" outlineLevel="0" collapsed="false"/>
    <row r="2599" customFormat="false" ht="12.75" hidden="true" customHeight="false" outlineLevel="0" collapsed="false"/>
    <row r="2600" customFormat="false" ht="12.75" hidden="true" customHeight="false" outlineLevel="0" collapsed="false"/>
    <row r="2601" customFormat="false" ht="12.75" hidden="true" customHeight="false" outlineLevel="0" collapsed="false"/>
    <row r="2602" customFormat="false" ht="12.75" hidden="true" customHeight="false" outlineLevel="0" collapsed="false"/>
    <row r="2603" customFormat="false" ht="12.75" hidden="true" customHeight="false" outlineLevel="0" collapsed="false"/>
    <row r="2604" customFormat="false" ht="12.75" hidden="true" customHeight="false" outlineLevel="0" collapsed="false"/>
    <row r="2605" customFormat="false" ht="12.75" hidden="true" customHeight="false" outlineLevel="0" collapsed="false"/>
    <row r="2606" customFormat="false" ht="12.75" hidden="true" customHeight="false" outlineLevel="0" collapsed="false"/>
    <row r="2607" customFormat="false" ht="12.75" hidden="true" customHeight="false" outlineLevel="0" collapsed="false"/>
    <row r="2608" customFormat="false" ht="12.75" hidden="true" customHeight="false" outlineLevel="0" collapsed="false"/>
    <row r="2609" customFormat="false" ht="12.75" hidden="true" customHeight="false" outlineLevel="0" collapsed="false"/>
    <row r="2610" customFormat="false" ht="12.75" hidden="true" customHeight="false" outlineLevel="0" collapsed="false"/>
    <row r="2611" customFormat="false" ht="12.75" hidden="true" customHeight="false" outlineLevel="0" collapsed="false"/>
    <row r="2612" customFormat="false" ht="12.75" hidden="true" customHeight="false" outlineLevel="0" collapsed="false"/>
    <row r="2613" customFormat="false" ht="12.75" hidden="true" customHeight="false" outlineLevel="0" collapsed="false"/>
    <row r="2614" customFormat="false" ht="12.75" hidden="true" customHeight="false" outlineLevel="0" collapsed="false"/>
    <row r="2615" customFormat="false" ht="12.75" hidden="true" customHeight="false" outlineLevel="0" collapsed="false"/>
    <row r="2616" customFormat="false" ht="12.75" hidden="true" customHeight="false" outlineLevel="0" collapsed="false"/>
    <row r="2617" customFormat="false" ht="12.75" hidden="true" customHeight="false" outlineLevel="0" collapsed="false"/>
    <row r="2618" customFormat="false" ht="12.75" hidden="true" customHeight="false" outlineLevel="0" collapsed="false"/>
    <row r="2619" customFormat="false" ht="12.75" hidden="true" customHeight="false" outlineLevel="0" collapsed="false"/>
    <row r="2620" customFormat="false" ht="12.75" hidden="true" customHeight="false" outlineLevel="0" collapsed="false"/>
    <row r="2621" customFormat="false" ht="12.75" hidden="true" customHeight="false" outlineLevel="0" collapsed="false"/>
    <row r="2622" customFormat="false" ht="12.75" hidden="true" customHeight="false" outlineLevel="0" collapsed="false"/>
    <row r="2623" customFormat="false" ht="12.75" hidden="true" customHeight="false" outlineLevel="0" collapsed="false"/>
    <row r="2624" customFormat="false" ht="12.75" hidden="true" customHeight="false" outlineLevel="0" collapsed="false"/>
    <row r="2625" customFormat="false" ht="12.75" hidden="true" customHeight="false" outlineLevel="0" collapsed="false"/>
    <row r="2626" customFormat="false" ht="12.75" hidden="true" customHeight="false" outlineLevel="0" collapsed="false"/>
    <row r="2627" customFormat="false" ht="12.75" hidden="true" customHeight="false" outlineLevel="0" collapsed="false"/>
    <row r="2628" customFormat="false" ht="12.75" hidden="true" customHeight="false" outlineLevel="0" collapsed="false"/>
    <row r="2629" customFormat="false" ht="12.75" hidden="true" customHeight="false" outlineLevel="0" collapsed="false"/>
    <row r="2630" customFormat="false" ht="12.75" hidden="true" customHeight="false" outlineLevel="0" collapsed="false"/>
    <row r="2631" customFormat="false" ht="12.75" hidden="true" customHeight="false" outlineLevel="0" collapsed="false"/>
    <row r="2632" customFormat="false" ht="12.75" hidden="true" customHeight="false" outlineLevel="0" collapsed="false"/>
    <row r="2633" customFormat="false" ht="12.75" hidden="true" customHeight="false" outlineLevel="0" collapsed="false"/>
    <row r="2634" customFormat="false" ht="12.75" hidden="true" customHeight="false" outlineLevel="0" collapsed="false"/>
    <row r="2635" customFormat="false" ht="12.75" hidden="true" customHeight="false" outlineLevel="0" collapsed="false"/>
    <row r="2636" customFormat="false" ht="12.75" hidden="true" customHeight="false" outlineLevel="0" collapsed="false"/>
    <row r="2637" customFormat="false" ht="12.75" hidden="true" customHeight="false" outlineLevel="0" collapsed="false"/>
    <row r="2638" customFormat="false" ht="12.75" hidden="true" customHeight="false" outlineLevel="0" collapsed="false"/>
    <row r="2639" customFormat="false" ht="12.75" hidden="true" customHeight="false" outlineLevel="0" collapsed="false"/>
    <row r="2640" customFormat="false" ht="12.75" hidden="true" customHeight="false" outlineLevel="0" collapsed="false"/>
    <row r="2641" customFormat="false" ht="12.75" hidden="true" customHeight="false" outlineLevel="0" collapsed="false"/>
    <row r="2642" customFormat="false" ht="12.75" hidden="true" customHeight="false" outlineLevel="0" collapsed="false"/>
    <row r="2643" customFormat="false" ht="12.75" hidden="true" customHeight="false" outlineLevel="0" collapsed="false"/>
    <row r="2644" customFormat="false" ht="12.75" hidden="true" customHeight="false" outlineLevel="0" collapsed="false"/>
    <row r="2645" customFormat="false" ht="12.75" hidden="true" customHeight="false" outlineLevel="0" collapsed="false"/>
    <row r="2646" customFormat="false" ht="12.75" hidden="true" customHeight="false" outlineLevel="0" collapsed="false"/>
    <row r="2647" customFormat="false" ht="12.75" hidden="true" customHeight="false" outlineLevel="0" collapsed="false"/>
    <row r="2648" customFormat="false" ht="12.75" hidden="true" customHeight="false" outlineLevel="0" collapsed="false"/>
    <row r="2649" customFormat="false" ht="12.75" hidden="true" customHeight="false" outlineLevel="0" collapsed="false"/>
    <row r="2650" customFormat="false" ht="12.75" hidden="true" customHeight="false" outlineLevel="0" collapsed="false"/>
    <row r="2651" customFormat="false" ht="12.75" hidden="true" customHeight="false" outlineLevel="0" collapsed="false"/>
    <row r="2652" customFormat="false" ht="12.75" hidden="true" customHeight="false" outlineLevel="0" collapsed="false"/>
    <row r="2653" customFormat="false" ht="12.75" hidden="true" customHeight="false" outlineLevel="0" collapsed="false"/>
    <row r="2654" customFormat="false" ht="12.75" hidden="true" customHeight="false" outlineLevel="0" collapsed="false"/>
    <row r="2655" customFormat="false" ht="12.75" hidden="true" customHeight="false" outlineLevel="0" collapsed="false"/>
    <row r="2656" customFormat="false" ht="12.75" hidden="true" customHeight="false" outlineLevel="0" collapsed="false"/>
    <row r="2657" customFormat="false" ht="12.75" hidden="true" customHeight="false" outlineLevel="0" collapsed="false"/>
    <row r="2658" customFormat="false" ht="12.75" hidden="true" customHeight="false" outlineLevel="0" collapsed="false"/>
    <row r="2659" customFormat="false" ht="12.75" hidden="true" customHeight="false" outlineLevel="0" collapsed="false"/>
    <row r="2660" customFormat="false" ht="12.75" hidden="true" customHeight="false" outlineLevel="0" collapsed="false"/>
    <row r="2661" customFormat="false" ht="12.75" hidden="true" customHeight="false" outlineLevel="0" collapsed="false"/>
    <row r="2662" customFormat="false" ht="12.75" hidden="true" customHeight="false" outlineLevel="0" collapsed="false"/>
    <row r="2663" customFormat="false" ht="12.75" hidden="true" customHeight="false" outlineLevel="0" collapsed="false"/>
    <row r="2664" customFormat="false" ht="12.75" hidden="true" customHeight="false" outlineLevel="0" collapsed="false"/>
    <row r="2665" customFormat="false" ht="12.75" hidden="true" customHeight="false" outlineLevel="0" collapsed="false"/>
    <row r="2666" customFormat="false" ht="12.75" hidden="true" customHeight="false" outlineLevel="0" collapsed="false"/>
    <row r="2667" customFormat="false" ht="12.75" hidden="true" customHeight="false" outlineLevel="0" collapsed="false"/>
    <row r="2668" customFormat="false" ht="12.75" hidden="true" customHeight="false" outlineLevel="0" collapsed="false"/>
    <row r="2669" customFormat="false" ht="12.75" hidden="true" customHeight="false" outlineLevel="0" collapsed="false"/>
    <row r="2670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9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140"/>
  <sheetViews>
    <sheetView showFormulas="false" showGridLines="true" showRowColHeaders="true" showZeros="true" rightToLeft="false" tabSelected="true" showOutlineSymbols="true" defaultGridColor="true" view="normal" topLeftCell="A97" colorId="64" zoomScale="100" zoomScaleNormal="100" zoomScalePageLayoutView="100" workbookViewId="0">
      <selection pane="topLeft" activeCell="H108" activeCellId="0" sqref="H10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5.56"/>
    <col collapsed="false" customWidth="true" hidden="false" outlineLevel="0" max="3" min="3" style="0" width="15.28"/>
    <col collapsed="false" customWidth="true" hidden="false" outlineLevel="0" max="8" min="4" style="0" width="12.7"/>
    <col collapsed="false" customWidth="true" hidden="false" outlineLevel="0" max="9" min="9" style="68" width="12.7"/>
    <col collapsed="false" customWidth="true" hidden="false" outlineLevel="0" max="10" min="10" style="0" width="12.7"/>
    <col collapsed="false" customWidth="true" hidden="false" outlineLevel="0" max="11" min="11" style="0" width="8.7"/>
    <col collapsed="false" customWidth="true" hidden="false" outlineLevel="0" max="12" min="12" style="37" width="9.14"/>
  </cols>
  <sheetData>
    <row r="2" customFormat="false" ht="30" hidden="false" customHeight="false" outlineLevel="0" collapsed="false">
      <c r="A2" s="71" t="s">
        <v>125</v>
      </c>
      <c r="B2" s="69"/>
      <c r="C2" s="69"/>
      <c r="D2" s="1"/>
      <c r="E2" s="70"/>
      <c r="F2" s="70"/>
      <c r="G2" s="70"/>
      <c r="H2" s="69"/>
      <c r="J2" s="70"/>
    </row>
    <row r="3" customFormat="false" ht="12.75" hidden="false" customHeight="false" outlineLevel="0" collapsed="false">
      <c r="A3" s="69"/>
      <c r="B3" s="69"/>
      <c r="C3" s="69"/>
      <c r="D3" s="1"/>
      <c r="E3" s="70"/>
      <c r="F3" s="70"/>
      <c r="G3" s="70"/>
      <c r="H3" s="69"/>
      <c r="J3" s="70"/>
    </row>
    <row r="4" customFormat="false" ht="12.75" hidden="false" customHeight="false" outlineLevel="0" collapsed="false">
      <c r="A4" s="69" t="s">
        <v>1</v>
      </c>
      <c r="B4" s="69"/>
      <c r="C4" s="69"/>
      <c r="D4" s="1"/>
      <c r="E4" s="70"/>
      <c r="F4" s="70"/>
      <c r="G4" s="70"/>
      <c r="H4" s="69"/>
      <c r="J4" s="70"/>
    </row>
    <row r="5" customFormat="false" ht="12.75" hidden="false" customHeight="false" outlineLevel="0" collapsed="false">
      <c r="A5" s="69" t="s">
        <v>2</v>
      </c>
      <c r="B5" s="69"/>
      <c r="C5" s="69"/>
      <c r="D5" s="1"/>
      <c r="E5" s="70"/>
      <c r="F5" s="70"/>
      <c r="G5" s="70"/>
      <c r="H5" s="69"/>
      <c r="J5" s="70"/>
    </row>
    <row r="6" customFormat="false" ht="12.75" hidden="false" customHeight="false" outlineLevel="0" collapsed="false">
      <c r="A6" s="69" t="s">
        <v>3</v>
      </c>
      <c r="B6" s="69"/>
      <c r="C6" s="69"/>
      <c r="D6" s="1"/>
      <c r="E6" s="70"/>
      <c r="F6" s="70"/>
      <c r="G6" s="70"/>
      <c r="H6" s="69"/>
      <c r="J6" s="70"/>
    </row>
    <row r="7" customFormat="false" ht="12.75" hidden="false" customHeight="false" outlineLevel="0" collapsed="false">
      <c r="A7" s="69" t="s">
        <v>4</v>
      </c>
      <c r="B7" s="69"/>
      <c r="C7" s="69"/>
      <c r="D7" s="1"/>
      <c r="E7" s="70"/>
      <c r="F7" s="70"/>
      <c r="G7" s="70"/>
      <c r="H7" s="69"/>
      <c r="J7" s="70"/>
    </row>
    <row r="8" customFormat="false" ht="12.75" hidden="false" customHeight="false" outlineLevel="0" collapsed="false">
      <c r="A8" s="69"/>
      <c r="B8" s="69"/>
      <c r="C8" s="69"/>
      <c r="D8" s="1"/>
      <c r="E8" s="70"/>
      <c r="F8" s="70"/>
      <c r="G8" s="70"/>
      <c r="H8" s="69"/>
      <c r="J8" s="70"/>
    </row>
    <row r="9" customFormat="false" ht="25.5" hidden="false" customHeight="false" outlineLevel="0" collapsed="false">
      <c r="A9" s="4"/>
      <c r="B9" s="4"/>
      <c r="C9" s="4"/>
      <c r="D9" s="4"/>
      <c r="E9" s="5" t="s">
        <v>5</v>
      </c>
      <c r="F9" s="6"/>
      <c r="G9" s="5" t="s">
        <v>5</v>
      </c>
      <c r="H9" s="7"/>
      <c r="I9" s="109"/>
      <c r="J9" s="9"/>
      <c r="K9" s="1"/>
      <c r="L9" s="168"/>
    </row>
    <row r="10" customFormat="false" ht="27.75" hidden="false" customHeight="false" outlineLevel="0" collapsed="false">
      <c r="A10" s="10" t="s">
        <v>6</v>
      </c>
      <c r="B10" s="10" t="s">
        <v>7</v>
      </c>
      <c r="C10" s="10" t="s">
        <v>8</v>
      </c>
      <c r="D10" s="10" t="s">
        <v>100</v>
      </c>
      <c r="E10" s="11" t="s">
        <v>126</v>
      </c>
      <c r="F10" s="12" t="s">
        <v>127</v>
      </c>
      <c r="G10" s="12" t="s">
        <v>12</v>
      </c>
      <c r="H10" s="13" t="s">
        <v>13</v>
      </c>
      <c r="I10" s="110" t="s">
        <v>14</v>
      </c>
      <c r="J10" s="15" t="s">
        <v>15</v>
      </c>
      <c r="K10" s="1"/>
      <c r="L10" s="168"/>
    </row>
    <row r="11" customFormat="false" ht="12.75" hidden="false" customHeight="false" outlineLevel="0" collapsed="false">
      <c r="A11" s="63" t="s">
        <v>16</v>
      </c>
      <c r="B11" s="63" t="n">
        <v>1</v>
      </c>
      <c r="C11" s="63" t="n">
        <v>1</v>
      </c>
      <c r="D11" s="17" t="n">
        <v>37226</v>
      </c>
      <c r="E11" s="169" t="n">
        <v>476326</v>
      </c>
      <c r="F11" s="170" t="n">
        <v>295</v>
      </c>
      <c r="G11" s="73" t="n">
        <f aca="false">E11-F11</f>
        <v>476031</v>
      </c>
      <c r="H11" s="115" t="n">
        <f aca="false">IF(G11&lt;0,0,E11/(31*1500*24))</f>
        <v>0.42681541218638</v>
      </c>
      <c r="I11" s="116" t="n">
        <v>0.9894</v>
      </c>
      <c r="J11" s="84" t="n">
        <f aca="false">I11*(24*31)</f>
        <v>736.1136</v>
      </c>
      <c r="M11" s="37"/>
    </row>
    <row r="12" customFormat="false" ht="12.75" hidden="false" customHeight="false" outlineLevel="0" collapsed="false">
      <c r="A12" s="63" t="s">
        <v>16</v>
      </c>
      <c r="B12" s="63" t="n">
        <v>1</v>
      </c>
      <c r="C12" s="63" t="n">
        <v>2</v>
      </c>
      <c r="D12" s="17" t="n">
        <v>37226</v>
      </c>
      <c r="E12" s="123" t="n">
        <v>359804</v>
      </c>
      <c r="F12" s="124" t="n">
        <v>684</v>
      </c>
      <c r="G12" s="73" t="n">
        <f aca="false">E12-F12</f>
        <v>359120</v>
      </c>
      <c r="H12" s="115" t="n">
        <f aca="false">IF(G12&lt;0,0,E12/(31*1500*24))</f>
        <v>0.322405017921147</v>
      </c>
      <c r="I12" s="125" t="n">
        <v>0.824</v>
      </c>
      <c r="J12" s="84" t="n">
        <f aca="false">I12*(24*31)</f>
        <v>613.056</v>
      </c>
      <c r="M12" s="37"/>
    </row>
    <row r="13" customFormat="false" ht="12.75" hidden="false" customHeight="false" outlineLevel="0" collapsed="false">
      <c r="A13" s="63" t="s">
        <v>16</v>
      </c>
      <c r="B13" s="63" t="n">
        <v>1</v>
      </c>
      <c r="C13" s="63" t="n">
        <v>3</v>
      </c>
      <c r="D13" s="17" t="n">
        <v>37226</v>
      </c>
      <c r="E13" s="123" t="n">
        <v>388678</v>
      </c>
      <c r="F13" s="124" t="n">
        <v>189</v>
      </c>
      <c r="G13" s="73" t="n">
        <f aca="false">E13-F13</f>
        <v>388489</v>
      </c>
      <c r="H13" s="115" t="n">
        <f aca="false">IF(G13&lt;0,0,E13/(31*1500*24))</f>
        <v>0.348277777777778</v>
      </c>
      <c r="I13" s="125" t="n">
        <v>0.8983</v>
      </c>
      <c r="J13" s="84" t="n">
        <f aca="false">I13*(24*31)</f>
        <v>668.3352</v>
      </c>
      <c r="M13" s="37"/>
    </row>
    <row r="14" customFormat="false" ht="12.75" hidden="false" customHeight="false" outlineLevel="0" collapsed="false">
      <c r="A14" s="63" t="s">
        <v>16</v>
      </c>
      <c r="B14" s="63" t="n">
        <v>1</v>
      </c>
      <c r="C14" s="63" t="n">
        <v>4</v>
      </c>
      <c r="D14" s="17" t="n">
        <v>37226</v>
      </c>
      <c r="E14" s="123" t="n">
        <v>453331</v>
      </c>
      <c r="F14" s="124" t="n">
        <v>187</v>
      </c>
      <c r="G14" s="73" t="n">
        <f aca="false">E14-F14</f>
        <v>453144</v>
      </c>
      <c r="H14" s="115" t="n">
        <f aca="false">IF(G14&lt;0,0,E14/(31*1500*24))</f>
        <v>0.406210573476703</v>
      </c>
      <c r="I14" s="125" t="n">
        <v>0.9783</v>
      </c>
      <c r="J14" s="84" t="n">
        <f aca="false">I14*(24*31)</f>
        <v>727.8552</v>
      </c>
      <c r="M14" s="37"/>
    </row>
    <row r="15" customFormat="false" ht="12.75" hidden="false" customHeight="false" outlineLevel="0" collapsed="false">
      <c r="A15" s="63" t="s">
        <v>16</v>
      </c>
      <c r="B15" s="63" t="n">
        <v>1</v>
      </c>
      <c r="C15" s="63" t="n">
        <v>5</v>
      </c>
      <c r="D15" s="17" t="n">
        <v>37226</v>
      </c>
      <c r="E15" s="123" t="n">
        <v>427510</v>
      </c>
      <c r="F15" s="124" t="n">
        <v>457</v>
      </c>
      <c r="G15" s="73" t="n">
        <f aca="false">E15-F15</f>
        <v>427053</v>
      </c>
      <c r="H15" s="115" t="n">
        <f aca="false">IF(G15&lt;0,0,E15/(31*1500*24))</f>
        <v>0.383073476702509</v>
      </c>
      <c r="I15" s="125" t="n">
        <v>0.969</v>
      </c>
      <c r="J15" s="84" t="n">
        <f aca="false">I15*(24*31)</f>
        <v>720.936</v>
      </c>
      <c r="M15" s="37"/>
    </row>
    <row r="16" customFormat="false" ht="12.75" hidden="false" customHeight="false" outlineLevel="0" collapsed="false">
      <c r="A16" s="63" t="s">
        <v>16</v>
      </c>
      <c r="B16" s="63" t="n">
        <v>1</v>
      </c>
      <c r="C16" s="63" t="n">
        <v>6</v>
      </c>
      <c r="D16" s="17" t="n">
        <v>37226</v>
      </c>
      <c r="E16" s="123" t="n">
        <v>427337</v>
      </c>
      <c r="F16" s="124" t="n">
        <v>467</v>
      </c>
      <c r="G16" s="73" t="n">
        <f aca="false">E16-F16</f>
        <v>426870</v>
      </c>
      <c r="H16" s="115" t="n">
        <f aca="false">IF(G16&lt;0,0,E16/(31*1500*24))</f>
        <v>0.382918458781362</v>
      </c>
      <c r="I16" s="125" t="n">
        <v>0.9931</v>
      </c>
      <c r="J16" s="84" t="n">
        <f aca="false">I16*(24*31)</f>
        <v>738.8664</v>
      </c>
      <c r="M16" s="37"/>
    </row>
    <row r="17" customFormat="false" ht="12.75" hidden="false" customHeight="false" outlineLevel="0" collapsed="false">
      <c r="A17" s="63" t="s">
        <v>16</v>
      </c>
      <c r="B17" s="63" t="n">
        <v>1</v>
      </c>
      <c r="C17" s="63" t="n">
        <v>7</v>
      </c>
      <c r="D17" s="17" t="n">
        <v>37226</v>
      </c>
      <c r="E17" s="123" t="n">
        <v>397039</v>
      </c>
      <c r="F17" s="124" t="n">
        <v>488</v>
      </c>
      <c r="G17" s="73" t="n">
        <f aca="false">E17-F17</f>
        <v>396551</v>
      </c>
      <c r="H17" s="115" t="n">
        <f aca="false">IF(G17&lt;0,0,E17/(31*1500*24))</f>
        <v>0.355769713261649</v>
      </c>
      <c r="I17" s="125" t="n">
        <v>0.9915</v>
      </c>
      <c r="J17" s="84" t="n">
        <f aca="false">I17*(24*31)</f>
        <v>737.676</v>
      </c>
      <c r="M17" s="37"/>
    </row>
    <row r="18" customFormat="false" ht="12.75" hidden="false" customHeight="false" outlineLevel="0" collapsed="false">
      <c r="A18" s="63" t="s">
        <v>16</v>
      </c>
      <c r="B18" s="63" t="n">
        <v>1</v>
      </c>
      <c r="C18" s="63" t="n">
        <v>8</v>
      </c>
      <c r="D18" s="17" t="n">
        <v>37226</v>
      </c>
      <c r="E18" s="123" t="n">
        <v>232296</v>
      </c>
      <c r="F18" s="124" t="n">
        <v>713</v>
      </c>
      <c r="G18" s="73" t="n">
        <f aca="false">E18-F18</f>
        <v>231583</v>
      </c>
      <c r="H18" s="115" t="n">
        <f aca="false">IF(G18&lt;0,0,E18/(31*1500*24))</f>
        <v>0.208150537634409</v>
      </c>
      <c r="I18" s="125" t="n">
        <v>0.7635</v>
      </c>
      <c r="J18" s="84" t="n">
        <f aca="false">I18*(24*31)</f>
        <v>568.044</v>
      </c>
      <c r="M18" s="37"/>
    </row>
    <row r="19" customFormat="false" ht="12.75" hidden="false" customHeight="false" outlineLevel="0" collapsed="false">
      <c r="A19" s="63" t="s">
        <v>16</v>
      </c>
      <c r="B19" s="63" t="n">
        <v>1</v>
      </c>
      <c r="C19" s="63" t="n">
        <v>9</v>
      </c>
      <c r="D19" s="17" t="n">
        <v>37226</v>
      </c>
      <c r="E19" s="123" t="n">
        <f aca="false">748229-382122</f>
        <v>366107</v>
      </c>
      <c r="F19" s="124" t="n">
        <f aca="false">1151-892</f>
        <v>259</v>
      </c>
      <c r="G19" s="73" t="n">
        <f aca="false">E19-F19</f>
        <v>365848</v>
      </c>
      <c r="H19" s="115" t="n">
        <f aca="false">IF(G19&lt;0,0,E19/(31*1500*24))</f>
        <v>0.328052867383513</v>
      </c>
      <c r="I19" s="125" t="n">
        <v>0.9986</v>
      </c>
      <c r="J19" s="84" t="n">
        <f aca="false">I19*(24*31)</f>
        <v>742.9584</v>
      </c>
      <c r="M19" s="37"/>
    </row>
    <row r="20" customFormat="false" ht="12.75" hidden="false" customHeight="false" outlineLevel="0" collapsed="false">
      <c r="A20" s="63" t="s">
        <v>16</v>
      </c>
      <c r="B20" s="63" t="n">
        <v>1</v>
      </c>
      <c r="C20" s="63" t="n">
        <v>10</v>
      </c>
      <c r="D20" s="17" t="n">
        <v>37226</v>
      </c>
      <c r="E20" s="123" t="n">
        <v>306283</v>
      </c>
      <c r="F20" s="124" t="n">
        <v>310</v>
      </c>
      <c r="G20" s="73" t="n">
        <f aca="false">E20-F20</f>
        <v>305973</v>
      </c>
      <c r="H20" s="115" t="n">
        <f aca="false">IF(G20&lt;0,0,E20/(31*1500*24))</f>
        <v>0.274447132616487</v>
      </c>
      <c r="I20" s="125" t="n">
        <v>0.9516</v>
      </c>
      <c r="J20" s="84" t="n">
        <f aca="false">I20*(24*31)</f>
        <v>707.9904</v>
      </c>
      <c r="M20" s="37"/>
    </row>
    <row r="21" customFormat="false" ht="12.75" hidden="false" customHeight="false" outlineLevel="0" collapsed="false">
      <c r="A21" s="63" t="s">
        <v>16</v>
      </c>
      <c r="B21" s="63" t="n">
        <v>1</v>
      </c>
      <c r="C21" s="63" t="n">
        <v>11</v>
      </c>
      <c r="D21" s="17" t="n">
        <v>37226</v>
      </c>
      <c r="E21" s="123" t="n">
        <v>355884</v>
      </c>
      <c r="F21" s="124" t="n">
        <v>419</v>
      </c>
      <c r="G21" s="73" t="n">
        <f aca="false">E21-F21</f>
        <v>355465</v>
      </c>
      <c r="H21" s="115" t="n">
        <f aca="false">IF(G21&lt;0,0,E21/(31*1500*24))</f>
        <v>0.31889247311828</v>
      </c>
      <c r="I21" s="125" t="n">
        <v>0.9256</v>
      </c>
      <c r="J21" s="84" t="n">
        <f aca="false">I21*(24*31)</f>
        <v>688.6464</v>
      </c>
      <c r="M21" s="37"/>
    </row>
    <row r="22" customFormat="false" ht="12.75" hidden="false" customHeight="false" outlineLevel="0" collapsed="false">
      <c r="A22" s="63" t="s">
        <v>16</v>
      </c>
      <c r="B22" s="63" t="n">
        <v>1</v>
      </c>
      <c r="C22" s="63" t="n">
        <v>12</v>
      </c>
      <c r="D22" s="17" t="n">
        <v>37226</v>
      </c>
      <c r="E22" s="123" t="n">
        <v>386351</v>
      </c>
      <c r="F22" s="124" t="n">
        <v>19</v>
      </c>
      <c r="G22" s="73" t="n">
        <f aca="false">E22-F22</f>
        <v>386332</v>
      </c>
      <c r="H22" s="115" t="n">
        <f aca="false">IF(G22&lt;0,0,E22/(31*1500*24))</f>
        <v>0.346192652329749</v>
      </c>
      <c r="I22" s="125" t="n">
        <v>0.9745</v>
      </c>
      <c r="J22" s="84" t="n">
        <f aca="false">I22*(24*31)</f>
        <v>725.028</v>
      </c>
      <c r="M22" s="37"/>
    </row>
    <row r="23" customFormat="false" ht="12.75" hidden="false" customHeight="false" outlineLevel="0" collapsed="false">
      <c r="A23" s="63" t="s">
        <v>16</v>
      </c>
      <c r="B23" s="63" t="n">
        <v>1</v>
      </c>
      <c r="C23" s="63" t="n">
        <v>13</v>
      </c>
      <c r="D23" s="17" t="n">
        <v>37226</v>
      </c>
      <c r="E23" s="123" t="n">
        <v>390000</v>
      </c>
      <c r="F23" s="124" t="n">
        <v>526</v>
      </c>
      <c r="G23" s="73" t="n">
        <f aca="false">E23-F23</f>
        <v>389474</v>
      </c>
      <c r="H23" s="115" t="n">
        <f aca="false">IF(G23&lt;0,0,E23/(31*1500*24))</f>
        <v>0.349462365591398</v>
      </c>
      <c r="I23" s="125" t="n">
        <v>0.9721</v>
      </c>
      <c r="J23" s="84" t="n">
        <f aca="false">I23*(24*31)</f>
        <v>723.2424</v>
      </c>
      <c r="M23" s="37"/>
    </row>
    <row r="24" customFormat="false" ht="12.75" hidden="false" customHeight="false" outlineLevel="0" collapsed="false">
      <c r="A24" s="63" t="s">
        <v>16</v>
      </c>
      <c r="B24" s="63" t="n">
        <v>1</v>
      </c>
      <c r="C24" s="63" t="n">
        <v>14</v>
      </c>
      <c r="D24" s="17" t="n">
        <v>37226</v>
      </c>
      <c r="E24" s="123" t="n">
        <v>420417</v>
      </c>
      <c r="F24" s="124" t="n">
        <v>51</v>
      </c>
      <c r="G24" s="73" t="n">
        <f aca="false">E24-F24</f>
        <v>420366</v>
      </c>
      <c r="H24" s="115" t="n">
        <f aca="false">IF(G24&lt;0,0,E24/(31*1500*24))</f>
        <v>0.376717741935484</v>
      </c>
      <c r="I24" s="125" t="n">
        <v>0.9995</v>
      </c>
      <c r="J24" s="84" t="n">
        <f aca="false">I24*(24*31)</f>
        <v>743.628</v>
      </c>
      <c r="M24" s="37"/>
    </row>
    <row r="25" customFormat="false" ht="12.75" hidden="false" customHeight="false" outlineLevel="0" collapsed="false">
      <c r="A25" s="63" t="s">
        <v>16</v>
      </c>
      <c r="B25" s="63" t="n">
        <v>1</v>
      </c>
      <c r="C25" s="63" t="n">
        <v>15</v>
      </c>
      <c r="D25" s="17" t="n">
        <v>37226</v>
      </c>
      <c r="E25" s="123" t="n">
        <v>413689</v>
      </c>
      <c r="F25" s="124" t="n">
        <v>845</v>
      </c>
      <c r="G25" s="73" t="n">
        <f aca="false">E25-F25</f>
        <v>412844</v>
      </c>
      <c r="H25" s="115" t="n">
        <f aca="false">IF(G25&lt;0,0,E25/(31*1500*24))</f>
        <v>0.370689068100358</v>
      </c>
      <c r="I25" s="125" t="n">
        <v>0.9956</v>
      </c>
      <c r="J25" s="84" t="n">
        <f aca="false">I25*(24*31)</f>
        <v>740.7264</v>
      </c>
      <c r="M25" s="37"/>
    </row>
    <row r="26" customFormat="false" ht="12.75" hidden="false" customHeight="false" outlineLevel="0" collapsed="false">
      <c r="A26" s="63" t="s">
        <v>16</v>
      </c>
      <c r="B26" s="63" t="n">
        <v>1</v>
      </c>
      <c r="C26" s="63" t="n">
        <v>16</v>
      </c>
      <c r="D26" s="17" t="n">
        <v>37226</v>
      </c>
      <c r="E26" s="123" t="n">
        <v>431966</v>
      </c>
      <c r="F26" s="124" t="n">
        <v>236</v>
      </c>
      <c r="G26" s="73" t="n">
        <f aca="false">E26-F26</f>
        <v>431730</v>
      </c>
      <c r="H26" s="115" t="n">
        <f aca="false">IF(G26&lt;0,0,E26/(31*1500*24))</f>
        <v>0.387066308243728</v>
      </c>
      <c r="I26" s="125" t="n">
        <v>0.9996</v>
      </c>
      <c r="J26" s="84" t="n">
        <f aca="false">I26*(24*31)</f>
        <v>743.7024</v>
      </c>
      <c r="M26" s="37"/>
    </row>
    <row r="27" customFormat="false" ht="12.75" hidden="false" customHeight="false" outlineLevel="0" collapsed="false">
      <c r="A27" s="63" t="s">
        <v>16</v>
      </c>
      <c r="B27" s="63" t="n">
        <v>1</v>
      </c>
      <c r="C27" s="63" t="n">
        <v>17</v>
      </c>
      <c r="D27" s="17" t="n">
        <v>37226</v>
      </c>
      <c r="E27" s="123" t="n">
        <v>425630</v>
      </c>
      <c r="F27" s="124" t="n">
        <v>560</v>
      </c>
      <c r="G27" s="73" t="n">
        <f aca="false">E27-F27</f>
        <v>425070</v>
      </c>
      <c r="H27" s="115" t="n">
        <f aca="false">IF(G27&lt;0,0,E27/(31*1500*24))</f>
        <v>0.381388888888889</v>
      </c>
      <c r="I27" s="125" t="n">
        <v>0.9904</v>
      </c>
      <c r="J27" s="84" t="n">
        <f aca="false">I27*(24*31)</f>
        <v>736.8576</v>
      </c>
      <c r="M27" s="37"/>
    </row>
    <row r="28" customFormat="false" ht="12.75" hidden="false" customHeight="false" outlineLevel="0" collapsed="false">
      <c r="A28" s="63" t="s">
        <v>16</v>
      </c>
      <c r="B28" s="63" t="n">
        <v>1</v>
      </c>
      <c r="C28" s="63" t="n">
        <v>18</v>
      </c>
      <c r="D28" s="17" t="n">
        <v>37226</v>
      </c>
      <c r="E28" s="123" t="n">
        <v>425114</v>
      </c>
      <c r="F28" s="124" t="n">
        <v>331</v>
      </c>
      <c r="G28" s="73" t="n">
        <f aca="false">E28-F28</f>
        <v>424783</v>
      </c>
      <c r="H28" s="115" t="n">
        <f aca="false">IF(G28&lt;0,0,E28/(31*1500*24))</f>
        <v>0.380926523297491</v>
      </c>
      <c r="I28" s="125" t="n">
        <v>0.9974</v>
      </c>
      <c r="J28" s="84" t="n">
        <f aca="false">I28*(24*31)</f>
        <v>742.0656</v>
      </c>
      <c r="M28" s="37"/>
    </row>
    <row r="29" customFormat="false" ht="12.75" hidden="false" customHeight="false" outlineLevel="0" collapsed="false">
      <c r="A29" s="63" t="s">
        <v>16</v>
      </c>
      <c r="B29" s="63" t="n">
        <v>1</v>
      </c>
      <c r="C29" s="63" t="n">
        <v>19</v>
      </c>
      <c r="D29" s="17" t="n">
        <v>37226</v>
      </c>
      <c r="E29" s="123" t="n">
        <v>386747</v>
      </c>
      <c r="F29" s="124" t="n">
        <v>152</v>
      </c>
      <c r="G29" s="73" t="n">
        <f aca="false">E29-F29</f>
        <v>386595</v>
      </c>
      <c r="H29" s="115" t="n">
        <f aca="false">IF(G29&lt;0,0,E29/(31*1500*24))</f>
        <v>0.346547491039427</v>
      </c>
      <c r="I29" s="125" t="n">
        <v>0.9965</v>
      </c>
      <c r="J29" s="84" t="n">
        <f aca="false">I29*(24*31)</f>
        <v>741.396</v>
      </c>
      <c r="M29" s="37"/>
    </row>
    <row r="30" customFormat="false" ht="12.75" hidden="false" customHeight="false" outlineLevel="0" collapsed="false">
      <c r="A30" s="63" t="s">
        <v>16</v>
      </c>
      <c r="B30" s="63" t="n">
        <v>1</v>
      </c>
      <c r="C30" s="63" t="n">
        <v>20</v>
      </c>
      <c r="D30" s="17" t="n">
        <v>37226</v>
      </c>
      <c r="E30" s="123" t="n">
        <v>461433</v>
      </c>
      <c r="F30" s="124" t="n">
        <v>298</v>
      </c>
      <c r="G30" s="73" t="n">
        <f aca="false">E30-F30</f>
        <v>461135</v>
      </c>
      <c r="H30" s="115" t="n">
        <f aca="false">IF(G30&lt;0,0,E30/(31*1500*24))</f>
        <v>0.413470430107527</v>
      </c>
      <c r="I30" s="125" t="n">
        <v>0.9993</v>
      </c>
      <c r="J30" s="84" t="n">
        <f aca="false">I30*(24*31)</f>
        <v>743.4792</v>
      </c>
      <c r="M30" s="37"/>
    </row>
    <row r="31" customFormat="false" ht="12.75" hidden="false" customHeight="false" outlineLevel="0" collapsed="false">
      <c r="A31" s="63" t="s">
        <v>16</v>
      </c>
      <c r="B31" s="63" t="n">
        <v>1</v>
      </c>
      <c r="C31" s="63" t="n">
        <v>21</v>
      </c>
      <c r="D31" s="17" t="n">
        <v>37226</v>
      </c>
      <c r="E31" s="123" t="n">
        <v>458811</v>
      </c>
      <c r="F31" s="124" t="n">
        <v>192</v>
      </c>
      <c r="G31" s="73" t="n">
        <f aca="false">E31-F31</f>
        <v>458619</v>
      </c>
      <c r="H31" s="115" t="n">
        <f aca="false">IF(G31&lt;0,0,E31/(31*1500*24))</f>
        <v>0.411120967741935</v>
      </c>
      <c r="I31" s="125" t="n">
        <v>0.9954</v>
      </c>
      <c r="J31" s="84" t="n">
        <f aca="false">I31*(24*31)</f>
        <v>740.5776</v>
      </c>
      <c r="M31" s="37"/>
    </row>
    <row r="32" customFormat="false" ht="12.75" hidden="false" customHeight="false" outlineLevel="0" collapsed="false">
      <c r="A32" s="63" t="s">
        <v>16</v>
      </c>
      <c r="B32" s="63" t="n">
        <v>1</v>
      </c>
      <c r="C32" s="63" t="n">
        <v>22</v>
      </c>
      <c r="D32" s="17" t="n">
        <v>37226</v>
      </c>
      <c r="E32" s="123" t="n">
        <v>486057</v>
      </c>
      <c r="F32" s="124" t="n">
        <v>131</v>
      </c>
      <c r="G32" s="73" t="n">
        <f aca="false">E32-F32</f>
        <v>485926</v>
      </c>
      <c r="H32" s="115" t="n">
        <f aca="false">IF(G32&lt;0,0,E32/(31*1500*24))</f>
        <v>0.435534946236559</v>
      </c>
      <c r="I32" s="125" t="n">
        <v>0.9923</v>
      </c>
      <c r="J32" s="84" t="n">
        <f aca="false">I32*(24*31)</f>
        <v>738.2712</v>
      </c>
      <c r="M32" s="37"/>
    </row>
    <row r="33" customFormat="false" ht="12.75" hidden="false" customHeight="false" outlineLevel="0" collapsed="false">
      <c r="A33" s="63" t="s">
        <v>16</v>
      </c>
      <c r="B33" s="63" t="n">
        <v>1</v>
      </c>
      <c r="C33" s="63" t="n">
        <v>23</v>
      </c>
      <c r="D33" s="17" t="n">
        <v>37226</v>
      </c>
      <c r="E33" s="123" t="n">
        <v>380801</v>
      </c>
      <c r="F33" s="124" t="n">
        <v>0.426</v>
      </c>
      <c r="G33" s="73" t="n">
        <f aca="false">E33-F33</f>
        <v>380800.574</v>
      </c>
      <c r="H33" s="115" t="n">
        <f aca="false">IF(G33&lt;0,0,E33/(31*1500*24))</f>
        <v>0.341219534050179</v>
      </c>
      <c r="I33" s="125" t="n">
        <v>0.8762</v>
      </c>
      <c r="J33" s="84" t="n">
        <f aca="false">I33*(24*31)</f>
        <v>651.8928</v>
      </c>
      <c r="M33" s="37"/>
    </row>
    <row r="34" customFormat="false" ht="12.75" hidden="false" customHeight="false" outlineLevel="0" collapsed="false">
      <c r="A34" s="63" t="s">
        <v>16</v>
      </c>
      <c r="B34" s="63" t="n">
        <v>1</v>
      </c>
      <c r="C34" s="63" t="n">
        <v>24</v>
      </c>
      <c r="D34" s="17" t="n">
        <v>37226</v>
      </c>
      <c r="E34" s="123" t="n">
        <v>451325</v>
      </c>
      <c r="F34" s="124" t="n">
        <v>363</v>
      </c>
      <c r="G34" s="73" t="n">
        <f aca="false">E34-F34</f>
        <v>450962</v>
      </c>
      <c r="H34" s="115" t="n">
        <f aca="false">IF(G34&lt;0,0,E34/(31*1500*24))</f>
        <v>0.404413082437276</v>
      </c>
      <c r="I34" s="125" t="n">
        <v>0.9818</v>
      </c>
      <c r="J34" s="84" t="n">
        <f aca="false">I34*(24*31)</f>
        <v>730.4592</v>
      </c>
      <c r="M34" s="37"/>
    </row>
    <row r="35" customFormat="false" ht="12.75" hidden="false" customHeight="false" outlineLevel="0" collapsed="false">
      <c r="A35" s="63" t="s">
        <v>16</v>
      </c>
      <c r="B35" s="63" t="n">
        <v>1</v>
      </c>
      <c r="C35" s="63" t="n">
        <v>25</v>
      </c>
      <c r="D35" s="17" t="n">
        <v>37226</v>
      </c>
      <c r="E35" s="123" t="n">
        <v>534183</v>
      </c>
      <c r="F35" s="124" t="n">
        <v>154</v>
      </c>
      <c r="G35" s="73" t="n">
        <f aca="false">E35-F35</f>
        <v>534029</v>
      </c>
      <c r="H35" s="115" t="n">
        <f aca="false">IF(G35&lt;0,0,E35/(31*1500*24))</f>
        <v>0.478658602150538</v>
      </c>
      <c r="I35" s="125" t="n">
        <v>0.9754</v>
      </c>
      <c r="J35" s="84" t="n">
        <f aca="false">I35*(24*31)</f>
        <v>725.6976</v>
      </c>
      <c r="M35" s="37"/>
    </row>
    <row r="36" customFormat="false" ht="12.75" hidden="false" customHeight="false" outlineLevel="0" collapsed="false">
      <c r="A36" s="63" t="s">
        <v>16</v>
      </c>
      <c r="B36" s="63" t="n">
        <v>1</v>
      </c>
      <c r="C36" s="63" t="n">
        <v>26</v>
      </c>
      <c r="D36" s="17" t="n">
        <v>37226</v>
      </c>
      <c r="E36" s="123" t="n">
        <v>486628</v>
      </c>
      <c r="F36" s="124" t="n">
        <v>254</v>
      </c>
      <c r="G36" s="73" t="n">
        <f aca="false">E36-F36</f>
        <v>486374</v>
      </c>
      <c r="H36" s="115" t="n">
        <f aca="false">IF(G36&lt;0,0,E36/(31*1500*24))</f>
        <v>0.436046594982079</v>
      </c>
      <c r="I36" s="125" t="n">
        <v>0.9745</v>
      </c>
      <c r="J36" s="84" t="n">
        <f aca="false">I36*(24*31)</f>
        <v>725.028</v>
      </c>
      <c r="M36" s="37"/>
    </row>
    <row r="37" customFormat="false" ht="12.75" hidden="false" customHeight="false" outlineLevel="0" collapsed="false">
      <c r="A37" s="63" t="s">
        <v>16</v>
      </c>
      <c r="B37" s="63" t="n">
        <v>1</v>
      </c>
      <c r="C37" s="63" t="n">
        <v>27</v>
      </c>
      <c r="D37" s="17" t="n">
        <v>37226</v>
      </c>
      <c r="E37" s="123" t="n">
        <v>408601</v>
      </c>
      <c r="F37" s="124" t="n">
        <v>806</v>
      </c>
      <c r="G37" s="73" t="n">
        <f aca="false">E37-F37</f>
        <v>407795</v>
      </c>
      <c r="H37" s="115" t="n">
        <f aca="false">IF(G37&lt;0,0,E37/(31*1500*24))</f>
        <v>0.366129928315412</v>
      </c>
      <c r="I37" s="125" t="n">
        <v>0.9366</v>
      </c>
      <c r="J37" s="84" t="n">
        <f aca="false">I37*(24*31)</f>
        <v>696.8304</v>
      </c>
      <c r="M37" s="37"/>
    </row>
    <row r="38" customFormat="false" ht="12.75" hidden="false" customHeight="false" outlineLevel="0" collapsed="false">
      <c r="A38" s="63" t="s">
        <v>16</v>
      </c>
      <c r="B38" s="63" t="n">
        <v>1</v>
      </c>
      <c r="C38" s="63" t="n">
        <v>28</v>
      </c>
      <c r="D38" s="17" t="n">
        <v>37226</v>
      </c>
      <c r="E38" s="123" t="n">
        <v>458939</v>
      </c>
      <c r="F38" s="124" t="n">
        <v>252</v>
      </c>
      <c r="G38" s="73" t="n">
        <f aca="false">E38-F38</f>
        <v>458687</v>
      </c>
      <c r="H38" s="115" t="n">
        <f aca="false">IF(G38&lt;0,0,E38/(31*1500*24))</f>
        <v>0.411235663082437</v>
      </c>
      <c r="I38" s="125" t="n">
        <v>0.9692</v>
      </c>
      <c r="J38" s="84" t="n">
        <f aca="false">I38*(24*31)</f>
        <v>721.0848</v>
      </c>
      <c r="M38" s="37"/>
    </row>
    <row r="39" customFormat="false" ht="12.75" hidden="false" customHeight="false" outlineLevel="0" collapsed="false">
      <c r="A39" s="63" t="s">
        <v>16</v>
      </c>
      <c r="B39" s="63" t="n">
        <v>1</v>
      </c>
      <c r="C39" s="63" t="n">
        <v>29</v>
      </c>
      <c r="D39" s="17" t="n">
        <v>37226</v>
      </c>
      <c r="E39" s="123" t="n">
        <v>479041</v>
      </c>
      <c r="F39" s="124" t="n">
        <v>357</v>
      </c>
      <c r="G39" s="73" t="n">
        <f aca="false">E39-F39</f>
        <v>478684</v>
      </c>
      <c r="H39" s="115" t="n">
        <f aca="false">IF(G39&lt;0,0,E39/(31*1500*24))</f>
        <v>0.429248207885305</v>
      </c>
      <c r="I39" s="125" t="n">
        <v>0.9588</v>
      </c>
      <c r="J39" s="84" t="n">
        <f aca="false">I39*(24*31)</f>
        <v>713.3472</v>
      </c>
      <c r="M39" s="37"/>
    </row>
    <row r="40" customFormat="false" ht="12.75" hidden="false" customHeight="false" outlineLevel="0" collapsed="false">
      <c r="A40" s="63" t="s">
        <v>16</v>
      </c>
      <c r="B40" s="63" t="n">
        <v>1</v>
      </c>
      <c r="C40" s="63" t="n">
        <v>30</v>
      </c>
      <c r="D40" s="17" t="n">
        <v>37226</v>
      </c>
      <c r="E40" s="123" t="n">
        <v>447646</v>
      </c>
      <c r="F40" s="124" t="n">
        <v>361</v>
      </c>
      <c r="G40" s="73" t="n">
        <f aca="false">E40-F40</f>
        <v>447285</v>
      </c>
      <c r="H40" s="115" t="n">
        <f aca="false">IF(G40&lt;0,0,E40/(31*1500*24))</f>
        <v>0.401116487455197</v>
      </c>
      <c r="I40" s="125" t="n">
        <v>0.9159</v>
      </c>
      <c r="J40" s="84" t="n">
        <f aca="false">I40*(24*31)</f>
        <v>681.4296</v>
      </c>
      <c r="M40" s="37"/>
    </row>
    <row r="41" customFormat="false" ht="12.75" hidden="false" customHeight="false" outlineLevel="0" collapsed="false">
      <c r="A41" s="63" t="s">
        <v>16</v>
      </c>
      <c r="B41" s="63" t="n">
        <v>1</v>
      </c>
      <c r="C41" s="63" t="n">
        <v>31</v>
      </c>
      <c r="D41" s="17" t="n">
        <v>37226</v>
      </c>
      <c r="E41" s="123" t="n">
        <v>525420</v>
      </c>
      <c r="F41" s="124" t="n">
        <v>419</v>
      </c>
      <c r="G41" s="73" t="n">
        <f aca="false">E41-F41</f>
        <v>525001</v>
      </c>
      <c r="H41" s="115" t="n">
        <f aca="false">IF(G41&lt;0,0,E41/(31*1500*24))</f>
        <v>0.470806451612903</v>
      </c>
      <c r="I41" s="125" t="n">
        <v>0.9978</v>
      </c>
      <c r="J41" s="84" t="n">
        <f aca="false">I41*(24*31)</f>
        <v>742.3632</v>
      </c>
      <c r="M41" s="37"/>
    </row>
    <row r="42" customFormat="false" ht="12.75" hidden="false" customHeight="false" outlineLevel="0" collapsed="false">
      <c r="A42" s="63" t="s">
        <v>16</v>
      </c>
      <c r="B42" s="63" t="n">
        <v>1</v>
      </c>
      <c r="C42" s="63" t="n">
        <v>32</v>
      </c>
      <c r="D42" s="17" t="n">
        <v>37226</v>
      </c>
      <c r="E42" s="123" t="n">
        <v>486438</v>
      </c>
      <c r="F42" s="123" t="n">
        <v>254</v>
      </c>
      <c r="G42" s="73" t="n">
        <f aca="false">E42-F42</f>
        <v>486184</v>
      </c>
      <c r="H42" s="115" t="n">
        <f aca="false">IF(G42&lt;0,0,E42/(31*1500*24))</f>
        <v>0.435876344086022</v>
      </c>
      <c r="I42" s="125" t="n">
        <v>0.9634</v>
      </c>
      <c r="J42" s="84" t="n">
        <f aca="false">I42*(24*31)</f>
        <v>716.7696</v>
      </c>
      <c r="M42" s="37"/>
    </row>
    <row r="43" customFormat="false" ht="12.75" hidden="false" customHeight="false" outlineLevel="0" collapsed="false">
      <c r="A43" s="63" t="s">
        <v>16</v>
      </c>
      <c r="B43" s="63" t="n">
        <v>1</v>
      </c>
      <c r="C43" s="63" t="n">
        <v>33</v>
      </c>
      <c r="D43" s="17" t="n">
        <v>37226</v>
      </c>
      <c r="E43" s="123" t="n">
        <v>449826</v>
      </c>
      <c r="F43" s="124" t="n">
        <v>535</v>
      </c>
      <c r="G43" s="73" t="n">
        <f aca="false">E43-F43</f>
        <v>449291</v>
      </c>
      <c r="H43" s="115" t="n">
        <f aca="false">IF(G43&lt;0,0,E43/(31*1500*24))</f>
        <v>0.403069892473118</v>
      </c>
      <c r="I43" s="125" t="n">
        <v>0.9517</v>
      </c>
      <c r="J43" s="84" t="n">
        <f aca="false">I43*(24*31)</f>
        <v>708.0648</v>
      </c>
      <c r="M43" s="37"/>
    </row>
    <row r="44" customFormat="false" ht="12.75" hidden="false" customHeight="false" outlineLevel="0" collapsed="false">
      <c r="A44" s="63" t="s">
        <v>16</v>
      </c>
      <c r="B44" s="63" t="n">
        <v>1</v>
      </c>
      <c r="C44" s="63" t="n">
        <v>34</v>
      </c>
      <c r="D44" s="17" t="n">
        <v>37226</v>
      </c>
      <c r="E44" s="123" t="n">
        <v>424463</v>
      </c>
      <c r="F44" s="124" t="n">
        <v>326</v>
      </c>
      <c r="G44" s="73" t="n">
        <f aca="false">E44-F44</f>
        <v>424137</v>
      </c>
      <c r="H44" s="115" t="n">
        <f aca="false">IF(G44&lt;0,0,E44/(31*1500*24))</f>
        <v>0.380343189964158</v>
      </c>
      <c r="I44" s="125" t="n">
        <v>0.924</v>
      </c>
      <c r="J44" s="84" t="n">
        <f aca="false">I44*(24*31)</f>
        <v>687.456</v>
      </c>
      <c r="M44" s="37"/>
    </row>
    <row r="45" customFormat="false" ht="12.75" hidden="false" customHeight="false" outlineLevel="0" collapsed="false">
      <c r="A45" s="63" t="s">
        <v>16</v>
      </c>
      <c r="B45" s="63" t="n">
        <v>1</v>
      </c>
      <c r="C45" s="63" t="n">
        <v>35</v>
      </c>
      <c r="D45" s="17" t="n">
        <v>37226</v>
      </c>
      <c r="E45" s="123" t="n">
        <v>406482</v>
      </c>
      <c r="F45" s="124" t="n">
        <v>980</v>
      </c>
      <c r="G45" s="73" t="n">
        <f aca="false">E45-F45</f>
        <v>405502</v>
      </c>
      <c r="H45" s="115" t="n">
        <f aca="false">IF(G45&lt;0,0,E45/(31*1500*24))</f>
        <v>0.364231182795699</v>
      </c>
      <c r="I45" s="125" t="n">
        <v>0.9624</v>
      </c>
      <c r="J45" s="84" t="n">
        <f aca="false">I45*(24*31)</f>
        <v>716.0256</v>
      </c>
      <c r="M45" s="37"/>
    </row>
    <row r="46" customFormat="false" ht="12.75" hidden="false" customHeight="false" outlineLevel="0" collapsed="false">
      <c r="A46" s="63" t="s">
        <v>16</v>
      </c>
      <c r="B46" s="63" t="n">
        <v>1</v>
      </c>
      <c r="C46" s="63" t="n">
        <v>36</v>
      </c>
      <c r="D46" s="17" t="n">
        <v>37226</v>
      </c>
      <c r="E46" s="123" t="n">
        <v>444593</v>
      </c>
      <c r="F46" s="124" t="n">
        <v>593</v>
      </c>
      <c r="G46" s="73" t="n">
        <f aca="false">E46-F46</f>
        <v>444000</v>
      </c>
      <c r="H46" s="115" t="n">
        <f aca="false">IF(G46&lt;0,0,E46/(31*1500*24))</f>
        <v>0.39838082437276</v>
      </c>
      <c r="I46" s="125" t="n">
        <v>0.96</v>
      </c>
      <c r="J46" s="84" t="n">
        <f aca="false">I46*(24*31)</f>
        <v>714.24</v>
      </c>
      <c r="M46" s="37"/>
    </row>
    <row r="47" customFormat="false" ht="12.75" hidden="false" customHeight="false" outlineLevel="0" collapsed="false">
      <c r="A47" s="63" t="s">
        <v>16</v>
      </c>
      <c r="B47" s="63" t="n">
        <v>1</v>
      </c>
      <c r="C47" s="63" t="n">
        <v>37</v>
      </c>
      <c r="D47" s="17" t="n">
        <v>37226</v>
      </c>
      <c r="E47" s="123" t="n">
        <v>424510</v>
      </c>
      <c r="F47" s="124" t="n">
        <v>311</v>
      </c>
      <c r="G47" s="73" t="n">
        <f aca="false">E47-F47</f>
        <v>424199</v>
      </c>
      <c r="H47" s="115" t="n">
        <f aca="false">IF(G47&lt;0,0,E47/(31*1500*24))</f>
        <v>0.380385304659498</v>
      </c>
      <c r="I47" s="125" t="n">
        <v>0.9757</v>
      </c>
      <c r="J47" s="84" t="n">
        <f aca="false">I47*(24*31)</f>
        <v>725.9208</v>
      </c>
      <c r="M47" s="37"/>
    </row>
    <row r="48" customFormat="false" ht="12.75" hidden="false" customHeight="false" outlineLevel="0" collapsed="false">
      <c r="A48" s="63" t="s">
        <v>16</v>
      </c>
      <c r="B48" s="63" t="n">
        <v>1</v>
      </c>
      <c r="C48" s="63" t="n">
        <v>38</v>
      </c>
      <c r="D48" s="17" t="n">
        <v>37226</v>
      </c>
      <c r="E48" s="123" t="n">
        <v>470112</v>
      </c>
      <c r="F48" s="124" t="n">
        <v>210</v>
      </c>
      <c r="G48" s="73" t="n">
        <f aca="false">E48-F48</f>
        <v>469902</v>
      </c>
      <c r="H48" s="115" t="n">
        <f aca="false">IF(G48&lt;0,0,E48/(31*1500*24))</f>
        <v>0.421247311827957</v>
      </c>
      <c r="I48" s="125" t="n">
        <v>0.9749</v>
      </c>
      <c r="J48" s="84" t="n">
        <f aca="false">I48*(24*31)</f>
        <v>725.3256</v>
      </c>
      <c r="M48" s="37"/>
    </row>
    <row r="49" customFormat="false" ht="12.75" hidden="false" customHeight="false" outlineLevel="0" collapsed="false">
      <c r="A49" s="63" t="s">
        <v>16</v>
      </c>
      <c r="B49" s="63" t="n">
        <v>1</v>
      </c>
      <c r="C49" s="63" t="n">
        <v>39</v>
      </c>
      <c r="D49" s="17" t="n">
        <v>37226</v>
      </c>
      <c r="E49" s="123" t="n">
        <v>485511</v>
      </c>
      <c r="F49" s="124" t="n">
        <v>177</v>
      </c>
      <c r="G49" s="73" t="n">
        <f aca="false">E49-F49</f>
        <v>485334</v>
      </c>
      <c r="H49" s="115" t="n">
        <f aca="false">IF(G49&lt;0,0,E49/(31*1500*24))</f>
        <v>0.435045698924731</v>
      </c>
      <c r="I49" s="125" t="n">
        <v>0.9972</v>
      </c>
      <c r="J49" s="84" t="n">
        <f aca="false">I49*(24*31)</f>
        <v>741.9168</v>
      </c>
      <c r="M49" s="37"/>
    </row>
    <row r="50" customFormat="false" ht="12.75" hidden="false" customHeight="false" outlineLevel="0" collapsed="false">
      <c r="A50" s="63" t="s">
        <v>16</v>
      </c>
      <c r="B50" s="63" t="n">
        <v>1</v>
      </c>
      <c r="C50" s="63" t="n">
        <v>40</v>
      </c>
      <c r="D50" s="17" t="n">
        <v>37226</v>
      </c>
      <c r="E50" s="123" t="n">
        <v>495028</v>
      </c>
      <c r="F50" s="124" t="n">
        <v>242</v>
      </c>
      <c r="G50" s="73" t="n">
        <f aca="false">E50-F50</f>
        <v>494786</v>
      </c>
      <c r="H50" s="115" t="n">
        <f aca="false">IF(G50&lt;0,0,E50/(31*1500*24))</f>
        <v>0.443573476702509</v>
      </c>
      <c r="I50" s="125" t="n">
        <v>0.9749</v>
      </c>
      <c r="J50" s="84" t="n">
        <f aca="false">I50*(24*31)</f>
        <v>725.3256</v>
      </c>
      <c r="M50" s="37"/>
    </row>
    <row r="51" customFormat="false" ht="12.75" hidden="false" customHeight="false" outlineLevel="0" collapsed="false">
      <c r="A51" s="63" t="s">
        <v>16</v>
      </c>
      <c r="B51" s="63" t="n">
        <v>1</v>
      </c>
      <c r="C51" s="63" t="n">
        <v>41</v>
      </c>
      <c r="D51" s="17" t="n">
        <v>37226</v>
      </c>
      <c r="E51" s="123" t="n">
        <v>492911</v>
      </c>
      <c r="F51" s="124" t="n">
        <v>256</v>
      </c>
      <c r="G51" s="73" t="n">
        <f aca="false">E51-F51</f>
        <v>492655</v>
      </c>
      <c r="H51" s="115" t="n">
        <f aca="false">IF(G51&lt;0,0,E51/(31*1500*24))</f>
        <v>0.441676523297491</v>
      </c>
      <c r="I51" s="125" t="n">
        <v>0.976</v>
      </c>
      <c r="J51" s="84" t="n">
        <f aca="false">I51*(24*31)</f>
        <v>726.144</v>
      </c>
      <c r="M51" s="37"/>
    </row>
    <row r="52" customFormat="false" ht="12.75" hidden="false" customHeight="false" outlineLevel="0" collapsed="false">
      <c r="A52" s="63" t="s">
        <v>16</v>
      </c>
      <c r="B52" s="63" t="n">
        <v>1</v>
      </c>
      <c r="C52" s="63" t="n">
        <v>42</v>
      </c>
      <c r="D52" s="17" t="n">
        <v>37226</v>
      </c>
      <c r="E52" s="123" t="n">
        <v>509026</v>
      </c>
      <c r="F52" s="124" t="n">
        <v>361</v>
      </c>
      <c r="G52" s="73" t="n">
        <f aca="false">E52-F52</f>
        <v>508665</v>
      </c>
      <c r="H52" s="115" t="n">
        <f aca="false">IF(G52&lt;0,0,E52/(31*1500*24))</f>
        <v>0.456116487455197</v>
      </c>
      <c r="I52" s="125" t="n">
        <v>0.9925</v>
      </c>
      <c r="J52" s="84" t="n">
        <f aca="false">I52*(24*31)</f>
        <v>738.42</v>
      </c>
      <c r="M52" s="37"/>
    </row>
    <row r="53" customFormat="false" ht="12.75" hidden="false" customHeight="false" outlineLevel="0" collapsed="false">
      <c r="A53" s="63" t="s">
        <v>16</v>
      </c>
      <c r="B53" s="63" t="n">
        <v>1</v>
      </c>
      <c r="C53" s="63" t="n">
        <v>43</v>
      </c>
      <c r="D53" s="17" t="n">
        <v>37226</v>
      </c>
      <c r="E53" s="123" t="n">
        <v>375042</v>
      </c>
      <c r="F53" s="124" t="n">
        <v>841</v>
      </c>
      <c r="G53" s="73" t="n">
        <f aca="false">E53-F53</f>
        <v>374201</v>
      </c>
      <c r="H53" s="115" t="n">
        <f aca="false">IF(G53&lt;0,0,E53/(31*1500*24))</f>
        <v>0.336059139784946</v>
      </c>
      <c r="I53" s="125" t="n">
        <v>0.835</v>
      </c>
      <c r="J53" s="84" t="n">
        <f aca="false">I53*(24*31)</f>
        <v>621.24</v>
      </c>
      <c r="M53" s="37"/>
    </row>
    <row r="54" customFormat="false" ht="12.75" hidden="false" customHeight="false" outlineLevel="0" collapsed="false">
      <c r="A54" s="63" t="s">
        <v>16</v>
      </c>
      <c r="B54" s="63" t="n">
        <v>1</v>
      </c>
      <c r="C54" s="63" t="n">
        <v>44</v>
      </c>
      <c r="D54" s="17" t="n">
        <v>37226</v>
      </c>
      <c r="E54" s="123" t="n">
        <v>511439</v>
      </c>
      <c r="F54" s="124" t="n">
        <v>203</v>
      </c>
      <c r="G54" s="73" t="n">
        <f aca="false">E54-F54</f>
        <v>511236</v>
      </c>
      <c r="H54" s="115" t="n">
        <f aca="false">IF(G54&lt;0,0,E54/(31*1500*24))</f>
        <v>0.458278673835125</v>
      </c>
      <c r="I54" s="125" t="n">
        <v>0.9977</v>
      </c>
      <c r="J54" s="84" t="n">
        <f aca="false">I54*(24*31)</f>
        <v>742.2888</v>
      </c>
      <c r="M54" s="37"/>
    </row>
    <row r="55" customFormat="false" ht="12.75" hidden="false" customHeight="false" outlineLevel="0" collapsed="false">
      <c r="A55" s="63" t="s">
        <v>16</v>
      </c>
      <c r="B55" s="63" t="n">
        <v>1</v>
      </c>
      <c r="C55" s="63" t="n">
        <v>45</v>
      </c>
      <c r="D55" s="17" t="n">
        <v>37226</v>
      </c>
      <c r="E55" s="123" t="n">
        <v>460188</v>
      </c>
      <c r="F55" s="124" t="n">
        <v>448</v>
      </c>
      <c r="G55" s="73" t="n">
        <f aca="false">E55-F55</f>
        <v>459740</v>
      </c>
      <c r="H55" s="115" t="n">
        <f aca="false">IF(G55&lt;0,0,E55/(31*1500*24))</f>
        <v>0.412354838709677</v>
      </c>
      <c r="I55" s="125" t="n">
        <v>0.8967</v>
      </c>
      <c r="J55" s="84" t="n">
        <f aca="false">I55*(24*31)</f>
        <v>667.1448</v>
      </c>
      <c r="M55" s="37"/>
    </row>
    <row r="56" customFormat="false" ht="12.75" hidden="false" customHeight="false" outlineLevel="0" collapsed="false">
      <c r="A56" s="63" t="s">
        <v>16</v>
      </c>
      <c r="B56" s="63" t="n">
        <v>1</v>
      </c>
      <c r="C56" s="63" t="n">
        <v>46</v>
      </c>
      <c r="D56" s="17" t="n">
        <v>37226</v>
      </c>
      <c r="E56" s="123" t="n">
        <v>423467</v>
      </c>
      <c r="F56" s="124" t="n">
        <v>536</v>
      </c>
      <c r="G56" s="73" t="n">
        <f aca="false">E56-F56</f>
        <v>422931</v>
      </c>
      <c r="H56" s="115" t="n">
        <f aca="false">IF(G56&lt;0,0,E56/(31*1500*24))</f>
        <v>0.379450716845878</v>
      </c>
      <c r="I56" s="125" t="n">
        <v>0.9541</v>
      </c>
      <c r="J56" s="84" t="n">
        <f aca="false">I56*(24*31)</f>
        <v>709.8504</v>
      </c>
      <c r="M56" s="37"/>
    </row>
    <row r="57" customFormat="false" ht="12.75" hidden="false" customHeight="false" outlineLevel="0" collapsed="false">
      <c r="A57" s="63" t="s">
        <v>16</v>
      </c>
      <c r="B57" s="63" t="n">
        <v>1</v>
      </c>
      <c r="C57" s="63" t="n">
        <v>47</v>
      </c>
      <c r="D57" s="17" t="n">
        <v>37226</v>
      </c>
      <c r="E57" s="123" t="n">
        <v>420189</v>
      </c>
      <c r="F57" s="124" t="n">
        <v>220</v>
      </c>
      <c r="G57" s="73" t="n">
        <f aca="false">E57-F57</f>
        <v>419969</v>
      </c>
      <c r="H57" s="115" t="n">
        <f aca="false">IF(G57&lt;0,0,E57/(31*1500*24))</f>
        <v>0.376513440860215</v>
      </c>
      <c r="I57" s="125" t="n">
        <v>0.99</v>
      </c>
      <c r="J57" s="84" t="n">
        <f aca="false">I57*(24*31)</f>
        <v>736.56</v>
      </c>
      <c r="M57" s="37"/>
    </row>
    <row r="58" customFormat="false" ht="12.75" hidden="false" customHeight="false" outlineLevel="0" collapsed="false">
      <c r="A58" s="63" t="s">
        <v>16</v>
      </c>
      <c r="B58" s="63" t="n">
        <v>1</v>
      </c>
      <c r="C58" s="63" t="n">
        <v>48</v>
      </c>
      <c r="D58" s="17" t="n">
        <v>37226</v>
      </c>
      <c r="E58" s="123" t="n">
        <v>440679</v>
      </c>
      <c r="F58" s="124" t="n">
        <v>126</v>
      </c>
      <c r="G58" s="73" t="n">
        <f aca="false">E58-F58</f>
        <v>440553</v>
      </c>
      <c r="H58" s="115" t="n">
        <f aca="false">IF(G58&lt;0,0,E58/(31*1500*24))</f>
        <v>0.394873655913979</v>
      </c>
      <c r="I58" s="125" t="n">
        <v>0.9957</v>
      </c>
      <c r="J58" s="84" t="n">
        <f aca="false">I58*(24*31)</f>
        <v>740.8008</v>
      </c>
      <c r="M58" s="37"/>
    </row>
    <row r="59" customFormat="false" ht="12.75" hidden="false" customHeight="false" outlineLevel="0" collapsed="false">
      <c r="A59" s="63" t="s">
        <v>16</v>
      </c>
      <c r="B59" s="63" t="n">
        <v>1</v>
      </c>
      <c r="C59" s="63" t="n">
        <v>49</v>
      </c>
      <c r="D59" s="17" t="n">
        <v>37226</v>
      </c>
      <c r="E59" s="123" t="n">
        <v>415079</v>
      </c>
      <c r="F59" s="124" t="n">
        <v>497</v>
      </c>
      <c r="G59" s="73" t="n">
        <f aca="false">E59-F59</f>
        <v>414582</v>
      </c>
      <c r="H59" s="115" t="n">
        <f aca="false">IF(G59&lt;0,0,E59/(31*1500*24))</f>
        <v>0.37193458781362</v>
      </c>
      <c r="I59" s="125" t="n">
        <v>0.9647</v>
      </c>
      <c r="J59" s="84" t="n">
        <f aca="false">I59*(24*31)</f>
        <v>717.7368</v>
      </c>
      <c r="M59" s="37"/>
    </row>
    <row r="60" customFormat="false" ht="12.75" hidden="false" customHeight="false" outlineLevel="0" collapsed="false">
      <c r="A60" s="63" t="s">
        <v>16</v>
      </c>
      <c r="B60" s="63" t="n">
        <v>1</v>
      </c>
      <c r="C60" s="63" t="n">
        <v>50</v>
      </c>
      <c r="D60" s="17" t="n">
        <v>37226</v>
      </c>
      <c r="E60" s="123" t="n">
        <v>389578</v>
      </c>
      <c r="F60" s="124" t="n">
        <v>461</v>
      </c>
      <c r="G60" s="73" t="n">
        <f aca="false">E60-F60</f>
        <v>389117</v>
      </c>
      <c r="H60" s="115" t="n">
        <f aca="false">IF(G60&lt;0,0,E60/(31*1500*24))</f>
        <v>0.349084229390681</v>
      </c>
      <c r="I60" s="125" t="n">
        <v>0.8551</v>
      </c>
      <c r="J60" s="84" t="n">
        <f aca="false">I60*(24*31)</f>
        <v>636.1944</v>
      </c>
      <c r="M60" s="37"/>
    </row>
    <row r="61" customFormat="false" ht="12.75" hidden="false" customHeight="false" outlineLevel="0" collapsed="false">
      <c r="A61" s="63" t="s">
        <v>16</v>
      </c>
      <c r="B61" s="63" t="n">
        <v>1</v>
      </c>
      <c r="C61" s="63" t="n">
        <v>51</v>
      </c>
      <c r="D61" s="17" t="n">
        <v>37226</v>
      </c>
      <c r="E61" s="123" t="n">
        <v>445172</v>
      </c>
      <c r="F61" s="124" t="n">
        <v>9594</v>
      </c>
      <c r="G61" s="73" t="n">
        <f aca="false">E61-F61</f>
        <v>435578</v>
      </c>
      <c r="H61" s="115" t="n">
        <f aca="false">IF(G61&lt;0,0,E61/(31*1500*24))</f>
        <v>0.398899641577061</v>
      </c>
      <c r="I61" s="125" t="n">
        <v>0.9765</v>
      </c>
      <c r="J61" s="84" t="n">
        <f aca="false">I61*(24*31)</f>
        <v>726.516</v>
      </c>
      <c r="M61" s="37"/>
    </row>
    <row r="62" customFormat="false" ht="12.75" hidden="false" customHeight="false" outlineLevel="0" collapsed="false">
      <c r="A62" s="63" t="s">
        <v>16</v>
      </c>
      <c r="B62" s="63" t="n">
        <v>1</v>
      </c>
      <c r="C62" s="63" t="n">
        <v>52</v>
      </c>
      <c r="D62" s="17" t="n">
        <v>37226</v>
      </c>
      <c r="E62" s="123" t="n">
        <v>382037</v>
      </c>
      <c r="F62" s="124" t="n">
        <v>551</v>
      </c>
      <c r="G62" s="73" t="n">
        <f aca="false">E62-F62</f>
        <v>381486</v>
      </c>
      <c r="H62" s="115" t="n">
        <f aca="false">IF(G62&lt;0,0,E62/(31*1500*24))</f>
        <v>0.3423270609319</v>
      </c>
      <c r="I62" s="125" t="n">
        <v>0.9535</v>
      </c>
      <c r="J62" s="84" t="n">
        <f aca="false">I62*(24*31)</f>
        <v>709.404</v>
      </c>
      <c r="M62" s="37"/>
    </row>
    <row r="63" customFormat="false" ht="12.75" hidden="false" customHeight="false" outlineLevel="0" collapsed="false">
      <c r="A63" s="63" t="s">
        <v>16</v>
      </c>
      <c r="B63" s="63" t="n">
        <v>1</v>
      </c>
      <c r="C63" s="63" t="n">
        <v>53</v>
      </c>
      <c r="D63" s="17" t="n">
        <v>37226</v>
      </c>
      <c r="E63" s="123" t="n">
        <v>409588</v>
      </c>
      <c r="F63" s="124" t="n">
        <v>450</v>
      </c>
      <c r="G63" s="73" t="n">
        <f aca="false">E63-F63</f>
        <v>409138</v>
      </c>
      <c r="H63" s="115" t="n">
        <f aca="false">IF(G63&lt;0,0,E63/(31*1500*24))</f>
        <v>0.367014336917563</v>
      </c>
      <c r="I63" s="125" t="n">
        <v>0.953</v>
      </c>
      <c r="J63" s="84" t="n">
        <f aca="false">I63*(24*31)</f>
        <v>709.032</v>
      </c>
      <c r="M63" s="37"/>
    </row>
    <row r="64" customFormat="false" ht="12.75" hidden="false" customHeight="false" outlineLevel="0" collapsed="false">
      <c r="A64" s="63" t="s">
        <v>16</v>
      </c>
      <c r="B64" s="63" t="n">
        <v>1</v>
      </c>
      <c r="C64" s="63" t="n">
        <v>54</v>
      </c>
      <c r="D64" s="17" t="n">
        <v>37226</v>
      </c>
      <c r="E64" s="126" t="n">
        <v>394846</v>
      </c>
      <c r="F64" s="127" t="n">
        <v>883</v>
      </c>
      <c r="G64" s="73" t="n">
        <f aca="false">E64-F64</f>
        <v>393963</v>
      </c>
      <c r="H64" s="115" t="n">
        <f aca="false">IF(G64&lt;0,0,E64/(31*1500*24))</f>
        <v>0.353804659498208</v>
      </c>
      <c r="I64" s="128" t="n">
        <v>0.8376</v>
      </c>
      <c r="J64" s="84" t="n">
        <f aca="false">I64*(24*31)</f>
        <v>623.1744</v>
      </c>
      <c r="M64" s="37"/>
    </row>
    <row r="65" customFormat="false" ht="12.75" hidden="false" customHeight="false" outlineLevel="0" collapsed="false">
      <c r="A65" s="63" t="s">
        <v>16</v>
      </c>
      <c r="B65" s="63" t="n">
        <v>1</v>
      </c>
      <c r="C65" s="63" t="n">
        <v>55</v>
      </c>
      <c r="D65" s="17" t="n">
        <v>37226</v>
      </c>
      <c r="E65" s="126" t="n">
        <v>497837</v>
      </c>
      <c r="F65" s="127" t="n">
        <v>393</v>
      </c>
      <c r="G65" s="73" t="n">
        <f aca="false">E65-F65</f>
        <v>497444</v>
      </c>
      <c r="H65" s="115" t="n">
        <f aca="false">IF(G65&lt;0,0,E65/(31*1500*24))</f>
        <v>0.446090501792115</v>
      </c>
      <c r="I65" s="128" t="n">
        <v>0.9267</v>
      </c>
      <c r="J65" s="84" t="n">
        <f aca="false">I65*(24*31)</f>
        <v>689.4648</v>
      </c>
      <c r="M65" s="37"/>
    </row>
    <row r="66" customFormat="false" ht="12.75" hidden="false" customHeight="false" outlineLevel="0" collapsed="false">
      <c r="A66" s="63" t="s">
        <v>16</v>
      </c>
      <c r="B66" s="63" t="n">
        <v>1</v>
      </c>
      <c r="C66" s="63" t="n">
        <v>56</v>
      </c>
      <c r="D66" s="17" t="n">
        <v>37226</v>
      </c>
      <c r="E66" s="126" t="n">
        <v>493198</v>
      </c>
      <c r="F66" s="127" t="n">
        <v>406</v>
      </c>
      <c r="G66" s="73" t="n">
        <f aca="false">E66-F66</f>
        <v>492792</v>
      </c>
      <c r="H66" s="115" t="n">
        <f aca="false">IF(G66&lt;0,0,E66/(31*1500*24))</f>
        <v>0.441933691756272</v>
      </c>
      <c r="I66" s="128" t="n">
        <v>0.9902</v>
      </c>
      <c r="J66" s="84" t="n">
        <f aca="false">I66*(24*31)</f>
        <v>736.7088</v>
      </c>
      <c r="M66" s="37"/>
    </row>
    <row r="67" customFormat="false" ht="12.75" hidden="false" customHeight="false" outlineLevel="0" collapsed="false">
      <c r="A67" s="63" t="s">
        <v>16</v>
      </c>
      <c r="B67" s="63" t="n">
        <v>1</v>
      </c>
      <c r="C67" s="63" t="n">
        <v>57</v>
      </c>
      <c r="D67" s="17" t="n">
        <v>37226</v>
      </c>
      <c r="E67" s="126" t="n">
        <v>491456</v>
      </c>
      <c r="F67" s="127" t="n">
        <v>348</v>
      </c>
      <c r="G67" s="73" t="n">
        <f aca="false">E67-F67</f>
        <v>491108</v>
      </c>
      <c r="H67" s="115" t="n">
        <f aca="false">IF(G67&lt;0,0,E67/(31*1500*24))</f>
        <v>0.440372759856631</v>
      </c>
      <c r="I67" s="128" t="n">
        <v>0.9979</v>
      </c>
      <c r="J67" s="84" t="n">
        <f aca="false">I67*(24*31)</f>
        <v>742.4376</v>
      </c>
      <c r="M67" s="37"/>
    </row>
    <row r="68" customFormat="false" ht="12.75" hidden="false" customHeight="false" outlineLevel="0" collapsed="false">
      <c r="A68" s="63" t="s">
        <v>16</v>
      </c>
      <c r="B68" s="63" t="n">
        <v>1</v>
      </c>
      <c r="C68" s="63" t="n">
        <v>58</v>
      </c>
      <c r="D68" s="17" t="n">
        <v>37226</v>
      </c>
      <c r="E68" s="126" t="n">
        <v>89054</v>
      </c>
      <c r="F68" s="127" t="n">
        <v>1164</v>
      </c>
      <c r="G68" s="73" t="n">
        <f aca="false">E68-F68</f>
        <v>87890</v>
      </c>
      <c r="H68" s="115" t="n">
        <f aca="false">IF(G68&lt;0,0,E68/(31*1500*24))</f>
        <v>0.0797974910394265</v>
      </c>
      <c r="I68" s="128" t="n">
        <v>0.3231</v>
      </c>
      <c r="J68" s="84" t="n">
        <f aca="false">I68*(24*31)</f>
        <v>240.3864</v>
      </c>
      <c r="M68" s="37"/>
    </row>
    <row r="69" customFormat="false" ht="12.75" hidden="false" customHeight="false" outlineLevel="0" collapsed="false">
      <c r="A69" s="63" t="s">
        <v>16</v>
      </c>
      <c r="B69" s="63" t="n">
        <v>1</v>
      </c>
      <c r="C69" s="63" t="n">
        <v>59</v>
      </c>
      <c r="D69" s="17" t="n">
        <v>37226</v>
      </c>
      <c r="E69" s="126" t="n">
        <v>459744</v>
      </c>
      <c r="F69" s="127" t="n">
        <v>320</v>
      </c>
      <c r="G69" s="73" t="n">
        <f aca="false">E69-F69</f>
        <v>459424</v>
      </c>
      <c r="H69" s="115" t="n">
        <f aca="false">IF(G69&lt;0,0,E69/(31*1500*24))</f>
        <v>0.411956989247312</v>
      </c>
      <c r="I69" s="128" t="n">
        <v>0.9975</v>
      </c>
      <c r="J69" s="84" t="n">
        <f aca="false">I69*(24*31)</f>
        <v>742.14</v>
      </c>
      <c r="M69" s="37"/>
    </row>
    <row r="70" customFormat="false" ht="12.75" hidden="false" customHeight="false" outlineLevel="0" collapsed="false">
      <c r="A70" s="63" t="s">
        <v>16</v>
      </c>
      <c r="B70" s="63" t="n">
        <v>1</v>
      </c>
      <c r="C70" s="63" t="n">
        <v>60</v>
      </c>
      <c r="D70" s="17" t="n">
        <v>37226</v>
      </c>
      <c r="E70" s="126" t="n">
        <v>336500</v>
      </c>
      <c r="F70" s="127" t="n">
        <v>1316</v>
      </c>
      <c r="G70" s="73" t="n">
        <f aca="false">E70-F70</f>
        <v>335184</v>
      </c>
      <c r="H70" s="115" t="n">
        <f aca="false">IF(G70&lt;0,0,E70/(31*1500*24))</f>
        <v>0.301523297491039</v>
      </c>
      <c r="I70" s="128" t="n">
        <v>0.7527</v>
      </c>
      <c r="J70" s="84" t="n">
        <f aca="false">I70*(24*31)</f>
        <v>560.0088</v>
      </c>
      <c r="M70" s="37"/>
    </row>
    <row r="71" customFormat="false" ht="12.75" hidden="false" customHeight="false" outlineLevel="0" collapsed="false">
      <c r="A71" s="63" t="s">
        <v>16</v>
      </c>
      <c r="B71" s="63" t="n">
        <v>1</v>
      </c>
      <c r="C71" s="63" t="n">
        <v>61</v>
      </c>
      <c r="D71" s="17" t="n">
        <v>37226</v>
      </c>
      <c r="E71" s="126" t="n">
        <v>397340</v>
      </c>
      <c r="F71" s="127" t="n">
        <v>838</v>
      </c>
      <c r="G71" s="73" t="n">
        <f aca="false">E71-F71</f>
        <v>396502</v>
      </c>
      <c r="H71" s="115" t="n">
        <f aca="false">IF(G71&lt;0,0,E71/(31*1500*24))</f>
        <v>0.356039426523298</v>
      </c>
      <c r="I71" s="128" t="n">
        <v>0.9602</v>
      </c>
      <c r="J71" s="84" t="n">
        <f aca="false">I71*(24*31)</f>
        <v>714.3888</v>
      </c>
      <c r="M71" s="37"/>
    </row>
    <row r="72" customFormat="false" ht="12.75" hidden="false" customHeight="false" outlineLevel="0" collapsed="false">
      <c r="A72" s="63" t="s">
        <v>16</v>
      </c>
      <c r="B72" s="63" t="n">
        <v>1</v>
      </c>
      <c r="C72" s="63" t="n">
        <v>62</v>
      </c>
      <c r="D72" s="17" t="n">
        <v>37226</v>
      </c>
      <c r="E72" s="126" t="n">
        <v>460777</v>
      </c>
      <c r="F72" s="127" t="n">
        <v>402</v>
      </c>
      <c r="G72" s="73" t="n">
        <f aca="false">E72-F72</f>
        <v>460375</v>
      </c>
      <c r="H72" s="115" t="n">
        <f aca="false">IF(G72&lt;0,0,E72/(31*1500*24))</f>
        <v>0.412882616487455</v>
      </c>
      <c r="I72" s="128" t="n">
        <v>0.9974</v>
      </c>
      <c r="J72" s="84" t="n">
        <f aca="false">I72*(24*31)</f>
        <v>742.0656</v>
      </c>
      <c r="M72" s="37"/>
    </row>
    <row r="73" customFormat="false" ht="12.75" hidden="false" customHeight="false" outlineLevel="0" collapsed="false">
      <c r="A73" s="63" t="s">
        <v>16</v>
      </c>
      <c r="B73" s="63" t="n">
        <v>1</v>
      </c>
      <c r="C73" s="63" t="n">
        <v>63</v>
      </c>
      <c r="D73" s="17" t="n">
        <v>37226</v>
      </c>
      <c r="E73" s="126" t="n">
        <v>372900</v>
      </c>
      <c r="F73" s="127" t="n">
        <v>1091</v>
      </c>
      <c r="G73" s="73" t="n">
        <f aca="false">E73-F73</f>
        <v>371809</v>
      </c>
      <c r="H73" s="115" t="n">
        <f aca="false">IF(G73&lt;0,0,E73/(31*1500*24))</f>
        <v>0.334139784946237</v>
      </c>
      <c r="I73" s="128" t="n">
        <v>0.7944</v>
      </c>
      <c r="J73" s="84" t="n">
        <f aca="false">I73*(24*31)</f>
        <v>591.0336</v>
      </c>
      <c r="M73" s="37"/>
    </row>
    <row r="74" customFormat="false" ht="12.75" hidden="false" customHeight="false" outlineLevel="0" collapsed="false">
      <c r="A74" s="63" t="s">
        <v>16</v>
      </c>
      <c r="B74" s="63" t="n">
        <v>1</v>
      </c>
      <c r="C74" s="63" t="n">
        <v>64</v>
      </c>
      <c r="D74" s="17" t="n">
        <v>37226</v>
      </c>
      <c r="E74" s="126" t="n">
        <f aca="false">968609-612069</f>
        <v>356540</v>
      </c>
      <c r="F74" s="127" t="n">
        <f aca="false">3197-2816</f>
        <v>381</v>
      </c>
      <c r="G74" s="73" t="n">
        <f aca="false">E74-F74</f>
        <v>356159</v>
      </c>
      <c r="H74" s="115" t="n">
        <f aca="false">IF(G74&lt;0,0,E74/(31*1500*24))</f>
        <v>0.319480286738351</v>
      </c>
      <c r="I74" s="128" t="n">
        <v>0.916</v>
      </c>
      <c r="J74" s="84" t="n">
        <f aca="false">I74*(24*31)</f>
        <v>681.504</v>
      </c>
      <c r="M74" s="37"/>
    </row>
    <row r="75" customFormat="false" ht="12.75" hidden="false" customHeight="false" outlineLevel="0" collapsed="false">
      <c r="A75" s="63" t="s">
        <v>16</v>
      </c>
      <c r="B75" s="63" t="n">
        <v>1</v>
      </c>
      <c r="C75" s="63" t="n">
        <v>65</v>
      </c>
      <c r="D75" s="17" t="n">
        <v>37226</v>
      </c>
      <c r="E75" s="126" t="n">
        <v>309179</v>
      </c>
      <c r="F75" s="127" t="n">
        <v>634</v>
      </c>
      <c r="G75" s="73" t="n">
        <f aca="false">E75-F75</f>
        <v>308545</v>
      </c>
      <c r="H75" s="115" t="n">
        <f aca="false">IF(G75&lt;0,0,E75/(31*1500*24))</f>
        <v>0.277042114695341</v>
      </c>
      <c r="I75" s="128" t="n">
        <v>0.8351</v>
      </c>
      <c r="J75" s="84" t="n">
        <f aca="false">I75*(24*31)</f>
        <v>621.3144</v>
      </c>
      <c r="M75" s="37"/>
    </row>
    <row r="76" customFormat="false" ht="12.75" hidden="false" customHeight="false" outlineLevel="0" collapsed="false">
      <c r="A76" s="63" t="s">
        <v>16</v>
      </c>
      <c r="B76" s="63" t="n">
        <v>1</v>
      </c>
      <c r="C76" s="63" t="n">
        <v>66</v>
      </c>
      <c r="D76" s="17" t="n">
        <v>37226</v>
      </c>
      <c r="E76" s="126" t="n">
        <v>425507</v>
      </c>
      <c r="F76" s="127" t="n">
        <v>536</v>
      </c>
      <c r="G76" s="73" t="n">
        <f aca="false">E76-F76</f>
        <v>424971</v>
      </c>
      <c r="H76" s="115" t="n">
        <f aca="false">IF(G76&lt;0,0,E76/(31*1500*24))</f>
        <v>0.381278673835125</v>
      </c>
      <c r="I76" s="128" t="n">
        <v>0.992</v>
      </c>
      <c r="J76" s="84" t="n">
        <f aca="false">I76*(24*31)</f>
        <v>738.048</v>
      </c>
      <c r="M76" s="37"/>
    </row>
    <row r="77" customFormat="false" ht="12.75" hidden="false" customHeight="false" outlineLevel="0" collapsed="false">
      <c r="A77" s="63" t="s">
        <v>16</v>
      </c>
      <c r="B77" s="63" t="n">
        <v>1</v>
      </c>
      <c r="C77" s="63" t="n">
        <v>67</v>
      </c>
      <c r="D77" s="17" t="n">
        <v>37226</v>
      </c>
      <c r="E77" s="126" t="n">
        <v>417115</v>
      </c>
      <c r="F77" s="127" t="n">
        <v>261</v>
      </c>
      <c r="G77" s="73" t="n">
        <f aca="false">E77-F77</f>
        <v>416854</v>
      </c>
      <c r="H77" s="115" t="n">
        <f aca="false">IF(G77&lt;0,0,E77/(31*1500*24))</f>
        <v>0.373758960573477</v>
      </c>
      <c r="I77" s="128" t="n">
        <v>0.9921</v>
      </c>
      <c r="J77" s="84" t="n">
        <f aca="false">I77*(24*31)</f>
        <v>738.1224</v>
      </c>
      <c r="M77" s="37"/>
    </row>
    <row r="78" customFormat="false" ht="12.75" hidden="false" customHeight="false" outlineLevel="0" collapsed="false">
      <c r="A78" s="63" t="s">
        <v>16</v>
      </c>
      <c r="B78" s="63" t="n">
        <v>1</v>
      </c>
      <c r="C78" s="63" t="n">
        <v>68</v>
      </c>
      <c r="D78" s="17" t="n">
        <v>37226</v>
      </c>
      <c r="E78" s="126" t="n">
        <v>469408</v>
      </c>
      <c r="F78" s="127" t="n">
        <v>445</v>
      </c>
      <c r="G78" s="73" t="n">
        <f aca="false">E78-F78</f>
        <v>468963</v>
      </c>
      <c r="H78" s="115" t="n">
        <f aca="false">IF(G78&lt;0,0,E78/(31*1500*24))</f>
        <v>0.420616487455197</v>
      </c>
      <c r="I78" s="128" t="n">
        <v>0.9494</v>
      </c>
      <c r="J78" s="84" t="n">
        <f aca="false">I78*(24*31)</f>
        <v>706.3536</v>
      </c>
      <c r="M78" s="37"/>
    </row>
    <row r="79" customFormat="false" ht="12.75" hidden="false" customHeight="false" outlineLevel="0" collapsed="false">
      <c r="A79" s="63" t="s">
        <v>16</v>
      </c>
      <c r="B79" s="63" t="n">
        <v>1</v>
      </c>
      <c r="C79" s="63" t="n">
        <v>69</v>
      </c>
      <c r="D79" s="17" t="n">
        <v>37226</v>
      </c>
      <c r="E79" s="126" t="n">
        <v>510234</v>
      </c>
      <c r="F79" s="127" t="n">
        <v>385</v>
      </c>
      <c r="G79" s="73" t="n">
        <f aca="false">E79-F79</f>
        <v>509849</v>
      </c>
      <c r="H79" s="115" t="n">
        <f aca="false">IF(G79&lt;0,0,E79/(31*1500*24))</f>
        <v>0.457198924731183</v>
      </c>
      <c r="I79" s="128" t="n">
        <v>0.9964</v>
      </c>
      <c r="J79" s="84" t="n">
        <f aca="false">I79*(24*31)</f>
        <v>741.3216</v>
      </c>
      <c r="M79" s="37"/>
    </row>
    <row r="80" customFormat="false" ht="12.75" hidden="false" customHeight="false" outlineLevel="0" collapsed="false">
      <c r="A80" s="63" t="s">
        <v>16</v>
      </c>
      <c r="B80" s="63" t="n">
        <v>1</v>
      </c>
      <c r="C80" s="63" t="n">
        <v>70</v>
      </c>
      <c r="D80" s="17" t="n">
        <v>37226</v>
      </c>
      <c r="E80" s="126" t="n">
        <v>395665</v>
      </c>
      <c r="F80" s="127" t="n">
        <v>384</v>
      </c>
      <c r="G80" s="73" t="n">
        <f aca="false">E80-F80</f>
        <v>395281</v>
      </c>
      <c r="H80" s="115" t="n">
        <f aca="false">IF(G80&lt;0,0,E80/(31*1500*24))</f>
        <v>0.35453853046595</v>
      </c>
      <c r="I80" s="128" t="n">
        <v>0.8294</v>
      </c>
      <c r="J80" s="84" t="n">
        <f aca="false">I80*(24*31)</f>
        <v>617.0736</v>
      </c>
      <c r="M80" s="37"/>
    </row>
    <row r="81" customFormat="false" ht="12.75" hidden="false" customHeight="false" outlineLevel="0" collapsed="false">
      <c r="A81" s="63" t="s">
        <v>16</v>
      </c>
      <c r="B81" s="63" t="n">
        <v>1</v>
      </c>
      <c r="C81" s="63" t="n">
        <v>71</v>
      </c>
      <c r="D81" s="17" t="n">
        <v>37226</v>
      </c>
      <c r="E81" s="126" t="n">
        <v>482761</v>
      </c>
      <c r="F81" s="127" t="n">
        <v>236</v>
      </c>
      <c r="G81" s="73" t="n">
        <f aca="false">E81-F81</f>
        <v>482525</v>
      </c>
      <c r="H81" s="115" t="n">
        <f aca="false">IF(G81&lt;0,0,E81/(31*1500*24))</f>
        <v>0.432581541218638</v>
      </c>
      <c r="I81" s="128" t="n">
        <v>0.9968</v>
      </c>
      <c r="J81" s="84" t="n">
        <f aca="false">I81*(24*31)</f>
        <v>741.6192</v>
      </c>
      <c r="M81" s="37"/>
    </row>
    <row r="82" customFormat="false" ht="12.75" hidden="false" customHeight="false" outlineLevel="0" collapsed="false">
      <c r="A82" s="63" t="s">
        <v>16</v>
      </c>
      <c r="B82" s="63" t="n">
        <v>1</v>
      </c>
      <c r="C82" s="63" t="n">
        <v>72</v>
      </c>
      <c r="D82" s="17" t="n">
        <v>37226</v>
      </c>
      <c r="E82" s="126" t="n">
        <v>518406</v>
      </c>
      <c r="F82" s="127" t="n">
        <v>305</v>
      </c>
      <c r="G82" s="73" t="n">
        <f aca="false">E82-F82</f>
        <v>518101</v>
      </c>
      <c r="H82" s="115" t="n">
        <f aca="false">IF(G82&lt;0,0,E82/(31*1500*24))</f>
        <v>0.464521505376344</v>
      </c>
      <c r="I82" s="128" t="n">
        <v>0.998</v>
      </c>
      <c r="J82" s="84" t="n">
        <f aca="false">I82*(24*31)</f>
        <v>742.512</v>
      </c>
      <c r="M82" s="37"/>
    </row>
    <row r="83" customFormat="false" ht="12.75" hidden="false" customHeight="false" outlineLevel="0" collapsed="false">
      <c r="A83" s="63" t="s">
        <v>16</v>
      </c>
      <c r="B83" s="63" t="n">
        <v>1</v>
      </c>
      <c r="C83" s="63" t="n">
        <v>73</v>
      </c>
      <c r="D83" s="17" t="n">
        <v>37226</v>
      </c>
      <c r="E83" s="126" t="n">
        <v>488713</v>
      </c>
      <c r="F83" s="127" t="n">
        <v>627</v>
      </c>
      <c r="G83" s="73" t="n">
        <f aca="false">E83-F83</f>
        <v>488086</v>
      </c>
      <c r="H83" s="115" t="n">
        <f aca="false">IF(G83&lt;0,0,E83/(31*1500*24))</f>
        <v>0.437914874551971</v>
      </c>
      <c r="I83" s="128" t="n">
        <v>0.9909</v>
      </c>
      <c r="J83" s="84" t="n">
        <f aca="false">I83*(24*31)</f>
        <v>737.2296</v>
      </c>
      <c r="M83" s="37"/>
    </row>
    <row r="84" customFormat="false" ht="12.75" hidden="false" customHeight="false" outlineLevel="0" collapsed="false">
      <c r="A84" s="63" t="s">
        <v>16</v>
      </c>
      <c r="B84" s="63" t="n">
        <v>1</v>
      </c>
      <c r="C84" s="63" t="n">
        <v>74</v>
      </c>
      <c r="D84" s="17" t="n">
        <v>37226</v>
      </c>
      <c r="E84" s="126" t="n">
        <v>466694</v>
      </c>
      <c r="F84" s="127" t="n">
        <v>475</v>
      </c>
      <c r="G84" s="73" t="n">
        <f aca="false">E84-F84</f>
        <v>466219</v>
      </c>
      <c r="H84" s="115" t="n">
        <f aca="false">IF(G84&lt;0,0,E84/(31*1500*24))</f>
        <v>0.41818458781362</v>
      </c>
      <c r="I84" s="128" t="n">
        <v>0.9966</v>
      </c>
      <c r="J84" s="84" t="n">
        <f aca="false">I84*(24*31)</f>
        <v>741.4704</v>
      </c>
      <c r="M84" s="37"/>
    </row>
    <row r="85" customFormat="false" ht="12.75" hidden="false" customHeight="false" outlineLevel="0" collapsed="false">
      <c r="A85" s="63" t="s">
        <v>16</v>
      </c>
      <c r="B85" s="63" t="n">
        <v>1</v>
      </c>
      <c r="C85" s="63" t="n">
        <v>75</v>
      </c>
      <c r="D85" s="17" t="n">
        <v>37226</v>
      </c>
      <c r="E85" s="126" t="n">
        <v>413250</v>
      </c>
      <c r="F85" s="127" t="n">
        <v>394</v>
      </c>
      <c r="G85" s="73" t="n">
        <f aca="false">E85-F85</f>
        <v>412856</v>
      </c>
      <c r="H85" s="115" t="n">
        <f aca="false">IF(G85&lt;0,0,E85/(31*1500*24))</f>
        <v>0.370295698924731</v>
      </c>
      <c r="I85" s="128" t="n">
        <v>0.9904</v>
      </c>
      <c r="J85" s="84" t="n">
        <f aca="false">I85*(24*31)</f>
        <v>736.8576</v>
      </c>
      <c r="M85" s="37"/>
    </row>
    <row r="86" customFormat="false" ht="12.75" hidden="false" customHeight="false" outlineLevel="0" collapsed="false">
      <c r="A86" s="63" t="s">
        <v>16</v>
      </c>
      <c r="B86" s="63" t="n">
        <v>1</v>
      </c>
      <c r="C86" s="63" t="n">
        <v>76</v>
      </c>
      <c r="D86" s="17" t="n">
        <v>37226</v>
      </c>
      <c r="E86" s="126" t="n">
        <v>435358</v>
      </c>
      <c r="F86" s="127" t="n">
        <v>611</v>
      </c>
      <c r="G86" s="73" t="n">
        <f aca="false">E86-F86</f>
        <v>434747</v>
      </c>
      <c r="H86" s="115" t="n">
        <f aca="false">IF(G86&lt;0,0,E86/(31*1500*24))</f>
        <v>0.390105734767025</v>
      </c>
      <c r="I86" s="128" t="n">
        <v>0.8738</v>
      </c>
      <c r="J86" s="84" t="n">
        <f aca="false">I86*(24*31)</f>
        <v>650.1072</v>
      </c>
      <c r="M86" s="37"/>
    </row>
    <row r="87" customFormat="false" ht="12.75" hidden="false" customHeight="false" outlineLevel="0" collapsed="false">
      <c r="A87" s="63" t="s">
        <v>16</v>
      </c>
      <c r="B87" s="63" t="n">
        <v>1</v>
      </c>
      <c r="C87" s="63" t="n">
        <v>77</v>
      </c>
      <c r="D87" s="17" t="n">
        <v>37226</v>
      </c>
      <c r="E87" s="126" t="n">
        <v>366622</v>
      </c>
      <c r="F87" s="127" t="n">
        <v>278</v>
      </c>
      <c r="G87" s="73" t="n">
        <f aca="false">E87-F87</f>
        <v>366344</v>
      </c>
      <c r="H87" s="115" t="n">
        <f aca="false">IF(G87&lt;0,0,E87/(31*1500*24))</f>
        <v>0.328514336917563</v>
      </c>
      <c r="I87" s="128" t="n">
        <v>0.911</v>
      </c>
      <c r="J87" s="84" t="n">
        <f aca="false">I87*(24*31)</f>
        <v>677.784</v>
      </c>
      <c r="M87" s="37"/>
    </row>
    <row r="88" customFormat="false" ht="12.75" hidden="false" customHeight="false" outlineLevel="0" collapsed="false">
      <c r="A88" s="63" t="s">
        <v>16</v>
      </c>
      <c r="B88" s="63" t="n">
        <v>1</v>
      </c>
      <c r="C88" s="63" t="n">
        <v>78</v>
      </c>
      <c r="D88" s="17" t="n">
        <v>37226</v>
      </c>
      <c r="E88" s="126" t="n">
        <v>378562</v>
      </c>
      <c r="F88" s="127" t="n">
        <v>429</v>
      </c>
      <c r="G88" s="73" t="n">
        <f aca="false">E88-F88</f>
        <v>378133</v>
      </c>
      <c r="H88" s="115" t="n">
        <f aca="false">IF(G88&lt;0,0,E88/(31*1500*24))</f>
        <v>0.339213261648746</v>
      </c>
      <c r="I88" s="128" t="n">
        <v>0.9129</v>
      </c>
      <c r="J88" s="84" t="n">
        <f aca="false">I88*(24*31)</f>
        <v>679.1976</v>
      </c>
      <c r="M88" s="37"/>
    </row>
    <row r="89" customFormat="false" ht="12.75" hidden="false" customHeight="false" outlineLevel="0" collapsed="false">
      <c r="A89" s="63" t="s">
        <v>16</v>
      </c>
      <c r="B89" s="63" t="n">
        <v>1</v>
      </c>
      <c r="C89" s="63" t="n">
        <v>79</v>
      </c>
      <c r="D89" s="17" t="n">
        <v>37226</v>
      </c>
      <c r="E89" s="126" t="n">
        <v>454194</v>
      </c>
      <c r="F89" s="127" t="n">
        <v>404</v>
      </c>
      <c r="G89" s="73" t="n">
        <f aca="false">E89-F89</f>
        <v>453790</v>
      </c>
      <c r="H89" s="115" t="n">
        <f aca="false">IF(G89&lt;0,0,E89/(31*1500*24))</f>
        <v>0.406983870967742</v>
      </c>
      <c r="I89" s="128" t="n">
        <v>0.8083</v>
      </c>
      <c r="J89" s="84" t="n">
        <f aca="false">I89*(24*31)</f>
        <v>601.3752</v>
      </c>
      <c r="M89" s="37"/>
    </row>
    <row r="90" customFormat="false" ht="12.75" hidden="false" customHeight="false" outlineLevel="0" collapsed="false">
      <c r="A90" s="63" t="s">
        <v>16</v>
      </c>
      <c r="B90" s="63" t="n">
        <v>1</v>
      </c>
      <c r="C90" s="63" t="n">
        <v>80</v>
      </c>
      <c r="D90" s="17" t="n">
        <v>37226</v>
      </c>
      <c r="E90" s="126" t="n">
        <v>506108</v>
      </c>
      <c r="F90" s="127" t="n">
        <v>135</v>
      </c>
      <c r="G90" s="73" t="n">
        <f aca="false">E90-F90</f>
        <v>505973</v>
      </c>
      <c r="H90" s="115" t="n">
        <f aca="false">IF(G90&lt;0,0,E90/(31*1500*24))</f>
        <v>0.453501792114695</v>
      </c>
      <c r="I90" s="128" t="n">
        <v>0.9786</v>
      </c>
      <c r="J90" s="84" t="n">
        <f aca="false">I90*(24*31)</f>
        <v>728.0784</v>
      </c>
      <c r="M90" s="37"/>
    </row>
    <row r="91" customFormat="false" ht="12.75" hidden="false" customHeight="false" outlineLevel="0" collapsed="false">
      <c r="A91" s="63" t="s">
        <v>16</v>
      </c>
      <c r="B91" s="63" t="n">
        <v>1</v>
      </c>
      <c r="C91" s="63" t="n">
        <v>81</v>
      </c>
      <c r="D91" s="17" t="n">
        <v>37226</v>
      </c>
      <c r="E91" s="126" t="n">
        <v>448101</v>
      </c>
      <c r="F91" s="127" t="n">
        <v>497</v>
      </c>
      <c r="G91" s="73" t="n">
        <f aca="false">E91-F91</f>
        <v>447604</v>
      </c>
      <c r="H91" s="115" t="n">
        <f aca="false">IF(G91&lt;0,0,E91/(31*1500*24))</f>
        <v>0.401524193548387</v>
      </c>
      <c r="I91" s="128" t="n">
        <v>0.9055</v>
      </c>
      <c r="J91" s="84" t="n">
        <f aca="false">I91*(24*31)</f>
        <v>673.692</v>
      </c>
      <c r="M91" s="37"/>
    </row>
    <row r="92" customFormat="false" ht="12.75" hidden="false" customHeight="false" outlineLevel="0" collapsed="false">
      <c r="A92" s="63" t="s">
        <v>16</v>
      </c>
      <c r="B92" s="63" t="n">
        <v>1</v>
      </c>
      <c r="C92" s="63" t="n">
        <v>82</v>
      </c>
      <c r="D92" s="17" t="n">
        <v>37226</v>
      </c>
      <c r="E92" s="126" t="n">
        <v>476688</v>
      </c>
      <c r="F92" s="127" t="n">
        <v>805</v>
      </c>
      <c r="G92" s="73" t="n">
        <f aca="false">E92-F92</f>
        <v>475883</v>
      </c>
      <c r="H92" s="115" t="n">
        <f aca="false">IF(G92&lt;0,0,E92/(31*1500*24))</f>
        <v>0.427139784946237</v>
      </c>
      <c r="I92" s="128" t="n">
        <v>0.9378</v>
      </c>
      <c r="J92" s="84" t="n">
        <f aca="false">I92*(24*31)</f>
        <v>697.7232</v>
      </c>
      <c r="M92" s="37"/>
    </row>
    <row r="93" customFormat="false" ht="12.75" hidden="false" customHeight="false" outlineLevel="0" collapsed="false">
      <c r="A93" s="63" t="s">
        <v>16</v>
      </c>
      <c r="B93" s="63" t="n">
        <v>1</v>
      </c>
      <c r="C93" s="63" t="n">
        <v>83</v>
      </c>
      <c r="D93" s="17" t="n">
        <v>37226</v>
      </c>
      <c r="E93" s="126" t="n">
        <v>486339</v>
      </c>
      <c r="F93" s="127" t="n">
        <v>374</v>
      </c>
      <c r="G93" s="73" t="n">
        <f aca="false">E93-F93</f>
        <v>485965</v>
      </c>
      <c r="H93" s="115" t="n">
        <f aca="false">IF(G93&lt;0,0,E93/(31*1500*24))</f>
        <v>0.435787634408602</v>
      </c>
      <c r="I93" s="128" t="n">
        <v>0.9956</v>
      </c>
      <c r="J93" s="84" t="n">
        <f aca="false">I93*(24*31)</f>
        <v>740.7264</v>
      </c>
      <c r="M93" s="37"/>
    </row>
    <row r="94" customFormat="false" ht="12.75" hidden="false" customHeight="false" outlineLevel="0" collapsed="false">
      <c r="A94" s="63" t="s">
        <v>16</v>
      </c>
      <c r="B94" s="63" t="n">
        <v>1</v>
      </c>
      <c r="C94" s="63" t="n">
        <v>84</v>
      </c>
      <c r="D94" s="17" t="n">
        <v>37226</v>
      </c>
      <c r="E94" s="126" t="n">
        <v>539218</v>
      </c>
      <c r="F94" s="127" t="n">
        <v>143</v>
      </c>
      <c r="G94" s="73" t="n">
        <f aca="false">E94-F94</f>
        <v>539075</v>
      </c>
      <c r="H94" s="115" t="n">
        <f aca="false">IF(G94&lt;0,0,E94/(31*1500*24))</f>
        <v>0.483170250896057</v>
      </c>
      <c r="I94" s="128" t="n">
        <v>0.9973</v>
      </c>
      <c r="J94" s="84" t="n">
        <f aca="false">I94*(24*31)</f>
        <v>741.9912</v>
      </c>
      <c r="M94" s="37"/>
    </row>
    <row r="95" customFormat="false" ht="12.75" hidden="false" customHeight="false" outlineLevel="0" collapsed="false">
      <c r="A95" s="63" t="s">
        <v>16</v>
      </c>
      <c r="B95" s="63" t="n">
        <v>1</v>
      </c>
      <c r="C95" s="63" t="n">
        <v>85</v>
      </c>
      <c r="D95" s="17" t="n">
        <v>37226</v>
      </c>
      <c r="E95" s="126" t="n">
        <v>381405</v>
      </c>
      <c r="F95" s="127" t="n">
        <v>230</v>
      </c>
      <c r="G95" s="73" t="n">
        <f aca="false">E95-F95</f>
        <v>381175</v>
      </c>
      <c r="H95" s="115" t="n">
        <f aca="false">IF(G95&lt;0,0,E95/(31*1500*24))</f>
        <v>0.341760752688172</v>
      </c>
      <c r="I95" s="128" t="n">
        <v>0.9037</v>
      </c>
      <c r="J95" s="84" t="n">
        <f aca="false">I95*(24*31)</f>
        <v>672.3528</v>
      </c>
      <c r="M95" s="37"/>
    </row>
    <row r="96" customFormat="false" ht="12.75" hidden="false" customHeight="false" outlineLevel="0" collapsed="false">
      <c r="A96" s="63" t="s">
        <v>16</v>
      </c>
      <c r="B96" s="63" t="n">
        <v>1</v>
      </c>
      <c r="C96" s="63" t="n">
        <v>86</v>
      </c>
      <c r="D96" s="17" t="n">
        <v>37226</v>
      </c>
      <c r="E96" s="126" t="n">
        <v>447772</v>
      </c>
      <c r="F96" s="127" t="n">
        <v>496</v>
      </c>
      <c r="G96" s="73" t="n">
        <f aca="false">E96-F96</f>
        <v>447276</v>
      </c>
      <c r="H96" s="115" t="n">
        <f aca="false">IF(G96&lt;0,0,E96/(31*1500*24))</f>
        <v>0.401229390681004</v>
      </c>
      <c r="I96" s="128" t="n">
        <v>0.8981</v>
      </c>
      <c r="J96" s="84" t="n">
        <f aca="false">I96*(24*31)</f>
        <v>668.1864</v>
      </c>
      <c r="M96" s="37"/>
    </row>
    <row r="97" customFormat="false" ht="12.75" hidden="false" customHeight="false" outlineLevel="0" collapsed="false">
      <c r="A97" s="63" t="s">
        <v>16</v>
      </c>
      <c r="B97" s="63" t="n">
        <v>1</v>
      </c>
      <c r="C97" s="63" t="n">
        <v>87</v>
      </c>
      <c r="D97" s="17" t="n">
        <v>37226</v>
      </c>
      <c r="E97" s="126" t="n">
        <f aca="false">384148+42523</f>
        <v>426671</v>
      </c>
      <c r="F97" s="127" t="n">
        <f aca="false">438+150</f>
        <v>588</v>
      </c>
      <c r="G97" s="73" t="n">
        <f aca="false">E97-F97</f>
        <v>426083</v>
      </c>
      <c r="H97" s="115" t="n">
        <f aca="false">IF(G97&lt;0,0,E97/(31*1500*24))</f>
        <v>0.382321684587814</v>
      </c>
      <c r="I97" s="128" t="n">
        <v>0.9347</v>
      </c>
      <c r="J97" s="84" t="n">
        <f aca="false">I97*(24*31)</f>
        <v>695.4168</v>
      </c>
      <c r="M97" s="37"/>
    </row>
    <row r="98" customFormat="false" ht="12.75" hidden="false" customHeight="false" outlineLevel="0" collapsed="false">
      <c r="A98" s="63" t="s">
        <v>16</v>
      </c>
      <c r="B98" s="63" t="n">
        <v>1</v>
      </c>
      <c r="C98" s="63" t="n">
        <v>88</v>
      </c>
      <c r="D98" s="17" t="n">
        <v>37226</v>
      </c>
      <c r="E98" s="126" t="n">
        <v>452796</v>
      </c>
      <c r="F98" s="127" t="n">
        <v>894</v>
      </c>
      <c r="G98" s="73" t="n">
        <f aca="false">E98-F98</f>
        <v>451902</v>
      </c>
      <c r="H98" s="115" t="n">
        <f aca="false">IF(G98&lt;0,0,E98/(31*1500*24))</f>
        <v>0.405731182795699</v>
      </c>
      <c r="I98" s="128" t="n">
        <v>0.8647</v>
      </c>
      <c r="J98" s="84" t="n">
        <f aca="false">I98*(24*31)</f>
        <v>643.3368</v>
      </c>
      <c r="M98" s="37"/>
    </row>
    <row r="99" customFormat="false" ht="12.75" hidden="false" customHeight="false" outlineLevel="0" collapsed="false">
      <c r="A99" s="63" t="s">
        <v>16</v>
      </c>
      <c r="B99" s="63" t="n">
        <v>1</v>
      </c>
      <c r="C99" s="63" t="n">
        <v>89</v>
      </c>
      <c r="D99" s="17" t="n">
        <v>37226</v>
      </c>
      <c r="E99" s="126" t="n">
        <v>466872</v>
      </c>
      <c r="F99" s="127" t="n">
        <v>346</v>
      </c>
      <c r="G99" s="73" t="n">
        <f aca="false">E99-F99</f>
        <v>466526</v>
      </c>
      <c r="H99" s="115" t="n">
        <f aca="false">IF(G99&lt;0,0,E99/(31*1500*24))</f>
        <v>0.418344086021505</v>
      </c>
      <c r="I99" s="128" t="n">
        <v>0.9986</v>
      </c>
      <c r="J99" s="84" t="n">
        <f aca="false">I99*(24*31)</f>
        <v>742.9584</v>
      </c>
      <c r="M99" s="37"/>
    </row>
    <row r="100" customFormat="false" ht="12.75" hidden="false" customHeight="false" outlineLevel="0" collapsed="false">
      <c r="A100" s="63" t="s">
        <v>16</v>
      </c>
      <c r="B100" s="63" t="n">
        <v>1</v>
      </c>
      <c r="C100" s="63" t="n">
        <v>90</v>
      </c>
      <c r="D100" s="17" t="n">
        <v>37226</v>
      </c>
      <c r="E100" s="126" t="n">
        <v>442502</v>
      </c>
      <c r="F100" s="127" t="n">
        <v>326</v>
      </c>
      <c r="G100" s="73" t="n">
        <f aca="false">E100-F100</f>
        <v>442176</v>
      </c>
      <c r="H100" s="115" t="n">
        <f aca="false">IF(G100&lt;0,0,E100/(31*1500*24))</f>
        <v>0.396507168458781</v>
      </c>
      <c r="I100" s="128" t="n">
        <v>0.9841</v>
      </c>
      <c r="J100" s="84" t="n">
        <f aca="false">I100*(24*31)</f>
        <v>732.1704</v>
      </c>
      <c r="M100" s="37"/>
    </row>
    <row r="101" customFormat="false" ht="12.75" hidden="false" customHeight="false" outlineLevel="0" collapsed="false">
      <c r="A101" s="63" t="s">
        <v>16</v>
      </c>
      <c r="B101" s="63" t="n">
        <v>1</v>
      </c>
      <c r="C101" s="63" t="n">
        <v>91</v>
      </c>
      <c r="D101" s="17" t="n">
        <v>37226</v>
      </c>
      <c r="E101" s="126" t="n">
        <v>499306</v>
      </c>
      <c r="F101" s="127" t="n">
        <v>459</v>
      </c>
      <c r="G101" s="73" t="n">
        <f aca="false">E101-F101</f>
        <v>498847</v>
      </c>
      <c r="H101" s="115" t="n">
        <f aca="false">IF(G101&lt;0,0,E101/(31*1500*24))</f>
        <v>0.447406810035842</v>
      </c>
      <c r="I101" s="128" t="n">
        <v>0.9717</v>
      </c>
      <c r="J101" s="84" t="n">
        <f aca="false">I101*(24*31)</f>
        <v>722.9448</v>
      </c>
      <c r="M101" s="37"/>
    </row>
    <row r="102" customFormat="false" ht="12.75" hidden="false" customHeight="false" outlineLevel="0" collapsed="false">
      <c r="A102" s="63" t="s">
        <v>16</v>
      </c>
      <c r="B102" s="63" t="n">
        <v>1</v>
      </c>
      <c r="C102" s="63" t="n">
        <v>92</v>
      </c>
      <c r="D102" s="17" t="n">
        <v>37226</v>
      </c>
      <c r="E102" s="126" t="n">
        <v>486629</v>
      </c>
      <c r="F102" s="127" t="n">
        <v>713</v>
      </c>
      <c r="G102" s="73" t="n">
        <f aca="false">E102-F102</f>
        <v>485916</v>
      </c>
      <c r="H102" s="115" t="n">
        <f aca="false">IF(G102&lt;0,0,E102/(31*1500*24))</f>
        <v>0.436047491039427</v>
      </c>
      <c r="I102" s="128" t="n">
        <v>0.9854</v>
      </c>
      <c r="J102" s="84" t="n">
        <f aca="false">I102*(24*31)</f>
        <v>733.1376</v>
      </c>
      <c r="M102" s="37"/>
    </row>
    <row r="103" customFormat="false" ht="12.75" hidden="false" customHeight="false" outlineLevel="0" collapsed="false">
      <c r="A103" s="63" t="s">
        <v>16</v>
      </c>
      <c r="B103" s="63" t="n">
        <v>1</v>
      </c>
      <c r="C103" s="63" t="n">
        <v>93</v>
      </c>
      <c r="D103" s="17" t="n">
        <v>37226</v>
      </c>
      <c r="E103" s="126" t="n">
        <v>467679</v>
      </c>
      <c r="F103" s="127" t="n">
        <v>153</v>
      </c>
      <c r="G103" s="73" t="n">
        <f aca="false">E103-F103</f>
        <v>467526</v>
      </c>
      <c r="H103" s="115" t="n">
        <f aca="false">IF(G103&lt;0,0,E103/(31*1500*24))</f>
        <v>0.419067204301075</v>
      </c>
      <c r="I103" s="128" t="n">
        <v>0.9523</v>
      </c>
      <c r="J103" s="84" t="n">
        <f aca="false">I103*(24*31)</f>
        <v>708.5112</v>
      </c>
      <c r="M103" s="37"/>
    </row>
    <row r="104" customFormat="false" ht="12.75" hidden="false" customHeight="false" outlineLevel="0" collapsed="false">
      <c r="A104" s="63" t="s">
        <v>16</v>
      </c>
      <c r="B104" s="63" t="n">
        <v>1</v>
      </c>
      <c r="C104" s="63" t="n">
        <v>94</v>
      </c>
      <c r="D104" s="17" t="n">
        <v>37226</v>
      </c>
      <c r="E104" s="126" t="n">
        <v>464897</v>
      </c>
      <c r="F104" s="127" t="n">
        <v>377</v>
      </c>
      <c r="G104" s="73" t="n">
        <f aca="false">E104-F104</f>
        <v>464520</v>
      </c>
      <c r="H104" s="115" t="n">
        <f aca="false">IF(G104&lt;0,0,E104/(31*1500*24))</f>
        <v>0.416574372759857</v>
      </c>
      <c r="I104" s="128" t="n">
        <v>0.9828</v>
      </c>
      <c r="J104" s="84" t="n">
        <f aca="false">I104*(24*31)</f>
        <v>731.2032</v>
      </c>
      <c r="M104" s="37"/>
    </row>
    <row r="105" customFormat="false" ht="12.75" hidden="false" customHeight="false" outlineLevel="0" collapsed="false">
      <c r="A105" s="63" t="s">
        <v>16</v>
      </c>
      <c r="B105" s="63" t="n">
        <v>1</v>
      </c>
      <c r="C105" s="63" t="n">
        <v>95</v>
      </c>
      <c r="D105" s="17" t="n">
        <v>37226</v>
      </c>
      <c r="E105" s="126" t="n">
        <v>341216</v>
      </c>
      <c r="F105" s="127" t="n">
        <v>454</v>
      </c>
      <c r="G105" s="73" t="n">
        <f aca="false">E105-F105</f>
        <v>340762</v>
      </c>
      <c r="H105" s="115" t="n">
        <f aca="false">IF(G105&lt;0,0,E105/(31*1500*24))</f>
        <v>0.305749103942652</v>
      </c>
      <c r="I105" s="128" t="n">
        <v>0.883</v>
      </c>
      <c r="J105" s="84" t="n">
        <f aca="false">I105*(24*31)</f>
        <v>656.952</v>
      </c>
      <c r="M105" s="37"/>
    </row>
    <row r="106" customFormat="false" ht="12.75" hidden="false" customHeight="false" outlineLevel="0" collapsed="false">
      <c r="A106" s="63" t="s">
        <v>16</v>
      </c>
      <c r="B106" s="63" t="n">
        <v>1</v>
      </c>
      <c r="C106" s="63" t="n">
        <v>96</v>
      </c>
      <c r="D106" s="17" t="n">
        <v>37226</v>
      </c>
      <c r="E106" s="126" t="n">
        <v>475575</v>
      </c>
      <c r="F106" s="127" t="n">
        <v>255</v>
      </c>
      <c r="G106" s="73" t="n">
        <f aca="false">E106-F106</f>
        <v>475320</v>
      </c>
      <c r="H106" s="115" t="n">
        <f aca="false">IF(G106&lt;0,0,E106/(31*1500*24))</f>
        <v>0.42614247311828</v>
      </c>
      <c r="I106" s="128" t="n">
        <v>0.9779</v>
      </c>
      <c r="J106" s="84" t="n">
        <f aca="false">I106*(24*31)</f>
        <v>727.5576</v>
      </c>
      <c r="M106" s="37"/>
    </row>
    <row r="107" customFormat="false" ht="12.75" hidden="false" customHeight="false" outlineLevel="0" collapsed="false">
      <c r="A107" s="63" t="s">
        <v>16</v>
      </c>
      <c r="B107" s="63" t="n">
        <v>1</v>
      </c>
      <c r="C107" s="63" t="n">
        <v>97</v>
      </c>
      <c r="D107" s="17" t="n">
        <v>37226</v>
      </c>
      <c r="E107" s="126" t="n">
        <v>374342</v>
      </c>
      <c r="F107" s="127" t="n">
        <v>860</v>
      </c>
      <c r="G107" s="73" t="n">
        <f aca="false">E107-F107</f>
        <v>373482</v>
      </c>
      <c r="H107" s="115" t="n">
        <f aca="false">IF(G107&lt;0,0,E107/(31*1500*24))</f>
        <v>0.335431899641577</v>
      </c>
      <c r="I107" s="128" t="n">
        <v>0.9224</v>
      </c>
      <c r="J107" s="84" t="n">
        <f aca="false">I107*(24*31)</f>
        <v>686.2656</v>
      </c>
      <c r="M107" s="37"/>
    </row>
    <row r="108" customFormat="false" ht="12.75" hidden="false" customHeight="false" outlineLevel="0" collapsed="false">
      <c r="A108" s="63" t="s">
        <v>16</v>
      </c>
      <c r="B108" s="63" t="n">
        <v>1</v>
      </c>
      <c r="C108" s="63" t="n">
        <v>98</v>
      </c>
      <c r="D108" s="17" t="n">
        <v>37226</v>
      </c>
      <c r="E108" s="126" t="n">
        <v>398004</v>
      </c>
      <c r="F108" s="127" t="n">
        <v>419</v>
      </c>
      <c r="G108" s="73" t="n">
        <f aca="false">E108-F108</f>
        <v>397585</v>
      </c>
      <c r="H108" s="115" t="n">
        <f aca="false">IF(G108&lt;0,0,E108/(31*1500*24))</f>
        <v>0.356634408602151</v>
      </c>
      <c r="I108" s="128" t="n">
        <v>0.8468</v>
      </c>
      <c r="J108" s="84" t="n">
        <f aca="false">I108*(24*31)</f>
        <v>630.0192</v>
      </c>
      <c r="M108" s="37"/>
    </row>
    <row r="109" customFormat="false" ht="12.75" hidden="false" customHeight="false" outlineLevel="0" collapsed="false">
      <c r="A109" s="63" t="s">
        <v>16</v>
      </c>
      <c r="B109" s="63" t="n">
        <v>1</v>
      </c>
      <c r="C109" s="63" t="n">
        <v>99</v>
      </c>
      <c r="D109" s="17" t="n">
        <v>37226</v>
      </c>
      <c r="E109" s="126" t="n">
        <f aca="false">(197489-77290)+(412027-138502)</f>
        <v>393724</v>
      </c>
      <c r="F109" s="127" t="n">
        <f aca="false">(442-209)+(1324-1109)</f>
        <v>448</v>
      </c>
      <c r="G109" s="73" t="n">
        <f aca="false">E109-F109</f>
        <v>393276</v>
      </c>
      <c r="H109" s="115" t="n">
        <f aca="false">IF(G109&lt;0,0,E109/(31*1500*24))</f>
        <v>0.352799283154122</v>
      </c>
      <c r="I109" s="128" t="n">
        <v>0.9827</v>
      </c>
      <c r="J109" s="84" t="n">
        <f aca="false">I109*(24*31)</f>
        <v>731.1288</v>
      </c>
      <c r="M109" s="37"/>
    </row>
    <row r="110" customFormat="false" ht="12.75" hidden="false" customHeight="false" outlineLevel="0" collapsed="false">
      <c r="A110" s="63" t="s">
        <v>16</v>
      </c>
      <c r="B110" s="63" t="n">
        <v>1</v>
      </c>
      <c r="C110" s="63" t="n">
        <v>100</v>
      </c>
      <c r="D110" s="17" t="n">
        <v>37226</v>
      </c>
      <c r="E110" s="126" t="n">
        <f aca="false">438279-51482</f>
        <v>386797</v>
      </c>
      <c r="F110" s="127" t="n">
        <f aca="false">3619-3146</f>
        <v>473</v>
      </c>
      <c r="G110" s="73" t="n">
        <f aca="false">E110-F110</f>
        <v>386324</v>
      </c>
      <c r="H110" s="115" t="n">
        <f aca="false">IF(G110&lt;0,0,E110/(31*1500*24))</f>
        <v>0.34659229390681</v>
      </c>
      <c r="I110" s="128" t="n">
        <v>0.9826</v>
      </c>
      <c r="J110" s="84" t="n">
        <f aca="false">I110*(24*31)</f>
        <v>731.0544</v>
      </c>
      <c r="M110" s="37"/>
    </row>
    <row r="111" customFormat="false" ht="12.75" hidden="false" customHeight="false" outlineLevel="0" collapsed="false">
      <c r="A111" s="63"/>
      <c r="B111" s="63"/>
      <c r="C111" s="27" t="s">
        <v>17</v>
      </c>
      <c r="D111" s="17" t="n">
        <v>37226</v>
      </c>
      <c r="E111" s="73" t="n">
        <f aca="false">SUM(E11:E110)</f>
        <v>43055253</v>
      </c>
      <c r="F111" s="73" t="n">
        <f aca="false">SUM(F11:F110)</f>
        <v>52338.426</v>
      </c>
      <c r="G111" s="73" t="n">
        <f aca="false">E111-F111</f>
        <v>43002914.574</v>
      </c>
      <c r="H111" s="115" t="n">
        <f aca="false">AVERAGE(H11:H110)</f>
        <v>0.385799758064516</v>
      </c>
      <c r="I111" s="133" t="n">
        <f aca="false">AVERAGE(I11:I110)</f>
        <v>0.942595</v>
      </c>
      <c r="J111" s="84" t="n">
        <f aca="false">SUM(J11:J110)</f>
        <v>70129.068</v>
      </c>
    </row>
    <row r="112" customFormat="false" ht="12.75" hidden="false" customHeight="false" outlineLevel="0" collapsed="false">
      <c r="A112" s="82"/>
      <c r="B112" s="83"/>
      <c r="C112" s="31" t="s">
        <v>18</v>
      </c>
      <c r="D112" s="17" t="n">
        <v>37226</v>
      </c>
      <c r="E112" s="171" t="n">
        <f aca="false">0.02*E111</f>
        <v>861105.06</v>
      </c>
      <c r="F112" s="171" t="n">
        <f aca="false">0.02*F111</f>
        <v>1046.76852</v>
      </c>
      <c r="G112" s="171" t="n">
        <f aca="false">0.02*G111</f>
        <v>860058.29148</v>
      </c>
      <c r="H112" s="172"/>
      <c r="I112" s="173"/>
      <c r="J112" s="174"/>
    </row>
    <row r="113" customFormat="false" ht="12.75" hidden="false" customHeight="false" outlineLevel="0" collapsed="false">
      <c r="A113" s="82"/>
      <c r="B113" s="83"/>
      <c r="C113" s="27" t="s">
        <v>19</v>
      </c>
      <c r="D113" s="17" t="n">
        <v>37226</v>
      </c>
      <c r="E113" s="171" t="n">
        <f aca="false">E111-E112</f>
        <v>42194147.94</v>
      </c>
      <c r="F113" s="171" t="n">
        <f aca="false">F111-F112</f>
        <v>51291.65748</v>
      </c>
      <c r="G113" s="171" t="n">
        <f aca="false">G111-G112</f>
        <v>42142856.28252</v>
      </c>
      <c r="H113" s="172" t="n">
        <f aca="false">0.98*H111</f>
        <v>0.378083762903226</v>
      </c>
      <c r="I113" s="173" t="n">
        <f aca="false">I111</f>
        <v>0.942595</v>
      </c>
      <c r="J113" s="174" t="n">
        <f aca="false">J111</f>
        <v>70129.068</v>
      </c>
    </row>
    <row r="114" customFormat="false" ht="12.75" hidden="false" customHeight="false" outlineLevel="0" collapsed="false">
      <c r="A114" s="82"/>
      <c r="B114" s="83"/>
      <c r="C114" s="27" t="s">
        <v>19</v>
      </c>
      <c r="D114" s="17" t="s">
        <v>128</v>
      </c>
      <c r="E114" s="171" t="n">
        <f aca="false">E113+'1101'!E114</f>
        <v>100236026.8</v>
      </c>
      <c r="F114" s="171" t="n">
        <f aca="false">F113+'1101'!F114</f>
        <v>346494.11748</v>
      </c>
      <c r="G114" s="171" t="n">
        <f aca="false">G113+'1101'!G114</f>
        <v>99889532.68252</v>
      </c>
      <c r="H114" s="172" t="n">
        <f aca="false">AVERAGE(H113,'1101'!H113,'1001'!H113,'0901'!H113)</f>
        <v>0.240944595390111</v>
      </c>
      <c r="I114" s="172" t="n">
        <f aca="false">AVERAGE(I113,'1101'!I113,'1001'!I113,'0901'!I113)</f>
        <v>0.767081907357881</v>
      </c>
      <c r="J114" s="171" t="n">
        <f aca="false">J113+'1101'!J114</f>
        <v>211398.938377603</v>
      </c>
    </row>
    <row r="115" customFormat="false" ht="12.75" hidden="false" customHeight="false" outlineLevel="0" collapsed="false">
      <c r="A115" s="69"/>
      <c r="B115" s="69"/>
      <c r="C115" s="69"/>
      <c r="D115" s="36"/>
      <c r="E115" s="70"/>
      <c r="F115" s="70"/>
      <c r="G115" s="70"/>
      <c r="H115" s="70"/>
      <c r="I115" s="137"/>
      <c r="J115" s="70"/>
    </row>
    <row r="116" customFormat="false" ht="12.75" hidden="false" customHeight="false" outlineLevel="0" collapsed="false">
      <c r="A116" s="69" t="s">
        <v>21</v>
      </c>
      <c r="B116" s="69"/>
      <c r="C116" s="69"/>
      <c r="D116" s="36"/>
      <c r="E116" s="70"/>
      <c r="F116" s="70"/>
      <c r="G116" s="70"/>
      <c r="H116" s="70"/>
      <c r="I116" s="137"/>
      <c r="J116" s="69"/>
    </row>
    <row r="117" customFormat="false" ht="12.75" hidden="false" customHeight="false" outlineLevel="0" collapsed="false">
      <c r="A117" s="69" t="s">
        <v>22</v>
      </c>
      <c r="B117" s="69"/>
      <c r="C117" s="69"/>
      <c r="D117" s="36"/>
      <c r="E117" s="70"/>
      <c r="F117" s="70"/>
      <c r="G117" s="70"/>
      <c r="H117" s="70"/>
      <c r="I117" s="137"/>
      <c r="J117" s="70"/>
    </row>
    <row r="118" customFormat="false" ht="12.75" hidden="false" customHeight="false" outlineLevel="0" collapsed="false">
      <c r="A118" s="69" t="s">
        <v>129</v>
      </c>
      <c r="B118" s="69"/>
      <c r="C118" s="69"/>
      <c r="D118" s="1"/>
      <c r="E118" s="70"/>
      <c r="F118" s="70"/>
      <c r="G118" s="70"/>
      <c r="H118" s="70"/>
      <c r="J118" s="70"/>
    </row>
    <row r="119" customFormat="false" ht="12.75" hidden="false" customHeight="false" outlineLevel="0" collapsed="false">
      <c r="A119" s="69" t="s">
        <v>130</v>
      </c>
      <c r="B119" s="69"/>
      <c r="C119" s="69"/>
      <c r="D119" s="1"/>
      <c r="E119" s="70"/>
      <c r="F119" s="70"/>
      <c r="G119" s="70"/>
      <c r="H119" s="70"/>
      <c r="J119" s="70"/>
    </row>
    <row r="120" customFormat="false" ht="12.75" hidden="false" customHeight="false" outlineLevel="0" collapsed="false">
      <c r="A120" s="69"/>
      <c r="B120" s="69"/>
      <c r="C120" s="69"/>
      <c r="D120" s="1"/>
      <c r="E120" s="70"/>
      <c r="F120" s="70"/>
      <c r="G120" s="70"/>
      <c r="H120" s="70"/>
      <c r="J120" s="70"/>
    </row>
    <row r="121" customFormat="false" ht="12.75" hidden="false" customHeight="false" outlineLevel="0" collapsed="false">
      <c r="A121" s="69"/>
      <c r="B121" s="69"/>
      <c r="C121" s="69"/>
      <c r="D121" s="1"/>
      <c r="E121" s="70"/>
      <c r="F121" s="70"/>
      <c r="G121" s="70"/>
      <c r="H121" s="69"/>
      <c r="J121" s="69"/>
    </row>
    <row r="122" customFormat="false" ht="15.75" hidden="false" customHeight="false" outlineLevel="0" collapsed="false">
      <c r="A122" s="38"/>
      <c r="B122" s="87"/>
      <c r="C122" s="87"/>
      <c r="D122" s="87"/>
      <c r="E122" s="86" t="s">
        <v>131</v>
      </c>
      <c r="F122" s="87"/>
      <c r="G122" s="87"/>
      <c r="H122" s="138"/>
      <c r="I122" s="139"/>
      <c r="J122" s="69"/>
    </row>
    <row r="123" customFormat="false" ht="15.75" hidden="false" customHeight="false" outlineLevel="0" collapsed="false">
      <c r="A123" s="41"/>
      <c r="B123" s="90"/>
      <c r="C123" s="90"/>
      <c r="D123" s="90"/>
      <c r="E123" s="90" t="s">
        <v>27</v>
      </c>
      <c r="F123" s="90"/>
      <c r="G123" s="90"/>
      <c r="H123" s="140"/>
      <c r="I123" s="141"/>
      <c r="J123" s="69"/>
    </row>
    <row r="124" customFormat="false" ht="12.75" hidden="false" customHeight="false" outlineLevel="0" collapsed="false">
      <c r="A124" s="142" t="s">
        <v>28</v>
      </c>
      <c r="B124" s="45"/>
      <c r="C124" s="143" t="n">
        <f aca="false">K140</f>
        <v>1</v>
      </c>
      <c r="D124" s="47"/>
      <c r="E124" s="144"/>
      <c r="F124" s="144"/>
      <c r="G124" s="145"/>
      <c r="H124" s="145"/>
      <c r="I124" s="146"/>
      <c r="J124" s="69"/>
    </row>
    <row r="125" customFormat="false" ht="25.5" hidden="false" customHeight="false" outlineLevel="0" collapsed="false">
      <c r="A125" s="51" t="s">
        <v>29</v>
      </c>
      <c r="B125" s="52"/>
      <c r="C125" s="53" t="s">
        <v>30</v>
      </c>
      <c r="D125" s="54" t="s">
        <v>31</v>
      </c>
      <c r="E125" s="55" t="s">
        <v>32</v>
      </c>
      <c r="F125" s="56"/>
      <c r="G125" s="1"/>
      <c r="H125" s="51" t="s">
        <v>33</v>
      </c>
      <c r="I125" s="147" t="s">
        <v>34</v>
      </c>
      <c r="J125" s="57" t="s">
        <v>35</v>
      </c>
      <c r="K125" s="57" t="s">
        <v>36</v>
      </c>
      <c r="L125" s="168"/>
    </row>
    <row r="126" customFormat="false" ht="12.75" hidden="false" customHeight="false" outlineLevel="0" collapsed="false">
      <c r="A126" s="175"/>
      <c r="B126" s="148"/>
      <c r="C126" s="176"/>
      <c r="D126" s="57"/>
      <c r="E126" s="63" t="s">
        <v>132</v>
      </c>
      <c r="F126" s="103"/>
      <c r="G126" s="104"/>
      <c r="H126" s="63"/>
      <c r="I126" s="27"/>
      <c r="J126" s="63"/>
      <c r="K126" s="19"/>
    </row>
    <row r="127" customFormat="false" ht="12.75" hidden="false" customHeight="false" outlineLevel="0" collapsed="false">
      <c r="A127" s="175"/>
      <c r="B127" s="148"/>
      <c r="C127" s="176"/>
      <c r="D127" s="57"/>
      <c r="E127" s="82"/>
      <c r="F127" s="103"/>
      <c r="G127" s="104"/>
      <c r="H127" s="63"/>
      <c r="I127" s="27"/>
      <c r="J127" s="63"/>
      <c r="K127" s="19"/>
    </row>
    <row r="128" customFormat="false" ht="12.75" hidden="false" customHeight="false" outlineLevel="0" collapsed="false">
      <c r="A128" s="175"/>
      <c r="B128" s="148"/>
      <c r="C128" s="176"/>
      <c r="D128" s="57"/>
      <c r="E128" s="82"/>
      <c r="F128" s="103"/>
      <c r="G128" s="104"/>
      <c r="H128" s="63"/>
      <c r="I128" s="27"/>
      <c r="J128" s="63"/>
      <c r="K128" s="19"/>
    </row>
    <row r="129" customFormat="false" ht="12.75" hidden="false" customHeight="false" outlineLevel="0" collapsed="false">
      <c r="A129" s="175"/>
      <c r="B129" s="148"/>
      <c r="C129" s="176"/>
      <c r="D129" s="57"/>
      <c r="E129" s="82"/>
      <c r="F129" s="64"/>
      <c r="G129" s="65"/>
      <c r="H129" s="63"/>
      <c r="I129" s="27"/>
      <c r="J129" s="63"/>
      <c r="K129" s="19"/>
    </row>
    <row r="130" customFormat="false" ht="12.75" hidden="false" customHeight="false" outlineLevel="0" collapsed="false">
      <c r="A130" s="175"/>
      <c r="B130" s="148"/>
      <c r="C130" s="176"/>
      <c r="D130" s="57"/>
      <c r="E130" s="82"/>
      <c r="F130" s="64"/>
      <c r="G130" s="65"/>
      <c r="H130" s="63"/>
      <c r="I130" s="27"/>
      <c r="J130" s="63"/>
      <c r="K130" s="19"/>
    </row>
    <row r="131" customFormat="false" ht="12.75" hidden="false" customHeight="false" outlineLevel="0" collapsed="false">
      <c r="A131" s="175"/>
      <c r="B131" s="148"/>
      <c r="C131" s="176"/>
      <c r="D131" s="57"/>
      <c r="E131" s="82"/>
      <c r="F131" s="103"/>
      <c r="G131" s="104"/>
      <c r="H131" s="63"/>
      <c r="I131" s="27"/>
      <c r="J131" s="63"/>
      <c r="K131" s="19"/>
    </row>
    <row r="132" customFormat="false" ht="12.75" hidden="false" customHeight="false" outlineLevel="0" collapsed="false">
      <c r="A132" s="63"/>
      <c r="B132" s="66"/>
      <c r="C132" s="63"/>
      <c r="D132" s="67"/>
      <c r="E132" s="82"/>
      <c r="F132" s="83"/>
      <c r="G132" s="104"/>
      <c r="H132" s="63"/>
      <c r="I132" s="27"/>
      <c r="J132" s="63"/>
      <c r="K132" s="16"/>
    </row>
    <row r="133" customFormat="false" ht="12.75" hidden="false" customHeight="false" outlineLevel="0" collapsed="false">
      <c r="A133" s="63"/>
      <c r="B133" s="63"/>
      <c r="C133" s="63"/>
      <c r="D133" s="57"/>
      <c r="E133" s="177"/>
      <c r="F133" s="103"/>
      <c r="G133" s="107"/>
      <c r="H133" s="63"/>
      <c r="I133" s="27"/>
      <c r="J133" s="63"/>
      <c r="K133" s="16"/>
    </row>
    <row r="134" customFormat="false" ht="12.75" hidden="false" customHeight="false" outlineLevel="0" collapsed="false">
      <c r="A134" s="63"/>
      <c r="B134" s="63"/>
      <c r="C134" s="63"/>
      <c r="D134" s="57"/>
      <c r="E134" s="177"/>
      <c r="F134" s="103"/>
      <c r="G134" s="107"/>
      <c r="H134" s="63"/>
      <c r="I134" s="27"/>
      <c r="J134" s="63"/>
      <c r="K134" s="16"/>
    </row>
    <row r="135" customFormat="false" ht="12.75" hidden="false" customHeight="false" outlineLevel="0" collapsed="false">
      <c r="A135" s="63"/>
      <c r="B135" s="63"/>
      <c r="C135" s="63"/>
      <c r="D135" s="57"/>
      <c r="E135" s="177"/>
      <c r="F135" s="103"/>
      <c r="G135" s="107"/>
      <c r="H135" s="63"/>
      <c r="I135" s="27"/>
      <c r="J135" s="63"/>
      <c r="K135" s="16"/>
    </row>
    <row r="136" customFormat="false" ht="12.75" hidden="false" customHeight="false" outlineLevel="0" collapsed="false">
      <c r="A136" s="63"/>
      <c r="B136" s="63"/>
      <c r="C136" s="63"/>
      <c r="D136" s="57"/>
      <c r="E136" s="177"/>
      <c r="F136" s="103"/>
      <c r="G136" s="107"/>
      <c r="H136" s="63"/>
      <c r="I136" s="27"/>
      <c r="J136" s="63"/>
      <c r="K136" s="16"/>
    </row>
    <row r="137" customFormat="false" ht="12.75" hidden="false" customHeight="false" outlineLevel="0" collapsed="false">
      <c r="A137" s="63"/>
      <c r="B137" s="63"/>
      <c r="C137" s="63"/>
      <c r="D137" s="57"/>
      <c r="E137" s="177"/>
      <c r="F137" s="103"/>
      <c r="G137" s="107"/>
      <c r="H137" s="63"/>
      <c r="I137" s="27"/>
      <c r="J137" s="63"/>
      <c r="K137" s="16"/>
    </row>
    <row r="138" customFormat="false" ht="12.75" hidden="false" customHeight="false" outlineLevel="0" collapsed="false">
      <c r="A138" s="69"/>
      <c r="B138" s="69"/>
      <c r="C138" s="69"/>
      <c r="D138" s="1"/>
      <c r="E138" s="70"/>
      <c r="F138" s="70"/>
      <c r="G138" s="70"/>
      <c r="H138" s="69"/>
      <c r="J138" s="69"/>
      <c r="K138" s="2" t="n">
        <f aca="false">SUM(K131:K137)</f>
        <v>0</v>
      </c>
    </row>
    <row r="139" customFormat="false" ht="12.75" hidden="false" customHeight="false" outlineLevel="0" collapsed="false">
      <c r="A139" s="69"/>
      <c r="B139" s="69"/>
      <c r="C139" s="69"/>
      <c r="D139" s="1"/>
      <c r="E139" s="70"/>
      <c r="F139" s="70"/>
      <c r="G139" s="70"/>
      <c r="H139" s="69"/>
      <c r="J139" s="69"/>
      <c r="K139" s="0" t="n">
        <f aca="false">31*24*100</f>
        <v>74400</v>
      </c>
    </row>
    <row r="140" customFormat="false" ht="12.75" hidden="false" customHeight="false" outlineLevel="0" collapsed="false">
      <c r="A140" s="69"/>
      <c r="B140" s="69"/>
      <c r="C140" s="69"/>
      <c r="D140" s="1"/>
      <c r="E140" s="70"/>
      <c r="F140" s="70"/>
      <c r="G140" s="70"/>
      <c r="H140" s="69"/>
      <c r="J140" s="69"/>
      <c r="K140" s="0" t="n">
        <f aca="false">1-(K138/K139)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7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2001-05-01T09:35:08Z</dcterms:created>
  <dc:creator>Dave Sweet</dc:creator>
  <dc:description/>
  <dc:language>en-US</dc:language>
  <cp:lastModifiedBy>Mark-Walker</cp:lastModifiedBy>
  <cp:lastPrinted>2002-01-17T19:16:11Z</cp:lastPrinted>
  <cp:revision>0</cp:revision>
  <dc:subject/>
  <dc:title/>
</cp:coreProperties>
</file>