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revisions/_rels/revisionHeaders.xml.rels" ContentType="application/vnd.openxmlformats-package.relationships+xml"/>
  <Override PartName="/xl/revisions/userNames.xml" ContentType="application/vnd.openxmlformats-officedocument.spreadsheetml.userNames+xml"/>
  <Override PartName="/xl/revisions/revisionHeaders.xml" ContentType="application/vnd.openxmlformats-officedocument.spreadsheetml.revisionHeaders+xml"/>
  <Override PartName="/xl/revisions/revisionLog1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3.xml" ContentType="application/vnd.openxmlformats-officedocument.spreadsheetml.revisionLog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Wholesale" sheetId="1" state="visible" r:id="rId3"/>
    <sheet name="Retail" sheetId="2" state="visible" r:id="rId4"/>
    <sheet name="Wholesale-IT" sheetId="3" state="visible" r:id="rId5"/>
  </sheets>
  <definedNames>
    <definedName function="false" hidden="false" localSheetId="0" name="_xlnm.Print_Titles" vbProcedure="false">Wholesale!$1:$2</definedName>
    <definedName function="false" hidden="false" localSheetId="0" name="Z_049035DC_4482_4D35_9E30_9B5FD2B5AE91__wvu_PrintTitles" vbProcedure="false">Wholesale!$1:$2</definedName>
    <definedName function="false" hidden="false" localSheetId="0" name="Z_049035DC_4482_4D35_9E30_9B5FD2B5AE91__wvu_Rows" vbProcedure="false">Wholesale!$68:$72</definedName>
    <definedName function="false" hidden="false" localSheetId="0" name="Z_1889E7F3_7687_4D26_BB62_B15C5D52A994__wvu_PrintTitles" vbProcedure="false">Wholesale!$1:$2</definedName>
    <definedName function="false" hidden="false" localSheetId="0" name="Z_A2B4A6CB_F28C_4697_9FEC_C4B34BC1509B__wvu_PrintTitles" vbProcedure="false">Wholesale!$1:$2</definedName>
    <definedName function="false" hidden="false" localSheetId="0" name="Z_B8A213F5_24A3_4DC6_B0A4_355526F500CA__wvu_PrintTitles" vbProcedure="false">Wholesale!$1:$2</definedName>
    <definedName function="false" hidden="false" localSheetId="0" name="Z_D06C0988_4D64_4A56_A678_9B2BE48D0E04__wvu_PrintTitles" vbProcedure="false">Wholesale!$1:$2</definedName>
    <definedName function="false" hidden="false" localSheetId="0" name="Z_D1BC57AE_0FCB_4B96_9812_C90567D07CB4__wvu_PrintTitles" vbProcedure="false">Wholesale!$1:$2</definedName>
    <definedName function="false" hidden="false" localSheetId="0" name="Z_E524A2C2_802B_408E_9F60_58210B756101__wvu_PrintTitles" vbProcedure="false">Wholesale!$1:$2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H53" authorId="0">
      <text>
        <r>
          <rPr>
            <sz val="10"/>
            <rFont val="Arial"/>
            <family val="0"/>
          </rPr>
          <t xml:space="preserve">lchance:
Credit invoice for 11/24/01 payment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16</xdr:colOff>
                <xdr:row>55</xdr:row>
                <xdr:rowOff>21</xdr:rowOff>
              </xdr:from>
              <xdr:to>
                <xdr:col>9</xdr:col>
                <xdr:colOff>52</xdr:colOff>
                <xdr:row>59</xdr:row>
                <xdr:rowOff>7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<sst xmlns="http://schemas.openxmlformats.org/spreadsheetml/2006/main" count="683" uniqueCount="234">
  <si>
    <t xml:space="preserve">Pipeline</t>
  </si>
  <si>
    <t xml:space="preserve">Contact</t>
  </si>
  <si>
    <t xml:space="preserve">Address</t>
  </si>
  <si>
    <t xml:space="preserve">Fax Number</t>
  </si>
  <si>
    <t xml:space="preserve">Contract Number</t>
  </si>
  <si>
    <t xml:space="preserve">Description of Service</t>
  </si>
  <si>
    <t xml:space="preserve">Amount of last payment</t>
  </si>
  <si>
    <t xml:space="preserve">Last payment Date</t>
  </si>
  <si>
    <t xml:space="preserve">Pre-petition Claim ($ Value)</t>
  </si>
  <si>
    <t xml:space="preserve">Post-petition Claim ($ Value)</t>
  </si>
  <si>
    <t xml:space="preserve">Reason for Rejection</t>
  </si>
  <si>
    <t xml:space="preserve">Amount of Monthly (or other period) Payment under the Rejected Contract</t>
  </si>
  <si>
    <t xml:space="preserve">EAST</t>
  </si>
  <si>
    <t xml:space="preserve">Columbia Gulf</t>
  </si>
  <si>
    <t xml:space="preserve">Director, Planning, Transportation &amp; Exchange</t>
  </si>
  <si>
    <t xml:space="preserve">Post Office Box 683, Houston, TX 77001</t>
  </si>
  <si>
    <t xml:space="preserve">713-267-4249</t>
  </si>
  <si>
    <t xml:space="preserve">FTS-2 </t>
  </si>
  <si>
    <t xml:space="preserve">Service is no longer needed by Debtor</t>
  </si>
  <si>
    <t xml:space="preserve">FTS-2</t>
  </si>
  <si>
    <t xml:space="preserve">Manager-Market Development</t>
  </si>
  <si>
    <t xml:space="preserve">Manager-Commercial Services</t>
  </si>
  <si>
    <t xml:space="preserve">FTS-1</t>
  </si>
  <si>
    <t xml:space="preserve">Columbia Gas</t>
  </si>
  <si>
    <t xml:space="preserve">P.O. Box 1273, Charleston, WV 25325-1273</t>
  </si>
  <si>
    <t xml:space="preserve">304-357-3527</t>
  </si>
  <si>
    <t xml:space="preserve">FTS</t>
  </si>
  <si>
    <t xml:space="preserve">Last activity was March 2001</t>
  </si>
  <si>
    <t xml:space="preserve">Manager -Commercial Services</t>
  </si>
  <si>
    <t xml:space="preserve">OPT 60</t>
  </si>
  <si>
    <t xml:space="preserve">P.O. Box 1273, Charleston, WV 25325-1274</t>
  </si>
  <si>
    <t xml:space="preserve">304-357-3528</t>
  </si>
  <si>
    <t xml:space="preserve">IGS</t>
  </si>
  <si>
    <t xml:space="preserve">Iroquois</t>
  </si>
  <si>
    <t xml:space="preserve">Manager –Transportation &amp; Marketing</t>
  </si>
  <si>
    <t xml:space="preserve">Iroquois Gas Transmission System, L.P. One Corporate Drive, Suite 600, Shelton, CT 06484</t>
  </si>
  <si>
    <t xml:space="preserve">203-925-7296</t>
  </si>
  <si>
    <t xml:space="preserve">R-1250-05</t>
  </si>
  <si>
    <t xml:space="preserve">RTS</t>
  </si>
  <si>
    <t xml:space="preserve">K#125000 has Dec demand est =$27,886.24</t>
  </si>
  <si>
    <t xml:space="preserve">R-1250-08</t>
  </si>
  <si>
    <t xml:space="preserve">Post Petition-  Dec. Estimate</t>
  </si>
  <si>
    <t xml:space="preserve">National Fuel</t>
  </si>
  <si>
    <r>
      <rPr>
        <sz val="9"/>
        <rFont val="Arial"/>
        <family val="2"/>
      </rPr>
      <t xml:space="preserve">Marketing Department 14</t>
    </r>
    <r>
      <rPr>
        <vertAlign val="superscript"/>
        <sz val="9"/>
        <rFont val="Arial"/>
        <family val="2"/>
      </rPr>
      <t xml:space="preserve">th</t>
    </r>
    <r>
      <rPr>
        <sz val="9"/>
        <rFont val="Arial"/>
        <family val="2"/>
      </rPr>
      <t xml:space="preserve"> Floor</t>
    </r>
  </si>
  <si>
    <t xml:space="preserve">10 Lafayette Square, Buffalo, NY 14203</t>
  </si>
  <si>
    <t xml:space="preserve">(716) 857-7648</t>
  </si>
  <si>
    <t xml:space="preserve">F01978</t>
  </si>
  <si>
    <t xml:space="preserve">FT</t>
  </si>
  <si>
    <t xml:space="preserve">B00693-0381</t>
  </si>
  <si>
    <t xml:space="preserve">Tennessee</t>
  </si>
  <si>
    <t xml:space="preserve">Transportation Marketing Department</t>
  </si>
  <si>
    <t xml:space="preserve">Nine Greenway Plaza, Houston, TX 77046</t>
  </si>
  <si>
    <t xml:space="preserve">832-676-1329</t>
  </si>
  <si>
    <t xml:space="preserve">*Volumetric*</t>
  </si>
  <si>
    <t xml:space="preserve">Texas Eastern Transmission, LP</t>
  </si>
  <si>
    <t xml:space="preserve">Leah Moss, Account Manager</t>
  </si>
  <si>
    <t xml:space="preserve">5400 Westheimer court Houston, TX 77056-5310</t>
  </si>
  <si>
    <t xml:space="preserve">713-929-1613</t>
  </si>
  <si>
    <t xml:space="preserve">B10581</t>
  </si>
  <si>
    <t xml:space="preserve">IT</t>
  </si>
  <si>
    <t xml:space="preserve">Texas Gas Transmission Corp.</t>
  </si>
  <si>
    <t xml:space="preserve">3800 Frederica Street, Post Office Box 20008, Owensboro, KY 42304</t>
  </si>
  <si>
    <t xml:space="preserve">270-688-6817</t>
  </si>
  <si>
    <t xml:space="preserve">T018176</t>
  </si>
  <si>
    <t xml:space="preserve">3801 Frederica Street, Post Office Box 20008, Owensboro, KY 42304</t>
  </si>
  <si>
    <t xml:space="preserve">270-688-6818</t>
  </si>
  <si>
    <t xml:space="preserve">T001886</t>
  </si>
  <si>
    <t xml:space="preserve">3802 Frederica Street, Post Office Box 20008, Owensboro, KY 42304</t>
  </si>
  <si>
    <t xml:space="preserve">270-688-6819</t>
  </si>
  <si>
    <t xml:space="preserve">T003971</t>
  </si>
  <si>
    <t xml:space="preserve">T018123</t>
  </si>
  <si>
    <t xml:space="preserve">Cannot identify contract</t>
  </si>
  <si>
    <t xml:space="preserve">WEST</t>
  </si>
  <si>
    <t xml:space="preserve">El Paso Natural Gas</t>
  </si>
  <si>
    <t xml:space="preserve">Jerry Strange, Director, Transportation Marketing Department</t>
  </si>
  <si>
    <t xml:space="preserve">2 North Nevada Ave., Colorado Springs, CO 80903</t>
  </si>
  <si>
    <t xml:space="preserve">(719) 520-4878</t>
  </si>
  <si>
    <t xml:space="preserve">9mbu</t>
  </si>
  <si>
    <t xml:space="preserve">FT-1</t>
  </si>
  <si>
    <t xml:space="preserve">9mk4</t>
  </si>
  <si>
    <t xml:space="preserve">9md3</t>
  </si>
  <si>
    <t xml:space="preserve">9me4</t>
  </si>
  <si>
    <t xml:space="preserve">9me9</t>
  </si>
  <si>
    <t xml:space="preserve">9e3x</t>
  </si>
  <si>
    <t xml:space="preserve">Post Petition - Dec. Estimate</t>
  </si>
  <si>
    <t xml:space="preserve">Transwestern</t>
  </si>
  <si>
    <t xml:space="preserve">Steve Harris, V.P. Marketing</t>
  </si>
  <si>
    <t xml:space="preserve">P.O. Box 1188, Houston, TX 77251-1188</t>
  </si>
  <si>
    <t xml:space="preserve">(713) 646-2551</t>
  </si>
  <si>
    <t xml:space="preserve">Post Petition - no Dec. estimates</t>
  </si>
  <si>
    <t xml:space="preserve">PG&amp;E</t>
  </si>
  <si>
    <t xml:space="preserve">Dave Anderson, Atty.</t>
  </si>
  <si>
    <t xml:space="preserve">P.O. Box 7442, San Francisco, CA 94120</t>
  </si>
  <si>
    <t xml:space="preserve">(415) 973-5520</t>
  </si>
  <si>
    <t xml:space="preserve">0202bof016</t>
  </si>
  <si>
    <t xml:space="preserve">Baja</t>
  </si>
  <si>
    <t xml:space="preserve">Post Petition - no Dec. est.</t>
  </si>
  <si>
    <t xml:space="preserve">0202bon007</t>
  </si>
  <si>
    <t xml:space="preserve">PG&amp;E Gas Transmission, Northwest Corporation</t>
  </si>
  <si>
    <t xml:space="preserve">Leslie Ferron-Jones, Director, Marketing</t>
  </si>
  <si>
    <r>
      <rPr>
        <sz val="9"/>
        <rFont val="Arial"/>
        <family val="2"/>
      </rPr>
      <t xml:space="preserve">1400 SW 5</t>
    </r>
    <r>
      <rPr>
        <vertAlign val="superscript"/>
        <sz val="9"/>
        <rFont val="Arial"/>
        <family val="2"/>
      </rPr>
      <t xml:space="preserve">th</t>
    </r>
    <r>
      <rPr>
        <sz val="9"/>
        <rFont val="Arial"/>
        <family val="2"/>
      </rPr>
      <t xml:space="preserve"> Avenue, Suite 900, Portland, OR 97201</t>
    </r>
  </si>
  <si>
    <t xml:space="preserve">(503) 833-4925</t>
  </si>
  <si>
    <t xml:space="preserve">F-07360</t>
  </si>
  <si>
    <t xml:space="preserve">FTS1-T3</t>
  </si>
  <si>
    <t xml:space="preserve">PGEN</t>
  </si>
  <si>
    <t xml:space="preserve">FTS1</t>
  </si>
  <si>
    <t xml:space="preserve">FTS1-STF</t>
  </si>
  <si>
    <t xml:space="preserve">F-05290</t>
  </si>
  <si>
    <t xml:space="preserve">Post Petition - Dec estimates</t>
  </si>
  <si>
    <t xml:space="preserve">Wyoming Interstate Company, Ltd.</t>
  </si>
  <si>
    <t xml:space="preserve">Tom Price, Director of Marketing</t>
  </si>
  <si>
    <t xml:space="preserve">(719) 520 4878</t>
  </si>
  <si>
    <t xml:space="preserve">Post Petition - No Dec. est.</t>
  </si>
  <si>
    <t xml:space="preserve">41066000B</t>
  </si>
  <si>
    <t xml:space="preserve">-</t>
  </si>
  <si>
    <t xml:space="preserve">No data available</t>
  </si>
  <si>
    <t xml:space="preserve">Kern River</t>
  </si>
  <si>
    <t xml:space="preserve">Attn: Marketing Services/Jan Partin</t>
  </si>
  <si>
    <t xml:space="preserve">295 Chipeta Way, P.O. Box 58900, Salt Lake City, UT 84158-0900</t>
  </si>
  <si>
    <t xml:space="preserve">(801) 584-6444</t>
  </si>
  <si>
    <t xml:space="preserve">KRF-1</t>
  </si>
  <si>
    <t xml:space="preserve">CENTRAL</t>
  </si>
  <si>
    <t xml:space="preserve">Great Lakes Gas Transmission Limited Partnership</t>
  </si>
  <si>
    <t xml:space="preserve">Attn: Transportation Services</t>
  </si>
  <si>
    <t xml:space="preserve">5250 Corporate Drive, Troy, Michigan 48098</t>
  </si>
  <si>
    <t xml:space="preserve">248-203-7571</t>
  </si>
  <si>
    <t xml:space="preserve">FT324</t>
  </si>
  <si>
    <t xml:space="preserve">FT2358</t>
  </si>
  <si>
    <t xml:space="preserve">Contract begins 11/1/01. Post petition $ based on  Dec. 2001 Prod invoices.</t>
  </si>
  <si>
    <t xml:space="preserve">FT2378</t>
  </si>
  <si>
    <t xml:space="preserve">Midwestern</t>
  </si>
  <si>
    <t xml:space="preserve">Transportation and Exchange Director</t>
  </si>
  <si>
    <r>
      <rPr>
        <sz val="9"/>
        <rFont val="Arial"/>
        <family val="2"/>
      </rPr>
      <t xml:space="preserve">1111 South 103</t>
    </r>
    <r>
      <rPr>
        <vertAlign val="superscript"/>
        <sz val="9"/>
        <rFont val="Arial"/>
        <family val="2"/>
      </rPr>
      <t xml:space="preserve">rd</t>
    </r>
    <r>
      <rPr>
        <sz val="9"/>
        <rFont val="Arial"/>
        <family val="2"/>
      </rPr>
      <t xml:space="preserve"> Street, Omaha, Nebraska 68124-1000</t>
    </r>
  </si>
  <si>
    <t xml:space="preserve">402-398-7780</t>
  </si>
  <si>
    <t xml:space="preserve">Natural Gas Pipeline Company of America</t>
  </si>
  <si>
    <t xml:space="preserve">Attn: Gas Transportation Services</t>
  </si>
  <si>
    <t xml:space="preserve">500 Dallas St., Suite 1000, Houston, TX 77002</t>
  </si>
  <si>
    <t xml:space="preserve">713-369-9205</t>
  </si>
  <si>
    <t xml:space="preserve">713-369-9206</t>
  </si>
  <si>
    <t xml:space="preserve">502 Dallas St., Suite 1000, Houston, TX 77002</t>
  </si>
  <si>
    <t xml:space="preserve">713-369-9207</t>
  </si>
  <si>
    <t xml:space="preserve">503 Dallas St., Suite 1000, Houston, TX 77002</t>
  </si>
  <si>
    <t xml:space="preserve">713-369-9208</t>
  </si>
  <si>
    <t xml:space="preserve">Northern Border Pipeline Company</t>
  </si>
  <si>
    <t xml:space="preserve">T1060F</t>
  </si>
  <si>
    <t xml:space="preserve">T-1</t>
  </si>
  <si>
    <t xml:space="preserve">Duplicate</t>
  </si>
  <si>
    <t xml:space="preserve">T1061F</t>
  </si>
  <si>
    <t xml:space="preserve">T1103F</t>
  </si>
  <si>
    <t xml:space="preserve">T1104F</t>
  </si>
  <si>
    <t xml:space="preserve">T1015F</t>
  </si>
  <si>
    <t xml:space="preserve">R0226F</t>
  </si>
  <si>
    <t xml:space="preserve">R0319F</t>
  </si>
  <si>
    <t xml:space="preserve">R0318F</t>
  </si>
  <si>
    <t xml:space="preserve">NNG</t>
  </si>
  <si>
    <t xml:space="preserve">Director, Capacity and Transportation</t>
  </si>
  <si>
    <t xml:space="preserve">1400 Smith Street, Houston, TX 77002</t>
  </si>
  <si>
    <t xml:space="preserve">713-646-2461</t>
  </si>
  <si>
    <t xml:space="preserve">Post Petition -  December invoice</t>
  </si>
  <si>
    <t xml:space="preserve">TCPL</t>
  </si>
  <si>
    <r>
      <rPr>
        <sz val="9"/>
        <rFont val="Arial"/>
        <family val="2"/>
      </rPr>
      <t xml:space="preserve">450 – 1</t>
    </r>
    <r>
      <rPr>
        <vertAlign val="superscript"/>
        <sz val="9"/>
        <rFont val="Arial"/>
        <family val="2"/>
      </rPr>
      <t xml:space="preserve">st</t>
    </r>
    <r>
      <rPr>
        <sz val="9"/>
        <rFont val="Arial"/>
        <family val="2"/>
      </rPr>
      <t xml:space="preserve"> St. SW, Calgary, Alberta, Canada T2P 5H1</t>
    </r>
  </si>
  <si>
    <t xml:space="preserve">403-920-2200</t>
  </si>
  <si>
    <t xml:space="preserve">Canadian $.  -  Dec. estimate</t>
  </si>
  <si>
    <t xml:space="preserve">Not an ENA contract.</t>
  </si>
  <si>
    <t xml:space="preserve">Union Gas Ltd</t>
  </si>
  <si>
    <t xml:space="preserve">50 Keil Drive North, Chatham, Ontario, Canada N7M 5M1</t>
  </si>
  <si>
    <t xml:space="preserve">HUB210</t>
  </si>
  <si>
    <t xml:space="preserve">Post Petition -  No estimate for Dec.</t>
  </si>
  <si>
    <t xml:space="preserve">ANR</t>
  </si>
  <si>
    <t xml:space="preserve">Firm</t>
  </si>
  <si>
    <t xml:space="preserve">Crossroads</t>
  </si>
  <si>
    <t xml:space="preserve">70761 (950FM)</t>
  </si>
  <si>
    <t xml:space="preserve">Empire</t>
  </si>
  <si>
    <t xml:space="preserve">Florida</t>
  </si>
  <si>
    <t xml:space="preserve">5916</t>
  </si>
  <si>
    <t xml:space="preserve">6115</t>
  </si>
  <si>
    <t xml:space="preserve">KNG</t>
  </si>
  <si>
    <t xml:space="preserve">10001</t>
  </si>
  <si>
    <t xml:space="preserve">20001</t>
  </si>
  <si>
    <t xml:space="preserve">TCO</t>
  </si>
  <si>
    <t xml:space="preserve">Dan Fitzgerald, Manager Products     
</t>
  </si>
  <si>
    <t xml:space="preserve">245 Market St. N15A San Francisco, 94015</t>
  </si>
  <si>
    <t xml:space="preserve">415-972-5475</t>
  </si>
  <si>
    <t xml:space="preserve">0778RON001</t>
  </si>
  <si>
    <t xml:space="preserve">Dave Sena, Director Risk Management PG&amp;E</t>
  </si>
  <si>
    <t xml:space="preserve">77 Beale St. San Francisco, 94015
</t>
  </si>
  <si>
    <t xml:space="preserve">415-973-4071</t>
  </si>
  <si>
    <t xml:space="preserve">0778RONA01</t>
  </si>
  <si>
    <t xml:space="preserve">0207RONA02</t>
  </si>
  <si>
    <t xml:space="preserve">G-AFT</t>
  </si>
  <si>
    <t xml:space="preserve">0207RONA06</t>
  </si>
  <si>
    <t xml:space="preserve">Bridgeline Holdings</t>
  </si>
  <si>
    <t xml:space="preserve">Anita Patton, Sr. Specialist</t>
  </si>
  <si>
    <t xml:space="preserve">333 Clay Street, Suite 1200 Houston, TX 77007</t>
  </si>
  <si>
    <t xml:space="preserve">713-646-6074</t>
  </si>
  <si>
    <t xml:space="preserve">Columbia Natural Resources</t>
  </si>
  <si>
    <t xml:space="preserve">P.O. Box 6070, Pennsylvania Ave, Charleston, WV 25362-0070</t>
  </si>
  <si>
    <t xml:space="preserve">304-353-5155</t>
  </si>
  <si>
    <t xml:space="preserve">Multiple Gathering</t>
  </si>
  <si>
    <t xml:space="preserve">Destin Pipeline Company, LLC</t>
  </si>
  <si>
    <t xml:space="preserve">Rick Lorentz</t>
  </si>
  <si>
    <t xml:space="preserve">4502 E 41st, Suite 300 Tulsa, OK  74135
</t>
  </si>
  <si>
    <t xml:space="preserve">918-660-4393</t>
  </si>
  <si>
    <t xml:space="preserve">Florida Gas Transmission</t>
  </si>
  <si>
    <t xml:space="preserve">Rick Dietz, Director Contract Support</t>
  </si>
  <si>
    <t xml:space="preserve">713-646-8000</t>
  </si>
  <si>
    <t xml:space="preserve">Gulf South Pipeline Company LP</t>
  </si>
  <si>
    <t xml:space="preserve">Norse Pipeline, LLC</t>
  </si>
  <si>
    <t xml:space="preserve">Monica Sonja </t>
  </si>
  <si>
    <t xml:space="preserve">1900 SE 15th Street, Bldg 800-B Edmond, OK  73013-6682
</t>
  </si>
  <si>
    <t xml:space="preserve">405-844-6220</t>
  </si>
  <si>
    <t xml:space="preserve">10/25/01</t>
  </si>
  <si>
    <t xml:space="preserve">Somerset Gas Transmission Co.</t>
  </si>
  <si>
    <t xml:space="preserve">Andy Lang ,Marketing And Transporation Director</t>
  </si>
  <si>
    <t xml:space="preserve">50 fountain Plaza, Suite 1220 Buffalo, NY 14202</t>
  </si>
  <si>
    <t xml:space="preserve">716-842-2514</t>
  </si>
  <si>
    <t xml:space="preserve">11/5/01</t>
  </si>
  <si>
    <t xml:space="preserve">51 fountain Plaza, Suite 1220 Buffalo, NY 14202</t>
  </si>
  <si>
    <t xml:space="preserve">716-842-2515</t>
  </si>
  <si>
    <t xml:space="preserve">10/29/01</t>
  </si>
  <si>
    <t xml:space="preserve">LMSMA</t>
  </si>
  <si>
    <t xml:space="preserve">Nine Greenway Plaza, Houston, TX 77047</t>
  </si>
  <si>
    <t xml:space="preserve">832-676-1330</t>
  </si>
  <si>
    <t xml:space="preserve">LMSPA</t>
  </si>
  <si>
    <t xml:space="preserve">Nine Greenway Plaza, Houston, TX 77048</t>
  </si>
  <si>
    <t xml:space="preserve">832-676-1331</t>
  </si>
  <si>
    <t xml:space="preserve">Nine Greenway Plaza, Houston, TX 77049</t>
  </si>
  <si>
    <t xml:space="preserve">832-676-1332</t>
  </si>
  <si>
    <t xml:space="preserve">Transcontinental Gas Pipeline</t>
  </si>
  <si>
    <t xml:space="preserve">11/20/01</t>
  </si>
  <si>
    <t xml:space="preserve">ANR Pipeline</t>
  </si>
  <si>
    <t xml:space="preserve">501 Dallas St., Suite 1000, Houston, TX 77002</t>
  </si>
  <si>
    <t xml:space="preserve">Reliant Energy Gas Tranmission</t>
  </si>
  <si>
    <t xml:space="preserve">Transcanada Pipeline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</si>
</sst>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0"/>
    <numFmt numFmtId="166" formatCode="\$#,##0_);[RED]&quot;($&quot;#,##0\)"/>
    <numFmt numFmtId="167" formatCode="[$-409]#,##0_);\(#,##0\)"/>
    <numFmt numFmtId="168" formatCode="0.00%"/>
    <numFmt numFmtId="169" formatCode="[$-409]#,##0_);[RED]\(#,##0\)"/>
    <numFmt numFmtId="170" formatCode="[$-409]#,##0.00_);[RED]\(#,##0.00\)"/>
    <numFmt numFmtId="171" formatCode="#,##0"/>
    <numFmt numFmtId="172" formatCode="_(\$* #,##0.00_);_(\$* \(#,##0.00\);_(\$* \-??_);_(@_)"/>
    <numFmt numFmtId="173" formatCode="_(\$* #,##0_);_(\$* \(#,##0\);_(\$* \-??_);_(@_)"/>
    <numFmt numFmtId="174" formatCode="[$-409]m/d/yyyy"/>
    <numFmt numFmtId="175" formatCode="[$-409]d\-mmm"/>
    <numFmt numFmtId="176" formatCode="_(* #,##0.00_);_(* \(#,##0.00\);_(* \-??_);_(@_)"/>
  </numFmts>
  <fonts count="2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MS Sans Serif"/>
      <family val="0"/>
    </font>
    <font>
      <b val="true"/>
      <sz val="10"/>
      <name val="Arial"/>
      <family val="0"/>
    </font>
    <font>
      <b val="true"/>
      <sz val="8"/>
      <name val="Arial"/>
      <family val="0"/>
    </font>
    <font>
      <sz val="11"/>
      <name val="??"/>
      <family val="3"/>
      <charset val="129"/>
    </font>
    <font>
      <u val="single"/>
      <sz val="10"/>
      <color rgb="FF800080"/>
      <name val="Arial"/>
      <family val="0"/>
    </font>
    <font>
      <sz val="8"/>
      <name val="Arial"/>
      <family val="2"/>
    </font>
    <font>
      <b val="true"/>
      <u val="single"/>
      <sz val="11"/>
      <color rgb="FF800000"/>
      <name val="Arial"/>
      <family val="2"/>
    </font>
    <font>
      <sz val="10"/>
      <color rgb="FF0000FF"/>
      <name val="Arial"/>
      <family val="2"/>
    </font>
    <font>
      <sz val="7"/>
      <name val="Small Fonts"/>
      <family val="0"/>
    </font>
    <font>
      <b val="true"/>
      <i val="true"/>
      <sz val="16"/>
      <name val="Arial"/>
      <family val="0"/>
    </font>
    <font>
      <sz val="8"/>
      <name val="Arial"/>
      <family val="0"/>
    </font>
    <font>
      <sz val="8"/>
      <color rgb="FF0000FF"/>
      <name val="Arial"/>
      <family val="2"/>
    </font>
    <font>
      <sz val="9"/>
      <name val="Arial"/>
      <family val="2"/>
    </font>
    <font>
      <b val="true"/>
      <sz val="9"/>
      <name val="Arial"/>
      <family val="2"/>
    </font>
    <font>
      <vertAlign val="superscript"/>
      <sz val="9"/>
      <name val="Arial"/>
      <family val="2"/>
    </font>
    <font>
      <sz val="9"/>
      <name val="Arial"/>
      <family val="0"/>
    </font>
    <font>
      <sz val="12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A6CAF0"/>
        <bgColor rgb="FFCCCCFF"/>
      </patternFill>
    </fill>
    <fill>
      <patternFill patternType="solid">
        <fgColor rgb="FFC0C0C0"/>
        <bgColor rgb="FFA6CAF0"/>
      </patternFill>
    </fill>
    <fill>
      <patternFill patternType="solid">
        <fgColor rgb="FFFFFFC0"/>
        <bgColor rgb="FFFFFF99"/>
      </patternFill>
    </fill>
    <fill>
      <patternFill patternType="solid">
        <fgColor rgb="FFFFFF99"/>
        <bgColor rgb="FFFFFFC0"/>
      </patternFill>
    </fill>
    <fill>
      <patternFill patternType="solid">
        <fgColor rgb="FFFFFF00"/>
        <bgColor rgb="FFFFFF00"/>
      </patternFill>
    </fill>
  </fills>
  <borders count="37">
    <border diagonalUp="false" diagonalDown="false">
      <left/>
      <right/>
      <top/>
      <bottom/>
      <diagonal/>
    </border>
    <border diagonalUp="false" diagonalDown="false">
      <left style="double"/>
      <right/>
      <top/>
      <bottom style="hair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double"/>
      <right style="double"/>
      <top style="double"/>
      <bottom style="double"/>
      <diagonal/>
    </border>
    <border diagonalUp="false" diagonalDown="false">
      <left/>
      <right/>
      <top style="thin"/>
      <bottom style="double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medium"/>
      <right/>
      <top/>
      <bottom style="thin">
        <color rgb="FF969696"/>
      </bottom>
      <diagonal/>
    </border>
    <border diagonalUp="false" diagonalDown="false">
      <left style="thin">
        <color rgb="FF969696"/>
      </left>
      <right style="thin">
        <color rgb="FF969696"/>
      </right>
      <top/>
      <bottom style="thin">
        <color rgb="FF969696"/>
      </bottom>
      <diagonal/>
    </border>
    <border diagonalUp="false" diagonalDown="false">
      <left/>
      <right style="thin">
        <color rgb="FF969696"/>
      </right>
      <top/>
      <bottom style="thin">
        <color rgb="FF969696"/>
      </bottom>
      <diagonal/>
    </border>
    <border diagonalUp="false" diagonalDown="false">
      <left style="thin">
        <color rgb="FF969696"/>
      </left>
      <right style="medium"/>
      <top/>
      <bottom style="thin">
        <color rgb="FF969696"/>
      </bottom>
      <diagonal/>
    </border>
    <border diagonalUp="false" diagonalDown="false">
      <left style="medium"/>
      <right/>
      <top style="thin">
        <color rgb="FF969696"/>
      </top>
      <bottom style="thin">
        <color rgb="FF969696"/>
      </bottom>
      <diagonal/>
    </border>
    <border diagonalUp="false" diagonalDown="false"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 diagonalUp="false" diagonalDown="false">
      <left/>
      <right style="thin">
        <color rgb="FF969696"/>
      </right>
      <top style="thin">
        <color rgb="FF969696"/>
      </top>
      <bottom style="thin">
        <color rgb="FF969696"/>
      </bottom>
      <diagonal/>
    </border>
    <border diagonalUp="false" diagonalDown="false">
      <left style="thin">
        <color rgb="FF969696"/>
      </left>
      <right style="medium"/>
      <top style="thin">
        <color rgb="FF969696"/>
      </top>
      <bottom style="thin">
        <color rgb="FF969696"/>
      </bottom>
      <diagonal/>
    </border>
    <border diagonalUp="false" diagonalDown="false">
      <left style="thin">
        <color rgb="FF969696"/>
      </left>
      <right style="thin">
        <color rgb="FF969696"/>
      </right>
      <top style="thin">
        <color rgb="FF969696"/>
      </top>
      <bottom/>
      <diagonal/>
    </border>
    <border diagonalUp="false" diagonalDown="false">
      <left/>
      <right style="thin">
        <color rgb="FF969696"/>
      </right>
      <top style="thin">
        <color rgb="FF969696"/>
      </top>
      <bottom/>
      <diagonal/>
    </border>
    <border diagonalUp="false" diagonalDown="false">
      <left style="thin">
        <color rgb="FF969696"/>
      </left>
      <right style="medium"/>
      <top style="thin">
        <color rgb="FF969696"/>
      </top>
      <bottom/>
      <diagonal/>
    </border>
    <border diagonalUp="false" diagonalDown="false">
      <left style="medium"/>
      <right/>
      <top style="medium"/>
      <bottom style="thin">
        <color rgb="FF969696"/>
      </bottom>
      <diagonal/>
    </border>
    <border diagonalUp="false" diagonalDown="false">
      <left style="thin">
        <color rgb="FF969696"/>
      </left>
      <right style="thin">
        <color rgb="FF969696"/>
      </right>
      <top style="medium"/>
      <bottom style="thin">
        <color rgb="FF969696"/>
      </bottom>
      <diagonal/>
    </border>
    <border diagonalUp="false" diagonalDown="false">
      <left/>
      <right style="thin">
        <color rgb="FF969696"/>
      </right>
      <top style="medium"/>
      <bottom style="thin">
        <color rgb="FF969696"/>
      </bottom>
      <diagonal/>
    </border>
    <border diagonalUp="false" diagonalDown="false">
      <left style="thin">
        <color rgb="FF969696"/>
      </left>
      <right style="medium"/>
      <top style="medium"/>
      <bottom style="thin">
        <color rgb="FF969696"/>
      </bottom>
      <diagonal/>
    </border>
    <border diagonalUp="false" diagonalDown="false">
      <left style="medium"/>
      <right/>
      <top style="thin">
        <color rgb="FF969696"/>
      </top>
      <bottom style="medium"/>
      <diagonal/>
    </border>
    <border diagonalUp="false" diagonalDown="false">
      <left style="thin">
        <color rgb="FF969696"/>
      </left>
      <right style="thin">
        <color rgb="FF969696"/>
      </right>
      <top style="thin">
        <color rgb="FF969696"/>
      </top>
      <bottom style="medium"/>
      <diagonal/>
    </border>
    <border diagonalUp="false" diagonalDown="false">
      <left/>
      <right style="thin">
        <color rgb="FF969696"/>
      </right>
      <top style="thin">
        <color rgb="FF969696"/>
      </top>
      <bottom style="medium"/>
      <diagonal/>
    </border>
    <border diagonalUp="false" diagonalDown="false">
      <left style="thin">
        <color rgb="FF969696"/>
      </left>
      <right style="medium"/>
      <top style="thin">
        <color rgb="FF969696"/>
      </top>
      <bottom style="medium"/>
      <diagonal/>
    </border>
    <border diagonalUp="false" diagonalDown="false">
      <left style="medium"/>
      <right style="thin">
        <color rgb="FF969696"/>
      </right>
      <top/>
      <bottom/>
      <diagonal/>
    </border>
    <border diagonalUp="false" diagonalDown="false">
      <left style="thin">
        <color rgb="FFC0C0C0"/>
      </left>
      <right style="thin">
        <color rgb="FFC0C0C0"/>
      </right>
      <top/>
      <bottom/>
      <diagonal/>
    </border>
    <border diagonalUp="false" diagonalDown="false">
      <left style="thin">
        <color rgb="FFC0C0C0"/>
      </left>
      <right style="medium"/>
      <top/>
      <bottom/>
      <diagonal/>
    </border>
    <border diagonalUp="false" diagonalDown="false">
      <left style="medium"/>
      <right style="thin">
        <color rgb="FFC0C0C0"/>
      </right>
      <top/>
      <bottom style="medium">
        <color rgb="FFC0C0C0"/>
      </bottom>
      <diagonal/>
    </border>
    <border diagonalUp="false" diagonalDown="false">
      <left style="thin">
        <color rgb="FFC0C0C0"/>
      </left>
      <right style="thin">
        <color rgb="FFC0C0C0"/>
      </right>
      <top/>
      <bottom style="thin">
        <color rgb="FFC0C0C0"/>
      </bottom>
      <diagonal/>
    </border>
    <border diagonalUp="false" diagonalDown="false">
      <left style="thin">
        <color rgb="FFC0C0C0"/>
      </left>
      <right style="medium"/>
      <top/>
      <bottom style="thin">
        <color rgb="FFC0C0C0"/>
      </bottom>
      <diagonal/>
    </border>
    <border diagonalUp="false" diagonalDown="false">
      <left style="thin">
        <color rgb="FF969696"/>
      </left>
      <right style="thin">
        <color rgb="FF969696"/>
      </right>
      <top/>
      <bottom/>
      <diagonal/>
    </border>
    <border diagonalUp="false" diagonalDown="false">
      <left style="medium"/>
      <right style="thin">
        <color rgb="FFC0C0C0"/>
      </right>
      <top/>
      <bottom style="medium"/>
      <diagonal/>
    </border>
    <border diagonalUp="false" diagonalDown="false">
      <left style="thin">
        <color rgb="FFC0C0C0"/>
      </left>
      <right style="thin">
        <color rgb="FFC0C0C0"/>
      </right>
      <top/>
      <bottom style="medium"/>
      <diagonal/>
    </border>
    <border diagonalUp="false" diagonalDown="false">
      <left style="thin">
        <color rgb="FFC0C0C0"/>
      </left>
      <right style="medium"/>
      <top/>
      <bottom style="medium"/>
      <diagonal/>
    </border>
    <border diagonalUp="false" diagonalDown="false">
      <left style="medium"/>
      <right/>
      <top style="thin">
        <color rgb="FF969696"/>
      </top>
      <bottom style="medium">
        <color rgb="FFC0C0C0"/>
      </bottom>
      <diagonal/>
    </border>
    <border diagonalUp="false" diagonalDown="false">
      <left style="thin">
        <color rgb="FF969696"/>
      </left>
      <right style="thin">
        <color rgb="FF969696"/>
      </right>
      <top style="thin">
        <color rgb="FF969696"/>
      </top>
      <bottom style="medium">
        <color rgb="FFC0C0C0"/>
      </bottom>
      <diagonal/>
    </border>
  </borders>
  <cellStyleXfs count="47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7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0" borderId="0" applyFont="true" applyBorder="false" applyAlignment="false" applyProtection="false"/>
    <xf numFmtId="164" fontId="9" fillId="3" borderId="0" applyFont="true" applyBorder="false" applyAlignment="false" applyProtection="false"/>
    <xf numFmtId="164" fontId="10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1" fillId="0" borderId="3" applyFont="true" applyBorder="true" applyAlignment="false" applyProtection="false"/>
    <xf numFmtId="164" fontId="9" fillId="4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applyFont="true" applyBorder="false" applyAlignment="false" applyProtection="false"/>
    <xf numFmtId="164" fontId="0" fillId="0" borderId="4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4" fontId="9" fillId="5" borderId="0" applyFont="true" applyBorder="false" applyAlignment="false" applyProtection="false"/>
    <xf numFmtId="167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5" fillId="0" borderId="3" applyFont="true" applyBorder="tru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</cellStyleXfs>
  <cellXfs count="9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1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2" fontId="1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17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2" fontId="17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6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16" fillId="0" borderId="7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6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3" fontId="16" fillId="0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4" fontId="16" fillId="0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2" fontId="16" fillId="0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2" fontId="16" fillId="0" borderId="7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16" fillId="0" borderId="9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16" fillId="0" borderId="1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16" fillId="0" borderId="1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6" fillId="0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3" fontId="16" fillId="0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4" fontId="16" fillId="0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2" fontId="16" fillId="0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2" fontId="16" fillId="0" borderId="1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16" fillId="0" borderId="13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75" fontId="16" fillId="0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14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6" fillId="0" borderId="1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1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3" fontId="16" fillId="0" borderId="1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4" fontId="16" fillId="0" borderId="1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3" fontId="19" fillId="0" borderId="1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2" fontId="16" fillId="0" borderId="1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2" fontId="16" fillId="0" borderId="14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16" fillId="0" borderId="16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17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16" fillId="0" borderId="18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6" fillId="0" borderId="1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1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3" fontId="16" fillId="0" borderId="1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4" fontId="16" fillId="0" borderId="1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2" fontId="16" fillId="0" borderId="1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2" fontId="16" fillId="0" borderId="18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16" fillId="0" borderId="2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16" fillId="0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3" fontId="19" fillId="0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2" fontId="1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6" fontId="16" fillId="0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2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16" fillId="0" borderId="22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6" fillId="0" borderId="2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2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3" fontId="16" fillId="0" borderId="2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4" fontId="16" fillId="0" borderId="2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2" fontId="16" fillId="0" borderId="2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2" fontId="16" fillId="0" borderId="22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16" fillId="0" borderId="24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16" fillId="0" borderId="1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20" fillId="0" borderId="22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72" fontId="17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7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6" fillId="0" borderId="25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6" fillId="0" borderId="26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73" fontId="16" fillId="0" borderId="2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4" fontId="16" fillId="0" borderId="2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2" fontId="16" fillId="0" borderId="2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2" fontId="16" fillId="0" borderId="26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16" fillId="0" borderId="27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16" fillId="0" borderId="28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16" fillId="0" borderId="29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6" fillId="0" borderId="2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3" fontId="16" fillId="0" borderId="2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4" fontId="16" fillId="0" borderId="2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2" fontId="16" fillId="0" borderId="2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2" fontId="16" fillId="0" borderId="29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16" fillId="0" borderId="3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16" fillId="0" borderId="3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6" fillId="0" borderId="3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16" fillId="0" borderId="33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6" fillId="0" borderId="3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3" fontId="16" fillId="0" borderId="3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4" fontId="16" fillId="0" borderId="3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2" fontId="16" fillId="0" borderId="3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34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2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6" borderId="1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16" fillId="6" borderId="1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6" fillId="6" borderId="2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16" fillId="6" borderId="22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6" fillId="0" borderId="6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16" fillId="6" borderId="14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6" fillId="6" borderId="35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16" fillId="6" borderId="36" xfId="0" applyFont="true" applyBorder="true" applyAlignment="true" applyProtection="false">
      <alignment horizontal="left" vertical="top" textRotation="0" wrapText="true" indent="0" shrinkToFit="false"/>
      <protection locked="true" hidden="false"/>
    </xf>
  </cellXfs>
  <cellStyles count="33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0" xfId="20"/>
    <cellStyle name="Actual Date" xfId="21"/>
    <cellStyle name="Column_Title" xfId="22"/>
    <cellStyle name="Date" xfId="23"/>
    <cellStyle name="Fixed" xfId="24"/>
    <cellStyle name="Followe೤ Hyperlink" xfId="25"/>
    <cellStyle name="Grey" xfId="26"/>
    <cellStyle name="HEADER" xfId="27"/>
    <cellStyle name="Heading 1" xfId="28"/>
    <cellStyle name="Heading2" xfId="29"/>
    <cellStyle name="HIGHLIGHT" xfId="30"/>
    <cellStyle name="Input [yellow]" xfId="31"/>
    <cellStyle name="Milliers [0]_laroux" xfId="32"/>
    <cellStyle name="Milliers_laroux" xfId="33"/>
    <cellStyle name="Monétaire [0]_laroux" xfId="34"/>
    <cellStyle name="Monétaire_laroux" xfId="35"/>
    <cellStyle name="no dec" xfId="36"/>
    <cellStyle name="Normal - Style1" xfId="37"/>
    <cellStyle name="Percent [2]" xfId="38"/>
    <cellStyle name="Total" xfId="39"/>
    <cellStyle name="Tusental (0)_laroux" xfId="40"/>
    <cellStyle name="Tusental_laroux" xfId="41"/>
    <cellStyle name="Unprot" xfId="42"/>
    <cellStyle name="Unprot$" xfId="43"/>
    <cellStyle name="Unprotect" xfId="44"/>
    <cellStyle name="Valuta (0)_laroux" xfId="45"/>
    <cellStyle name="Valuta_laroux" xfId="46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0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A6CAF0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<Relationship Id="rId7" Type="http://schemas.openxmlformats.org/officeDocument/2006/relationships/usernames" Target="revisions/userNames.xml"/><Relationship Id="rId8" Type="http://schemas.openxmlformats.org/officeDocument/2006/relationships/revisionHeaders" Target="revisions/revisionHeaders.xml"/>
</Relationships>
</file>

<file path=xl/revisions/_rels/revisionHeaders.xml.rels><?xml version="1.0" encoding="UTF-8"?>
<Relationships xmlns="http://schemas.openxmlformats.org/package/2006/relationships"><Relationship Id="rId1" Type="http://schemas.openxmlformats.org/officeDocument/2006/relationships/revisionLog" Target="revisionLog1.xml"/><Relationship Id="rId2" Type="http://schemas.openxmlformats.org/officeDocument/2006/relationships/revisionLog" Target="revisionLog2.xml"/><Relationship Id="rId3" Type="http://schemas.openxmlformats.org/officeDocument/2006/relationships/revisionLog" Target="revisionLog3.xml"/>
</Relationships>
</file>

<file path=xl/revisions/revisionHeaders.xml><?xml version="1.0" encoding="utf-8"?>
<headers xmlns="http://schemas.openxmlformats.org/spreadsheetml/2006/main" xmlns:r="http://schemas.openxmlformats.org/officeDocument/2006/relationships" guid="{D4B2F9E8-2F0E-4DA8-AC1E-C9378DEF1F43}">
  <header guid="{C58DCFF9-2C51-4664-AA14-F9198DFF6515}" dateTime="2002-01-16T14:47:00.000000000Z" userName="mgarza1" r:id="rId1" minRId="1" maxRId="1" maxSheetId="4">
    <sheetIdMap count="3">
      <sheetId val="1"/>
      <sheetId val="2"/>
      <sheetId val="3"/>
    </sheetIdMap>
  </header>
  <header guid="{88ACB8CB-1591-4E06-B786-6E3CDC876305}" dateTime="2002-03-04T08:52:00.000000000Z" userName="mgarza1" r:id="rId2" minRId="2" maxRId="18" maxSheetId="4">
    <sheetIdMap count="3">
      <sheetId val="1"/>
      <sheetId val="2"/>
      <sheetId val="3"/>
    </sheetIdMap>
  </header>
  <header guid="{D4B2F9E8-2F0E-4DA8-AC1E-C9378DEF1F43}" dateTime="2002-03-04T09:00:00.000000000Z" userName="mgarza1" r:id="rId3" minRId="19" maxRId="25" maxSheetId="4">
    <sheetIdMap count="3">
      <sheetId val="1"/>
      <sheetId val="2"/>
      <sheetId val="3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>
  <rcc rId="1" ua="false" sId="3">
    <oc r="C9" t="inlineStr">
      <is>
        <r>
          <rPr>
            <sz val="10"/>
            <rFont val="Arial"/>
            <family val="0"/>
          </rPr>
          <t xml:space="preserve">Sonja Monica</t>
        </r>
      </is>
    </oc>
    <nc r="C9" t="inlineStr">
      <is>
        <r>
          <rPr>
            <sz val="10"/>
            <rFont val="Arial"/>
            <family val="0"/>
          </rPr>
          <t xml:space="preserve">Monica Sonja </t>
        </r>
      </is>
    </nc>
  </rcc>
</revisions>
</file>

<file path=xl/revisions/revisionLog2.xml><?xml version="1.0" encoding="utf-8"?>
<revisions xmlns="http://schemas.openxmlformats.org/spreadsheetml/2006/main" xmlns:r="http://schemas.openxmlformats.org/officeDocument/2006/relationships">
  <rrc rId="2" ua="false" sId="3" eol="0" ref="16:16" action="insertRow"/>
  <rrc rId="3" ua="false" sId="3" eol="0" ref="15:15" action="insertRow"/>
  <rrc rId="4" ua="false" sId="3" eol="0" ref="14:14" action="insertRow"/>
  <rrc rId="5" ua="false" sId="3" eol="0" ref="13:13" action="insertRow"/>
  <rcc rId="6" ua="false" sId="3">
    <nc r="F13" t="n">
      <v>13274</v>
    </nc>
  </rcc>
  <rcc rId="7" ua="false" sId="3">
    <nc r="F14" t="n">
      <v>18314</v>
    </nc>
  </rcc>
  <rcc rId="8" ua="false" sId="3">
    <nc r="F15" t="n">
      <v>19787</v>
    </nc>
  </rcc>
  <rcc rId="9" ua="false" sId="3">
    <nc r="F16" t="n">
      <v>32748</v>
    </nc>
  </rcc>
  <rcc rId="10" ua="false" sId="3">
    <nc r="G13" t="inlineStr">
      <is>
        <r>
          <rPr>
            <sz val="10"/>
            <rFont val="Arial"/>
            <family val="0"/>
          </rPr>
          <t xml:space="preserve">LMSMA</t>
        </r>
      </is>
    </nc>
  </rcc>
  <rcc rId="11" ua="false" sId="3">
    <nc r="G14" t="inlineStr">
      <is>
        <r>
          <rPr>
            <sz val="10"/>
            <rFont val="Arial"/>
            <family val="0"/>
          </rPr>
          <t xml:space="preserve">LMSPA</t>
        </r>
      </is>
    </nc>
  </rcc>
  <rcc rId="12" ua="false" sId="3">
    <nc r="G15" t="inlineStr">
      <is>
        <r>
          <rPr>
            <sz val="10"/>
            <rFont val="Arial"/>
            <family val="0"/>
          </rPr>
          <t xml:space="preserve">LMSMA</t>
        </r>
      </is>
    </nc>
  </rcc>
  <rcc rId="13" ua="false" sId="3">
    <nc r="G16" t="inlineStr">
      <is>
        <r>
          <rPr>
            <sz val="10"/>
            <rFont val="Arial"/>
            <family val="0"/>
          </rPr>
          <t xml:space="preserve">LMSMA</t>
        </r>
      </is>
    </nc>
  </rcc>
  <rcc rId="14" ua="false" sId="3">
    <oc r="J9" t="n">
      <v>980.55</v>
    </oc>
    <nc r="J9"/>
  </rcc>
  <rcc rId="15" ua="false" sId="3">
    <oc r="K9" t="n">
      <v>733.57</v>
    </oc>
    <nc r="K9"/>
  </rcc>
  <rcc rId="16" ua="false" sId="3">
    <nc r="J14" t="n">
      <v>27219.33</v>
    </nc>
  </rcc>
  <rcc rId="17" ua="false" sId="3">
    <nc r="J15" t="n">
      <v>84.45</v>
    </nc>
  </rcc>
  <rcc rId="18" ua="false" sId="3">
    <nc r="J16" t="n">
      <v>-14.37</v>
    </nc>
  </rcc>
</revisions>
</file>

<file path=xl/revisions/revisionLog3.xml><?xml version="1.0" encoding="utf-8"?>
<revisions xmlns="http://schemas.openxmlformats.org/spreadsheetml/2006/main" xmlns:r="http://schemas.openxmlformats.org/officeDocument/2006/relationships">
  <rrc rId="19" ua="false" sId="3" eol="0" ref="12:12" action="insertRow"/>
  <rcc rId="20" ua="false" sId="3">
    <nc r="B12" t="inlineStr">
      <is>
        <r>
          <rPr>
            <sz val="10"/>
            <rFont val="Arial"/>
            <family val="0"/>
          </rPr>
          <t xml:space="preserve">Tennessee</t>
        </r>
      </is>
    </nc>
  </rcc>
  <rcc rId="21" ua="false" sId="3">
    <nc r="C12" t="inlineStr">
      <is>
        <r>
          <rPr>
            <sz val="10"/>
            <rFont val="Arial"/>
            <family val="0"/>
          </rPr>
          <t xml:space="preserve">Transportation Marketing Department</t>
        </r>
      </is>
    </nc>
  </rcc>
  <rcc rId="22" ua="false" sId="3">
    <nc r="D12" t="inlineStr">
      <is>
        <r>
          <rPr>
            <sz val="10"/>
            <rFont val="Arial"/>
            <family val="0"/>
          </rPr>
          <t xml:space="preserve">Nine Greenway Plaza, Houston, TX 77046</t>
        </r>
      </is>
    </nc>
  </rcc>
  <rcc rId="23" ua="false" sId="3">
    <nc r="E12" t="inlineStr">
      <is>
        <r>
          <rPr>
            <sz val="10"/>
            <rFont val="Arial"/>
            <family val="0"/>
          </rPr>
          <t xml:space="preserve">832-676-1329</t>
        </r>
      </is>
    </nc>
  </rcc>
  <rcc rId="24" ua="false" sId="3">
    <nc r="J12" t="n">
      <v>5294.07</v>
    </nc>
  </rcc>
  <rcc rId="25" ua="false" sId="3">
    <nc r="F12" t="n">
      <v>2891</v>
    </nc>
  </rcc>
</revisions>
</file>

<file path=xl/revisions/userNames.xml><?xml version="1.0" encoding="utf-8"?>
<users xmlns="http://schemas.openxmlformats.org/spreadsheetml/2006/main" xmlns:r="http://schemas.openxmlformats.org/officeDocument/2006/relationships" count="0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IW7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" customHeight="true" zeroHeight="false" outlineLevelRow="0" outlineLevelCol="0"/>
  <cols>
    <col collapsed="false" customWidth="true" hidden="false" outlineLevel="0" max="1" min="1" style="1" width="11.56"/>
    <col collapsed="false" customWidth="true" hidden="false" outlineLevel="0" max="2" min="2" style="2" width="21.7"/>
    <col collapsed="false" customWidth="true" hidden="false" outlineLevel="0" max="3" min="3" style="3" width="26.99"/>
    <col collapsed="false" customWidth="true" hidden="false" outlineLevel="0" max="4" min="4" style="3" width="27.28"/>
    <col collapsed="false" customWidth="true" hidden="false" outlineLevel="0" max="5" min="5" style="3" width="13.41"/>
    <col collapsed="false" customWidth="true" hidden="false" outlineLevel="0" max="6" min="6" style="3" width="11.85"/>
    <col collapsed="false" customWidth="true" hidden="false" outlineLevel="0" max="7" min="7" style="3" width="15.7"/>
    <col collapsed="false" customWidth="true" hidden="false" outlineLevel="0" max="8" min="8" style="4" width="17.14"/>
    <col collapsed="false" customWidth="true" hidden="false" outlineLevel="0" max="9" min="9" style="3" width="13.41"/>
    <col collapsed="false" customWidth="true" hidden="false" outlineLevel="0" max="10" min="10" style="4" width="18.41"/>
    <col collapsed="false" customWidth="true" hidden="false" outlineLevel="0" max="11" min="11" style="4" width="18.28"/>
    <col collapsed="false" customWidth="true" hidden="false" outlineLevel="0" max="12" min="12" style="4" width="19.7"/>
    <col collapsed="false" customWidth="true" hidden="false" outlineLevel="0" max="13" min="13" style="2" width="27.7"/>
    <col collapsed="false" customWidth="false" hidden="false" outlineLevel="0" max="257" min="14" style="1" width="9.14"/>
  </cols>
  <sheetData>
    <row r="2" customFormat="false" ht="51.75" hidden="false" customHeight="true" outlineLevel="0" collapsed="false">
      <c r="A2" s="5"/>
      <c r="B2" s="6" t="s">
        <v>0</v>
      </c>
      <c r="C2" s="6" t="s">
        <v>1</v>
      </c>
      <c r="D2" s="6" t="s">
        <v>2</v>
      </c>
      <c r="E2" s="6" t="s">
        <v>3</v>
      </c>
      <c r="F2" s="6" t="s">
        <v>4</v>
      </c>
      <c r="G2" s="6" t="s">
        <v>5</v>
      </c>
      <c r="H2" s="7" t="s">
        <v>6</v>
      </c>
      <c r="I2" s="6" t="s">
        <v>7</v>
      </c>
      <c r="J2" s="7" t="s">
        <v>8</v>
      </c>
      <c r="K2" s="7" t="s">
        <v>9</v>
      </c>
      <c r="L2" s="7" t="s">
        <v>10</v>
      </c>
      <c r="M2" s="6" t="s">
        <v>11</v>
      </c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  <c r="FW2" s="5"/>
      <c r="FX2" s="5"/>
      <c r="FY2" s="5"/>
      <c r="FZ2" s="5"/>
      <c r="GA2" s="5"/>
      <c r="GB2" s="5"/>
      <c r="GC2" s="5"/>
      <c r="GD2" s="5"/>
      <c r="GE2" s="5"/>
      <c r="GF2" s="5"/>
      <c r="GG2" s="5"/>
      <c r="GH2" s="5"/>
      <c r="GI2" s="5"/>
      <c r="GJ2" s="5"/>
      <c r="GK2" s="5"/>
      <c r="GL2" s="5"/>
      <c r="GM2" s="5"/>
      <c r="GN2" s="5"/>
      <c r="GO2" s="5"/>
      <c r="GP2" s="5"/>
      <c r="GQ2" s="5"/>
      <c r="GR2" s="5"/>
      <c r="GS2" s="5"/>
      <c r="GT2" s="5"/>
      <c r="GU2" s="5"/>
      <c r="GV2" s="5"/>
      <c r="GW2" s="5"/>
      <c r="GX2" s="5"/>
      <c r="GY2" s="5"/>
      <c r="GZ2" s="5"/>
      <c r="HA2" s="5"/>
      <c r="HB2" s="5"/>
      <c r="HC2" s="5"/>
      <c r="HD2" s="5"/>
      <c r="HE2" s="5"/>
      <c r="HF2" s="5"/>
      <c r="HG2" s="5"/>
      <c r="HH2" s="5"/>
      <c r="HI2" s="5"/>
      <c r="HJ2" s="5"/>
      <c r="HK2" s="5"/>
      <c r="HL2" s="5"/>
      <c r="HM2" s="5"/>
      <c r="HN2" s="5"/>
      <c r="HO2" s="5"/>
      <c r="HP2" s="5"/>
      <c r="HQ2" s="5"/>
      <c r="HR2" s="5"/>
      <c r="HS2" s="5"/>
      <c r="HT2" s="5"/>
      <c r="HU2" s="5"/>
      <c r="HV2" s="5"/>
      <c r="HW2" s="5"/>
      <c r="HX2" s="5"/>
      <c r="HY2" s="5"/>
      <c r="HZ2" s="5"/>
      <c r="IA2" s="5"/>
      <c r="IB2" s="5"/>
      <c r="IC2" s="5"/>
      <c r="ID2" s="5"/>
      <c r="IE2" s="5"/>
      <c r="IF2" s="5"/>
      <c r="IG2" s="5"/>
      <c r="IH2" s="5"/>
      <c r="II2" s="5"/>
      <c r="IJ2" s="5"/>
      <c r="IK2" s="5"/>
      <c r="IL2" s="5"/>
      <c r="IM2" s="5"/>
      <c r="IN2" s="5"/>
      <c r="IO2" s="5"/>
      <c r="IP2" s="5"/>
      <c r="IQ2" s="5"/>
      <c r="IR2" s="5"/>
      <c r="IS2" s="5"/>
      <c r="IT2" s="5"/>
      <c r="IU2" s="5"/>
      <c r="IV2" s="5"/>
      <c r="IW2" s="5"/>
    </row>
    <row r="3" customFormat="false" ht="24" hidden="false" customHeight="false" outlineLevel="0" collapsed="false">
      <c r="A3" s="8" t="s">
        <v>12</v>
      </c>
      <c r="B3" s="9" t="s">
        <v>13</v>
      </c>
      <c r="C3" s="10" t="s">
        <v>14</v>
      </c>
      <c r="D3" s="10" t="s">
        <v>15</v>
      </c>
      <c r="E3" s="10" t="s">
        <v>16</v>
      </c>
      <c r="F3" s="11" t="n">
        <v>37393</v>
      </c>
      <c r="G3" s="12" t="s">
        <v>17</v>
      </c>
      <c r="H3" s="13" t="n">
        <v>22097.95</v>
      </c>
      <c r="I3" s="14" t="n">
        <v>37215</v>
      </c>
      <c r="J3" s="13" t="n">
        <v>21441.78</v>
      </c>
      <c r="K3" s="15" t="n">
        <v>21206</v>
      </c>
      <c r="L3" s="16" t="s">
        <v>18</v>
      </c>
      <c r="M3" s="17"/>
    </row>
    <row r="4" customFormat="false" ht="24" hidden="false" customHeight="false" outlineLevel="0" collapsed="false">
      <c r="B4" s="18" t="s">
        <v>13</v>
      </c>
      <c r="C4" s="19" t="s">
        <v>14</v>
      </c>
      <c r="D4" s="19" t="s">
        <v>15</v>
      </c>
      <c r="E4" s="19" t="s">
        <v>16</v>
      </c>
      <c r="F4" s="20" t="n">
        <v>42789</v>
      </c>
      <c r="G4" s="21" t="s">
        <v>19</v>
      </c>
      <c r="H4" s="22" t="n">
        <v>32824.83</v>
      </c>
      <c r="I4" s="23" t="n">
        <v>37215</v>
      </c>
      <c r="J4" s="22" t="n">
        <v>31809</v>
      </c>
      <c r="K4" s="24" t="n">
        <v>31809</v>
      </c>
      <c r="L4" s="25" t="s">
        <v>18</v>
      </c>
      <c r="M4" s="26"/>
    </row>
    <row r="5" customFormat="false" ht="24" hidden="false" customHeight="false" outlineLevel="0" collapsed="false">
      <c r="B5" s="18" t="s">
        <v>13</v>
      </c>
      <c r="C5" s="19" t="s">
        <v>20</v>
      </c>
      <c r="D5" s="19" t="s">
        <v>15</v>
      </c>
      <c r="E5" s="19" t="s">
        <v>16</v>
      </c>
      <c r="F5" s="20" t="n">
        <v>50250</v>
      </c>
      <c r="G5" s="21" t="s">
        <v>19</v>
      </c>
      <c r="H5" s="22" t="n">
        <v>22276.15</v>
      </c>
      <c r="I5" s="23" t="n">
        <v>37215</v>
      </c>
      <c r="J5" s="22" t="n">
        <v>21876.31</v>
      </c>
      <c r="K5" s="24" t="n">
        <v>21206</v>
      </c>
      <c r="L5" s="25" t="s">
        <v>18</v>
      </c>
      <c r="M5" s="26"/>
    </row>
    <row r="6" customFormat="false" ht="24" hidden="false" customHeight="false" outlineLevel="0" collapsed="false">
      <c r="B6" s="18" t="s">
        <v>13</v>
      </c>
      <c r="C6" s="19" t="s">
        <v>14</v>
      </c>
      <c r="D6" s="19" t="s">
        <v>15</v>
      </c>
      <c r="E6" s="19" t="s">
        <v>16</v>
      </c>
      <c r="F6" s="20" t="n">
        <v>62408</v>
      </c>
      <c r="G6" s="21" t="s">
        <v>19</v>
      </c>
      <c r="H6" s="22" t="n">
        <v>43909.7</v>
      </c>
      <c r="I6" s="23" t="n">
        <v>37215</v>
      </c>
      <c r="J6" s="22" t="n">
        <v>44261.11</v>
      </c>
      <c r="K6" s="24" t="n">
        <v>42412</v>
      </c>
      <c r="L6" s="25" t="s">
        <v>18</v>
      </c>
      <c r="M6" s="26"/>
    </row>
    <row r="7" customFormat="false" ht="24" hidden="false" customHeight="false" outlineLevel="0" collapsed="false">
      <c r="B7" s="18" t="s">
        <v>13</v>
      </c>
      <c r="C7" s="19" t="s">
        <v>21</v>
      </c>
      <c r="D7" s="19" t="s">
        <v>15</v>
      </c>
      <c r="E7" s="19" t="s">
        <v>16</v>
      </c>
      <c r="F7" s="20" t="n">
        <v>63922</v>
      </c>
      <c r="G7" s="21" t="s">
        <v>19</v>
      </c>
      <c r="H7" s="22" t="n">
        <v>27781.11</v>
      </c>
      <c r="I7" s="23" t="n">
        <v>37215</v>
      </c>
      <c r="J7" s="22" t="n">
        <v>27844.09</v>
      </c>
      <c r="K7" s="24" t="n">
        <v>27200.94</v>
      </c>
      <c r="L7" s="25" t="s">
        <v>18</v>
      </c>
      <c r="M7" s="26"/>
    </row>
    <row r="8" customFormat="false" ht="24" hidden="false" customHeight="false" outlineLevel="0" collapsed="false">
      <c r="B8" s="18" t="s">
        <v>13</v>
      </c>
      <c r="C8" s="19" t="s">
        <v>14</v>
      </c>
      <c r="D8" s="19" t="s">
        <v>15</v>
      </c>
      <c r="E8" s="19" t="s">
        <v>16</v>
      </c>
      <c r="F8" s="20" t="n">
        <v>37861</v>
      </c>
      <c r="G8" s="21" t="s">
        <v>22</v>
      </c>
      <c r="H8" s="22" t="n">
        <v>47925.08</v>
      </c>
      <c r="I8" s="23" t="n">
        <v>37215</v>
      </c>
      <c r="J8" s="22" t="n">
        <v>47351.18</v>
      </c>
      <c r="K8" s="24" t="n">
        <v>47175</v>
      </c>
      <c r="L8" s="25" t="s">
        <v>18</v>
      </c>
      <c r="M8" s="26"/>
    </row>
    <row r="9" customFormat="false" ht="24" hidden="false" customHeight="false" outlineLevel="0" collapsed="false">
      <c r="B9" s="18" t="s">
        <v>13</v>
      </c>
      <c r="C9" s="19" t="s">
        <v>21</v>
      </c>
      <c r="D9" s="19" t="s">
        <v>15</v>
      </c>
      <c r="E9" s="19" t="s">
        <v>16</v>
      </c>
      <c r="F9" s="20" t="n">
        <v>58654</v>
      </c>
      <c r="G9" s="21" t="s">
        <v>22</v>
      </c>
      <c r="H9" s="22" t="n">
        <v>48610.86</v>
      </c>
      <c r="I9" s="23" t="n">
        <v>37215</v>
      </c>
      <c r="J9" s="22" t="n">
        <v>47476.91</v>
      </c>
      <c r="K9" s="24" t="n">
        <v>47175</v>
      </c>
      <c r="L9" s="25" t="s">
        <v>18</v>
      </c>
      <c r="M9" s="26"/>
    </row>
    <row r="10" customFormat="false" ht="24" hidden="false" customHeight="false" outlineLevel="0" collapsed="false">
      <c r="B10" s="18" t="s">
        <v>13</v>
      </c>
      <c r="C10" s="19" t="s">
        <v>21</v>
      </c>
      <c r="D10" s="19" t="s">
        <v>15</v>
      </c>
      <c r="E10" s="19" t="s">
        <v>16</v>
      </c>
      <c r="F10" s="20" t="n">
        <v>63115</v>
      </c>
      <c r="G10" s="21" t="s">
        <v>22</v>
      </c>
      <c r="H10" s="22" t="n">
        <v>93463.29</v>
      </c>
      <c r="I10" s="23" t="n">
        <v>37215</v>
      </c>
      <c r="J10" s="22" t="n">
        <v>85661.24</v>
      </c>
      <c r="K10" s="24" t="n">
        <v>80415</v>
      </c>
      <c r="L10" s="25" t="s">
        <v>18</v>
      </c>
      <c r="M10" s="26"/>
    </row>
    <row r="11" customFormat="false" ht="24" hidden="false" customHeight="false" outlineLevel="0" collapsed="false">
      <c r="B11" s="18" t="s">
        <v>23</v>
      </c>
      <c r="C11" s="19" t="s">
        <v>21</v>
      </c>
      <c r="D11" s="19" t="s">
        <v>24</v>
      </c>
      <c r="E11" s="19" t="s">
        <v>25</v>
      </c>
      <c r="F11" s="20" t="n">
        <v>67207</v>
      </c>
      <c r="G11" s="21" t="s">
        <v>26</v>
      </c>
      <c r="H11" s="22" t="n">
        <v>124605.6</v>
      </c>
      <c r="I11" s="23" t="n">
        <v>37215</v>
      </c>
      <c r="J11" s="22" t="n">
        <f aca="false">126310.01</f>
        <v>126310.01</v>
      </c>
      <c r="K11" s="24" t="n">
        <f aca="false">122664.89</f>
        <v>122664.89</v>
      </c>
      <c r="L11" s="25" t="s">
        <v>18</v>
      </c>
      <c r="M11" s="26"/>
    </row>
    <row r="12" customFormat="false" ht="24" hidden="false" customHeight="false" outlineLevel="0" collapsed="false">
      <c r="B12" s="18" t="s">
        <v>23</v>
      </c>
      <c r="C12" s="19" t="s">
        <v>21</v>
      </c>
      <c r="D12" s="19" t="s">
        <v>24</v>
      </c>
      <c r="E12" s="19" t="s">
        <v>25</v>
      </c>
      <c r="F12" s="20" t="n">
        <v>70357</v>
      </c>
      <c r="G12" s="21" t="s">
        <v>26</v>
      </c>
      <c r="H12" s="22" t="n">
        <v>7.02</v>
      </c>
      <c r="I12" s="23" t="n">
        <v>37001</v>
      </c>
      <c r="J12" s="22" t="n">
        <v>0</v>
      </c>
      <c r="K12" s="24" t="n">
        <v>0</v>
      </c>
      <c r="L12" s="25" t="s">
        <v>18</v>
      </c>
      <c r="M12" s="26" t="s">
        <v>27</v>
      </c>
    </row>
    <row r="13" customFormat="false" ht="24" hidden="false" customHeight="false" outlineLevel="0" collapsed="false">
      <c r="B13" s="18" t="s">
        <v>23</v>
      </c>
      <c r="C13" s="19" t="s">
        <v>21</v>
      </c>
      <c r="D13" s="19" t="s">
        <v>24</v>
      </c>
      <c r="E13" s="19" t="s">
        <v>25</v>
      </c>
      <c r="F13" s="20" t="n">
        <v>70285</v>
      </c>
      <c r="G13" s="21" t="s">
        <v>26</v>
      </c>
      <c r="H13" s="22" t="n">
        <v>0.11</v>
      </c>
      <c r="I13" s="23" t="n">
        <v>37215</v>
      </c>
      <c r="J13" s="22" t="n">
        <f aca="false">0.07</f>
        <v>0.07</v>
      </c>
      <c r="K13" s="24" t="n">
        <f aca="false">0.07</f>
        <v>0.07</v>
      </c>
      <c r="L13" s="25" t="s">
        <v>18</v>
      </c>
      <c r="M13" s="26"/>
    </row>
    <row r="14" customFormat="false" ht="24" hidden="false" customHeight="false" outlineLevel="0" collapsed="false">
      <c r="B14" s="18" t="s">
        <v>23</v>
      </c>
      <c r="C14" s="19" t="s">
        <v>21</v>
      </c>
      <c r="D14" s="19" t="s">
        <v>24</v>
      </c>
      <c r="E14" s="19" t="s">
        <v>25</v>
      </c>
      <c r="F14" s="20" t="n">
        <v>67133</v>
      </c>
      <c r="G14" s="21" t="s">
        <v>26</v>
      </c>
      <c r="H14" s="22" t="n">
        <v>26583.57</v>
      </c>
      <c r="I14" s="23" t="n">
        <v>37215</v>
      </c>
      <c r="J14" s="22" t="n">
        <v>27273.23</v>
      </c>
      <c r="K14" s="24" t="n">
        <f aca="false">25432</f>
        <v>25432</v>
      </c>
      <c r="L14" s="25" t="s">
        <v>18</v>
      </c>
      <c r="M14" s="26"/>
    </row>
    <row r="15" customFormat="false" ht="24" hidden="false" customHeight="false" outlineLevel="0" collapsed="false">
      <c r="B15" s="18" t="s">
        <v>23</v>
      </c>
      <c r="C15" s="19" t="s">
        <v>21</v>
      </c>
      <c r="D15" s="19" t="s">
        <v>24</v>
      </c>
      <c r="E15" s="19" t="s">
        <v>25</v>
      </c>
      <c r="F15" s="20" t="n">
        <v>70197</v>
      </c>
      <c r="G15" s="21" t="s">
        <v>26</v>
      </c>
      <c r="H15" s="22" t="n">
        <v>25288</v>
      </c>
      <c r="I15" s="23" t="n">
        <v>37215</v>
      </c>
      <c r="J15" s="22" t="n">
        <v>26917</v>
      </c>
      <c r="K15" s="24" t="n">
        <f aca="false">25432</f>
        <v>25432</v>
      </c>
      <c r="L15" s="25" t="s">
        <v>18</v>
      </c>
      <c r="M15" s="26"/>
    </row>
    <row r="16" customFormat="false" ht="24" hidden="false" customHeight="false" outlineLevel="0" collapsed="false">
      <c r="B16" s="18" t="s">
        <v>23</v>
      </c>
      <c r="C16" s="19" t="s">
        <v>28</v>
      </c>
      <c r="D16" s="19" t="s">
        <v>24</v>
      </c>
      <c r="E16" s="19" t="s">
        <v>25</v>
      </c>
      <c r="F16" s="20" t="n">
        <v>71451</v>
      </c>
      <c r="G16" s="21" t="s">
        <v>29</v>
      </c>
      <c r="H16" s="22" t="n">
        <v>0</v>
      </c>
      <c r="I16" s="21"/>
      <c r="J16" s="22" t="n">
        <v>127166.43</v>
      </c>
      <c r="K16" s="24" t="n">
        <f aca="false">120800</f>
        <v>120800</v>
      </c>
      <c r="L16" s="25" t="s">
        <v>18</v>
      </c>
      <c r="M16" s="26"/>
    </row>
    <row r="17" customFormat="false" ht="24" hidden="false" customHeight="false" outlineLevel="0" collapsed="false">
      <c r="B17" s="18" t="s">
        <v>23</v>
      </c>
      <c r="C17" s="19" t="s">
        <v>28</v>
      </c>
      <c r="D17" s="19" t="s">
        <v>30</v>
      </c>
      <c r="E17" s="19" t="s">
        <v>31</v>
      </c>
      <c r="F17" s="20" t="n">
        <v>39764</v>
      </c>
      <c r="G17" s="21" t="s">
        <v>32</v>
      </c>
      <c r="H17" s="22" t="n">
        <v>14036.76</v>
      </c>
      <c r="I17" s="23" t="n">
        <v>37215</v>
      </c>
      <c r="J17" s="22" t="n">
        <v>15073.56</v>
      </c>
      <c r="K17" s="24" t="n">
        <v>12800.7</v>
      </c>
      <c r="L17" s="25"/>
      <c r="M17" s="26"/>
    </row>
    <row r="18" customFormat="false" ht="48" hidden="false" customHeight="false" outlineLevel="0" collapsed="false">
      <c r="B18" s="18" t="s">
        <v>33</v>
      </c>
      <c r="C18" s="19" t="s">
        <v>34</v>
      </c>
      <c r="D18" s="19" t="s">
        <v>35</v>
      </c>
      <c r="E18" s="19" t="s">
        <v>36</v>
      </c>
      <c r="F18" s="20" t="s">
        <v>37</v>
      </c>
      <c r="G18" s="21" t="s">
        <v>38</v>
      </c>
      <c r="H18" s="22" t="n">
        <v>28580.36</v>
      </c>
      <c r="I18" s="23" t="n">
        <v>37215</v>
      </c>
      <c r="J18" s="22" t="n">
        <v>28577.79</v>
      </c>
      <c r="K18" s="24" t="n">
        <v>27886.24</v>
      </c>
      <c r="L18" s="25" t="s">
        <v>18</v>
      </c>
      <c r="M18" s="26" t="s">
        <v>39</v>
      </c>
    </row>
    <row r="19" customFormat="false" ht="48" hidden="false" customHeight="false" outlineLevel="0" collapsed="false">
      <c r="B19" s="18" t="s">
        <v>33</v>
      </c>
      <c r="C19" s="19" t="s">
        <v>34</v>
      </c>
      <c r="D19" s="19" t="s">
        <v>35</v>
      </c>
      <c r="E19" s="19" t="s">
        <v>36</v>
      </c>
      <c r="F19" s="20" t="s">
        <v>40</v>
      </c>
      <c r="G19" s="21" t="s">
        <v>38</v>
      </c>
      <c r="H19" s="22" t="n">
        <v>299929.32</v>
      </c>
      <c r="I19" s="23" t="n">
        <v>37215</v>
      </c>
      <c r="J19" s="22" t="n">
        <v>298164.25</v>
      </c>
      <c r="K19" s="24" t="n">
        <v>294469.44</v>
      </c>
      <c r="L19" s="25" t="s">
        <v>18</v>
      </c>
      <c r="M19" s="26" t="s">
        <v>41</v>
      </c>
    </row>
    <row r="20" customFormat="false" ht="24" hidden="false" customHeight="false" outlineLevel="0" collapsed="false">
      <c r="B20" s="18" t="s">
        <v>42</v>
      </c>
      <c r="C20" s="19" t="s">
        <v>43</v>
      </c>
      <c r="D20" s="19" t="s">
        <v>44</v>
      </c>
      <c r="E20" s="19" t="s">
        <v>45</v>
      </c>
      <c r="F20" s="20" t="s">
        <v>46</v>
      </c>
      <c r="G20" s="21" t="s">
        <v>47</v>
      </c>
      <c r="H20" s="22" t="n">
        <v>714.35</v>
      </c>
      <c r="I20" s="23" t="n">
        <v>37221</v>
      </c>
      <c r="J20" s="22" t="n">
        <v>714.14</v>
      </c>
      <c r="K20" s="24" t="n">
        <v>714.14</v>
      </c>
      <c r="L20" s="25" t="s">
        <v>18</v>
      </c>
      <c r="M20" s="26" t="s">
        <v>41</v>
      </c>
    </row>
    <row r="21" customFormat="false" ht="24" hidden="false" customHeight="false" outlineLevel="0" collapsed="false">
      <c r="B21" s="18" t="s">
        <v>42</v>
      </c>
      <c r="C21" s="19" t="s">
        <v>43</v>
      </c>
      <c r="D21" s="19" t="s">
        <v>44</v>
      </c>
      <c r="E21" s="19" t="s">
        <v>45</v>
      </c>
      <c r="F21" s="20" t="s">
        <v>48</v>
      </c>
      <c r="G21" s="21" t="s">
        <v>47</v>
      </c>
      <c r="H21" s="22" t="n">
        <v>56989.56</v>
      </c>
      <c r="I21" s="23" t="n">
        <v>37221</v>
      </c>
      <c r="J21" s="22" t="n">
        <v>56577.75</v>
      </c>
      <c r="K21" s="24" t="n">
        <v>56087.82</v>
      </c>
      <c r="L21" s="25" t="s">
        <v>18</v>
      </c>
      <c r="M21" s="26" t="s">
        <v>41</v>
      </c>
    </row>
    <row r="22" customFormat="false" ht="24" hidden="false" customHeight="false" outlineLevel="0" collapsed="false">
      <c r="B22" s="18" t="s">
        <v>49</v>
      </c>
      <c r="C22" s="19" t="s">
        <v>50</v>
      </c>
      <c r="D22" s="19" t="s">
        <v>51</v>
      </c>
      <c r="E22" s="19" t="s">
        <v>52</v>
      </c>
      <c r="F22" s="20" t="n">
        <v>38499</v>
      </c>
      <c r="G22" s="21" t="s">
        <v>47</v>
      </c>
      <c r="H22" s="22" t="n">
        <v>0</v>
      </c>
      <c r="I22" s="27"/>
      <c r="J22" s="22" t="n">
        <f aca="false">16523.9</f>
        <v>16523.9</v>
      </c>
      <c r="K22" s="24" t="n">
        <v>15200</v>
      </c>
      <c r="L22" s="25" t="s">
        <v>18</v>
      </c>
      <c r="M22" s="26"/>
    </row>
    <row r="23" customFormat="false" ht="24" hidden="false" customHeight="false" outlineLevel="0" collapsed="false">
      <c r="B23" s="18" t="s">
        <v>49</v>
      </c>
      <c r="C23" s="19" t="s">
        <v>50</v>
      </c>
      <c r="D23" s="19" t="s">
        <v>51</v>
      </c>
      <c r="E23" s="19" t="s">
        <v>52</v>
      </c>
      <c r="F23" s="20" t="n">
        <v>29667</v>
      </c>
      <c r="G23" s="21" t="s">
        <v>53</v>
      </c>
      <c r="H23" s="22" t="n">
        <v>378520.54</v>
      </c>
      <c r="I23" s="27" t="n">
        <v>37221</v>
      </c>
      <c r="J23" s="22" t="n">
        <f aca="false">376573.5</f>
        <v>376573.5</v>
      </c>
      <c r="K23" s="24" t="n">
        <v>374539.62</v>
      </c>
      <c r="L23" s="25" t="s">
        <v>18</v>
      </c>
      <c r="M23" s="26"/>
    </row>
    <row r="24" customFormat="false" ht="24" hidden="false" customHeight="false" outlineLevel="0" collapsed="false">
      <c r="B24" s="18" t="s">
        <v>54</v>
      </c>
      <c r="C24" s="19" t="s">
        <v>55</v>
      </c>
      <c r="D24" s="19" t="s">
        <v>56</v>
      </c>
      <c r="E24" s="19" t="s">
        <v>57</v>
      </c>
      <c r="F24" s="20" t="s">
        <v>58</v>
      </c>
      <c r="G24" s="21" t="s">
        <v>59</v>
      </c>
      <c r="H24" s="22" t="n">
        <v>732.72</v>
      </c>
      <c r="I24" s="27" t="n">
        <v>37221</v>
      </c>
      <c r="J24" s="24" t="n">
        <v>18751.34</v>
      </c>
      <c r="K24" s="25" t="n">
        <v>0</v>
      </c>
      <c r="L24" s="25"/>
      <c r="M24" s="26"/>
    </row>
    <row r="25" customFormat="false" ht="36" hidden="false" customHeight="false" outlineLevel="0" collapsed="false">
      <c r="B25" s="18" t="s">
        <v>60</v>
      </c>
      <c r="C25" s="28" t="s">
        <v>50</v>
      </c>
      <c r="D25" s="28" t="s">
        <v>61</v>
      </c>
      <c r="E25" s="28" t="s">
        <v>62</v>
      </c>
      <c r="F25" s="20" t="s">
        <v>63</v>
      </c>
      <c r="G25" s="21" t="s">
        <v>59</v>
      </c>
      <c r="H25" s="22" t="n">
        <v>0</v>
      </c>
      <c r="I25" s="27"/>
      <c r="J25" s="24" t="n">
        <v>8206.11</v>
      </c>
      <c r="K25" s="25" t="n">
        <v>6263.03</v>
      </c>
      <c r="L25" s="25"/>
      <c r="M25" s="26"/>
    </row>
    <row r="26" customFormat="false" ht="36" hidden="false" customHeight="false" outlineLevel="0" collapsed="false">
      <c r="B26" s="18" t="s">
        <v>60</v>
      </c>
      <c r="C26" s="28" t="s">
        <v>50</v>
      </c>
      <c r="D26" s="28" t="s">
        <v>64</v>
      </c>
      <c r="E26" s="28" t="s">
        <v>65</v>
      </c>
      <c r="F26" s="20" t="s">
        <v>66</v>
      </c>
      <c r="G26" s="21" t="s">
        <v>59</v>
      </c>
      <c r="H26" s="22" t="n">
        <v>446.4</v>
      </c>
      <c r="I26" s="27" t="n">
        <v>37158</v>
      </c>
      <c r="J26" s="24" t="n">
        <v>944.7</v>
      </c>
      <c r="K26" s="25" t="n">
        <v>0</v>
      </c>
      <c r="L26" s="25"/>
      <c r="M26" s="26"/>
    </row>
    <row r="27" customFormat="false" ht="36" hidden="false" customHeight="false" outlineLevel="0" collapsed="false">
      <c r="B27" s="18" t="s">
        <v>60</v>
      </c>
      <c r="C27" s="28" t="s">
        <v>50</v>
      </c>
      <c r="D27" s="28" t="s">
        <v>67</v>
      </c>
      <c r="E27" s="28" t="s">
        <v>68</v>
      </c>
      <c r="F27" s="20" t="s">
        <v>69</v>
      </c>
      <c r="G27" s="21" t="s">
        <v>59</v>
      </c>
      <c r="H27" s="22" t="n">
        <v>77.8</v>
      </c>
      <c r="I27" s="27" t="n">
        <v>37216</v>
      </c>
      <c r="J27" s="24" t="n">
        <v>60.83</v>
      </c>
      <c r="K27" s="25" t="n">
        <v>0</v>
      </c>
      <c r="L27" s="25"/>
      <c r="M27" s="26"/>
    </row>
    <row r="28" customFormat="false" ht="36.75" hidden="false" customHeight="false" outlineLevel="0" collapsed="false">
      <c r="B28" s="18" t="s">
        <v>60</v>
      </c>
      <c r="C28" s="28" t="s">
        <v>50</v>
      </c>
      <c r="D28" s="28" t="s">
        <v>61</v>
      </c>
      <c r="E28" s="28" t="s">
        <v>62</v>
      </c>
      <c r="F28" s="29" t="s">
        <v>70</v>
      </c>
      <c r="G28" s="30" t="s">
        <v>47</v>
      </c>
      <c r="H28" s="31"/>
      <c r="I28" s="32"/>
      <c r="J28" s="33"/>
      <c r="K28" s="34"/>
      <c r="L28" s="35" t="s">
        <v>18</v>
      </c>
      <c r="M28" s="36" t="s">
        <v>71</v>
      </c>
    </row>
    <row r="29" customFormat="false" ht="36" hidden="false" customHeight="false" outlineLevel="0" collapsed="false">
      <c r="A29" s="37" t="s">
        <v>72</v>
      </c>
      <c r="B29" s="38" t="s">
        <v>73</v>
      </c>
      <c r="C29" s="39" t="s">
        <v>74</v>
      </c>
      <c r="D29" s="39" t="s">
        <v>75</v>
      </c>
      <c r="E29" s="39" t="s">
        <v>76</v>
      </c>
      <c r="F29" s="40" t="s">
        <v>77</v>
      </c>
      <c r="G29" s="41" t="s">
        <v>78</v>
      </c>
      <c r="H29" s="42" t="n">
        <v>118059.93</v>
      </c>
      <c r="I29" s="43" t="n">
        <v>37221</v>
      </c>
      <c r="J29" s="42" t="n">
        <f aca="false">117959.35</f>
        <v>117959.35</v>
      </c>
      <c r="K29" s="44" t="n">
        <v>117641.1</v>
      </c>
      <c r="L29" s="45" t="s">
        <v>18</v>
      </c>
      <c r="M29" s="46" t="s">
        <v>41</v>
      </c>
    </row>
    <row r="30" customFormat="false" ht="36" hidden="false" customHeight="false" outlineLevel="0" collapsed="false">
      <c r="B30" s="18" t="s">
        <v>73</v>
      </c>
      <c r="C30" s="19" t="s">
        <v>74</v>
      </c>
      <c r="D30" s="19" t="s">
        <v>75</v>
      </c>
      <c r="E30" s="19" t="s">
        <v>76</v>
      </c>
      <c r="F30" s="20" t="s">
        <v>79</v>
      </c>
      <c r="G30" s="21" t="s">
        <v>78</v>
      </c>
      <c r="H30" s="22" t="n">
        <v>48590.68</v>
      </c>
      <c r="I30" s="23" t="n">
        <v>37221</v>
      </c>
      <c r="J30" s="22" t="n">
        <f aca="false">47028.75</f>
        <v>47028.75</v>
      </c>
      <c r="K30" s="24" t="n">
        <v>43318.52</v>
      </c>
      <c r="L30" s="25" t="s">
        <v>18</v>
      </c>
      <c r="M30" s="26" t="s">
        <v>41</v>
      </c>
    </row>
    <row r="31" customFormat="false" ht="36" hidden="false" customHeight="false" outlineLevel="0" collapsed="false">
      <c r="B31" s="18" t="s">
        <v>73</v>
      </c>
      <c r="C31" s="19" t="s">
        <v>74</v>
      </c>
      <c r="D31" s="19" t="s">
        <v>75</v>
      </c>
      <c r="E31" s="19" t="s">
        <v>76</v>
      </c>
      <c r="F31" s="20" t="s">
        <v>80</v>
      </c>
      <c r="G31" s="21" t="s">
        <v>78</v>
      </c>
      <c r="H31" s="22" t="n">
        <v>271125.02</v>
      </c>
      <c r="I31" s="23" t="n">
        <v>37221</v>
      </c>
      <c r="J31" s="22" t="n">
        <f aca="false">267511.24</f>
        <v>267511.24</v>
      </c>
      <c r="K31" s="24" t="n">
        <v>254695.58</v>
      </c>
      <c r="L31" s="25" t="s">
        <v>18</v>
      </c>
      <c r="M31" s="26" t="s">
        <v>41</v>
      </c>
    </row>
    <row r="32" customFormat="false" ht="36" hidden="false" customHeight="false" outlineLevel="0" collapsed="false">
      <c r="B32" s="18" t="s">
        <v>73</v>
      </c>
      <c r="C32" s="19" t="s">
        <v>74</v>
      </c>
      <c r="D32" s="19" t="s">
        <v>75</v>
      </c>
      <c r="E32" s="19" t="s">
        <v>76</v>
      </c>
      <c r="F32" s="20" t="s">
        <v>81</v>
      </c>
      <c r="G32" s="21" t="s">
        <v>78</v>
      </c>
      <c r="H32" s="22" t="n">
        <v>2270377.87</v>
      </c>
      <c r="I32" s="23" t="n">
        <v>37221</v>
      </c>
      <c r="J32" s="22" t="n">
        <f aca="false">2261564.4</f>
        <v>2261564.4</v>
      </c>
      <c r="K32" s="24" t="n">
        <v>2181264.58</v>
      </c>
      <c r="L32" s="25" t="s">
        <v>18</v>
      </c>
      <c r="M32" s="26" t="s">
        <v>41</v>
      </c>
    </row>
    <row r="33" customFormat="false" ht="36" hidden="false" customHeight="false" outlineLevel="0" collapsed="false">
      <c r="B33" s="18" t="s">
        <v>73</v>
      </c>
      <c r="C33" s="19" t="s">
        <v>74</v>
      </c>
      <c r="D33" s="19" t="s">
        <v>75</v>
      </c>
      <c r="E33" s="19" t="s">
        <v>76</v>
      </c>
      <c r="F33" s="20" t="s">
        <v>82</v>
      </c>
      <c r="G33" s="21" t="s">
        <v>78</v>
      </c>
      <c r="H33" s="22" t="n">
        <v>187948.95</v>
      </c>
      <c r="I33" s="23" t="n">
        <v>37221</v>
      </c>
      <c r="J33" s="22" t="n">
        <f aca="false">184669.2</f>
        <v>184669.2</v>
      </c>
      <c r="K33" s="24" t="n">
        <v>179267.82</v>
      </c>
      <c r="L33" s="25" t="s">
        <v>18</v>
      </c>
      <c r="M33" s="26" t="s">
        <v>41</v>
      </c>
    </row>
    <row r="34" customFormat="false" ht="36" hidden="false" customHeight="false" outlineLevel="0" collapsed="false">
      <c r="B34" s="18" t="s">
        <v>73</v>
      </c>
      <c r="C34" s="19" t="s">
        <v>74</v>
      </c>
      <c r="D34" s="19" t="s">
        <v>75</v>
      </c>
      <c r="E34" s="19" t="s">
        <v>76</v>
      </c>
      <c r="F34" s="20" t="s">
        <v>83</v>
      </c>
      <c r="G34" s="21" t="s">
        <v>78</v>
      </c>
      <c r="H34" s="22" t="n">
        <v>60483.68</v>
      </c>
      <c r="I34" s="23" t="n">
        <v>37221</v>
      </c>
      <c r="J34" s="22" t="n">
        <f aca="false">71732.75</f>
        <v>71732.75</v>
      </c>
      <c r="K34" s="24" t="n">
        <v>72997.14</v>
      </c>
      <c r="L34" s="25" t="s">
        <v>18</v>
      </c>
      <c r="M34" s="26" t="s">
        <v>84</v>
      </c>
    </row>
    <row r="35" customFormat="false" ht="24" hidden="false" customHeight="false" outlineLevel="0" collapsed="false">
      <c r="B35" s="18" t="s">
        <v>85</v>
      </c>
      <c r="C35" s="19" t="s">
        <v>86</v>
      </c>
      <c r="D35" s="19" t="s">
        <v>87</v>
      </c>
      <c r="E35" s="19" t="s">
        <v>88</v>
      </c>
      <c r="F35" s="47" t="n">
        <v>24654</v>
      </c>
      <c r="G35" s="21" t="s">
        <v>22</v>
      </c>
      <c r="H35" s="22" t="n">
        <f aca="false">51336+2594.08</f>
        <v>53930.08</v>
      </c>
      <c r="I35" s="23" t="n">
        <v>37208</v>
      </c>
      <c r="J35" s="48" t="n">
        <f aca="false">49680+3871.39</f>
        <v>53551.39</v>
      </c>
      <c r="K35" s="24" t="n">
        <v>51336</v>
      </c>
      <c r="L35" s="25" t="s">
        <v>18</v>
      </c>
      <c r="M35" s="26"/>
    </row>
    <row r="36" customFormat="false" ht="24" hidden="false" customHeight="false" outlineLevel="0" collapsed="false">
      <c r="B36" s="18" t="s">
        <v>85</v>
      </c>
      <c r="C36" s="19" t="s">
        <v>86</v>
      </c>
      <c r="D36" s="19" t="s">
        <v>87</v>
      </c>
      <c r="E36" s="19" t="s">
        <v>88</v>
      </c>
      <c r="F36" s="47" t="n">
        <v>24669</v>
      </c>
      <c r="G36" s="21" t="s">
        <v>22</v>
      </c>
      <c r="H36" s="22" t="n">
        <f aca="false">4735.37+266.77</f>
        <v>5002.14</v>
      </c>
      <c r="I36" s="23" t="n">
        <v>37208</v>
      </c>
      <c r="J36" s="22" t="n">
        <f aca="false">15018.43+846.11+0</f>
        <v>15864.54</v>
      </c>
      <c r="K36" s="49" t="n">
        <v>0</v>
      </c>
      <c r="L36" s="25" t="s">
        <v>18</v>
      </c>
      <c r="M36" s="26" t="s">
        <v>89</v>
      </c>
    </row>
    <row r="37" customFormat="false" ht="24" hidden="false" customHeight="false" outlineLevel="0" collapsed="false">
      <c r="B37" s="18" t="s">
        <v>85</v>
      </c>
      <c r="C37" s="19" t="s">
        <v>86</v>
      </c>
      <c r="D37" s="19" t="s">
        <v>87</v>
      </c>
      <c r="E37" s="19" t="s">
        <v>88</v>
      </c>
      <c r="F37" s="47" t="n">
        <v>24924</v>
      </c>
      <c r="G37" s="21" t="s">
        <v>22</v>
      </c>
      <c r="H37" s="22" t="n">
        <f aca="false">44688.58+1811.42</f>
        <v>46500</v>
      </c>
      <c r="I37" s="23" t="n">
        <v>37208</v>
      </c>
      <c r="J37" s="48" t="n">
        <f aca="false">42982.41+2017.59</f>
        <v>45000</v>
      </c>
      <c r="K37" s="24" t="n">
        <v>46500</v>
      </c>
      <c r="L37" s="25" t="s">
        <v>18</v>
      </c>
      <c r="M37" s="26"/>
    </row>
    <row r="38" customFormat="false" ht="24" hidden="false" customHeight="false" outlineLevel="0" collapsed="false">
      <c r="B38" s="18" t="s">
        <v>85</v>
      </c>
      <c r="C38" s="19" t="s">
        <v>86</v>
      </c>
      <c r="D38" s="19" t="s">
        <v>87</v>
      </c>
      <c r="E38" s="19" t="s">
        <v>88</v>
      </c>
      <c r="F38" s="47" t="n">
        <v>26740</v>
      </c>
      <c r="G38" s="21" t="s">
        <v>22</v>
      </c>
      <c r="H38" s="22" t="n">
        <v>12400</v>
      </c>
      <c r="I38" s="23" t="n">
        <v>37208</v>
      </c>
      <c r="J38" s="48" t="n">
        <f aca="false">10086.4+1913.6</f>
        <v>12000</v>
      </c>
      <c r="K38" s="24" t="n">
        <v>12400</v>
      </c>
      <c r="L38" s="25" t="s">
        <v>18</v>
      </c>
      <c r="M38" s="26"/>
    </row>
    <row r="39" customFormat="false" ht="24" hidden="false" customHeight="false" outlineLevel="0" collapsed="false">
      <c r="B39" s="18" t="s">
        <v>90</v>
      </c>
      <c r="C39" s="19" t="s">
        <v>91</v>
      </c>
      <c r="D39" s="19" t="s">
        <v>92</v>
      </c>
      <c r="E39" s="19" t="s">
        <v>93</v>
      </c>
      <c r="F39" s="47" t="s">
        <v>94</v>
      </c>
      <c r="G39" s="21" t="s">
        <v>95</v>
      </c>
      <c r="H39" s="22" t="n">
        <v>84309.03</v>
      </c>
      <c r="I39" s="23" t="n">
        <v>37221</v>
      </c>
      <c r="J39" s="22" t="n">
        <v>24344.9</v>
      </c>
      <c r="K39" s="24" t="n">
        <v>0</v>
      </c>
      <c r="L39" s="25" t="s">
        <v>18</v>
      </c>
      <c r="M39" s="26" t="s">
        <v>96</v>
      </c>
    </row>
    <row r="40" customFormat="false" ht="24" hidden="false" customHeight="false" outlineLevel="0" collapsed="false">
      <c r="B40" s="18" t="s">
        <v>90</v>
      </c>
      <c r="C40" s="19" t="s">
        <v>91</v>
      </c>
      <c r="D40" s="19" t="s">
        <v>92</v>
      </c>
      <c r="E40" s="19" t="s">
        <v>93</v>
      </c>
      <c r="F40" s="47" t="s">
        <v>97</v>
      </c>
      <c r="G40" s="21" t="s">
        <v>95</v>
      </c>
      <c r="H40" s="22" t="n">
        <v>417896.85</v>
      </c>
      <c r="I40" s="23" t="n">
        <v>37221</v>
      </c>
      <c r="J40" s="48" t="n">
        <f aca="false">402164.66</f>
        <v>402164.66</v>
      </c>
      <c r="K40" s="24" t="n">
        <v>2287.93</v>
      </c>
      <c r="L40" s="25" t="s">
        <v>18</v>
      </c>
      <c r="M40" s="26" t="s">
        <v>84</v>
      </c>
    </row>
    <row r="41" customFormat="false" ht="25.5" hidden="false" customHeight="false" outlineLevel="0" collapsed="false">
      <c r="B41" s="18" t="s">
        <v>98</v>
      </c>
      <c r="C41" s="19" t="s">
        <v>99</v>
      </c>
      <c r="D41" s="19" t="s">
        <v>100</v>
      </c>
      <c r="E41" s="19" t="s">
        <v>101</v>
      </c>
      <c r="F41" s="47" t="s">
        <v>102</v>
      </c>
      <c r="G41" s="21" t="s">
        <v>103</v>
      </c>
      <c r="H41" s="24" t="n">
        <v>0</v>
      </c>
      <c r="I41" s="21"/>
      <c r="J41" s="22" t="n">
        <v>102427.35</v>
      </c>
      <c r="K41" s="24" t="n">
        <v>0</v>
      </c>
      <c r="L41" s="25" t="s">
        <v>18</v>
      </c>
      <c r="M41" s="26" t="s">
        <v>89</v>
      </c>
    </row>
    <row r="42" customFormat="false" ht="25.5" hidden="false" customHeight="false" outlineLevel="0" collapsed="false">
      <c r="B42" s="18" t="s">
        <v>104</v>
      </c>
      <c r="C42" s="19" t="s">
        <v>99</v>
      </c>
      <c r="D42" s="19" t="s">
        <v>100</v>
      </c>
      <c r="E42" s="19" t="s">
        <v>101</v>
      </c>
      <c r="F42" s="47" t="n">
        <v>5715</v>
      </c>
      <c r="G42" s="21" t="s">
        <v>105</v>
      </c>
      <c r="H42" s="22" t="n">
        <v>83612.65</v>
      </c>
      <c r="I42" s="23" t="n">
        <v>37214</v>
      </c>
      <c r="J42" s="22" t="n">
        <v>82688.43</v>
      </c>
      <c r="K42" s="24" t="n">
        <v>0</v>
      </c>
      <c r="L42" s="25" t="s">
        <v>18</v>
      </c>
      <c r="M42" s="26" t="s">
        <v>89</v>
      </c>
    </row>
    <row r="43" customFormat="false" ht="25.5" hidden="false" customHeight="false" outlineLevel="0" collapsed="false">
      <c r="B43" s="18" t="s">
        <v>104</v>
      </c>
      <c r="C43" s="19" t="s">
        <v>99</v>
      </c>
      <c r="D43" s="19" t="s">
        <v>100</v>
      </c>
      <c r="E43" s="19" t="s">
        <v>101</v>
      </c>
      <c r="F43" s="47" t="n">
        <v>7454</v>
      </c>
      <c r="G43" s="21" t="s">
        <v>106</v>
      </c>
      <c r="H43" s="22" t="n">
        <f aca="false">4924.1+325.87-0.1</f>
        <v>5249.87</v>
      </c>
      <c r="I43" s="23" t="n">
        <v>37214</v>
      </c>
      <c r="J43" s="22" t="n">
        <v>5102.31</v>
      </c>
      <c r="K43" s="24" t="n">
        <v>0</v>
      </c>
      <c r="L43" s="25" t="s">
        <v>18</v>
      </c>
      <c r="M43" s="26" t="s">
        <v>89</v>
      </c>
    </row>
    <row r="44" customFormat="false" ht="25.5" hidden="false" customHeight="false" outlineLevel="0" collapsed="false">
      <c r="B44" s="18" t="s">
        <v>104</v>
      </c>
      <c r="C44" s="19" t="s">
        <v>99</v>
      </c>
      <c r="D44" s="19" t="s">
        <v>100</v>
      </c>
      <c r="E44" s="19" t="s">
        <v>101</v>
      </c>
      <c r="F44" s="47" t="n">
        <v>6557</v>
      </c>
      <c r="G44" s="21" t="s">
        <v>105</v>
      </c>
      <c r="H44" s="22" t="n">
        <f aca="false">78409.3+5203.96-0.58</f>
        <v>83612.68</v>
      </c>
      <c r="I44" s="23" t="n">
        <v>37214</v>
      </c>
      <c r="J44" s="22" t="n">
        <v>80658.63</v>
      </c>
      <c r="K44" s="24" t="n">
        <v>0</v>
      </c>
      <c r="L44" s="25" t="s">
        <v>18</v>
      </c>
      <c r="M44" s="26" t="s">
        <v>89</v>
      </c>
    </row>
    <row r="45" customFormat="false" ht="25.5" hidden="false" customHeight="false" outlineLevel="0" collapsed="false">
      <c r="B45" s="18" t="s">
        <v>104</v>
      </c>
      <c r="C45" s="19" t="s">
        <v>99</v>
      </c>
      <c r="D45" s="19" t="s">
        <v>100</v>
      </c>
      <c r="E45" s="19" t="s">
        <v>101</v>
      </c>
      <c r="F45" s="47" t="n">
        <v>8076</v>
      </c>
      <c r="G45" s="21"/>
      <c r="H45" s="22" t="n">
        <v>0</v>
      </c>
      <c r="I45" s="21"/>
      <c r="J45" s="22" t="n">
        <v>151982.32</v>
      </c>
      <c r="K45" s="24" t="n">
        <v>0</v>
      </c>
      <c r="L45" s="25" t="s">
        <v>18</v>
      </c>
      <c r="M45" s="26" t="s">
        <v>89</v>
      </c>
    </row>
    <row r="46" customFormat="false" ht="25.5" hidden="false" customHeight="false" outlineLevel="0" collapsed="false">
      <c r="B46" s="18" t="s">
        <v>98</v>
      </c>
      <c r="C46" s="19" t="s">
        <v>99</v>
      </c>
      <c r="D46" s="19" t="s">
        <v>100</v>
      </c>
      <c r="E46" s="19" t="s">
        <v>101</v>
      </c>
      <c r="F46" s="47" t="s">
        <v>107</v>
      </c>
      <c r="G46" s="21" t="s">
        <v>22</v>
      </c>
      <c r="H46" s="22" t="n">
        <f aca="false">514756.16+27166.74-1.06</f>
        <v>541921.84</v>
      </c>
      <c r="I46" s="23" t="n">
        <v>37214</v>
      </c>
      <c r="J46" s="48" t="n">
        <f aca="false">531771.66</f>
        <v>531771.66</v>
      </c>
      <c r="K46" s="24" t="n">
        <v>475.16</v>
      </c>
      <c r="L46" s="25" t="s">
        <v>18</v>
      </c>
      <c r="M46" s="26" t="s">
        <v>108</v>
      </c>
    </row>
    <row r="47" customFormat="false" ht="24" hidden="false" customHeight="false" outlineLevel="0" collapsed="false">
      <c r="B47" s="18" t="s">
        <v>109</v>
      </c>
      <c r="C47" s="19" t="s">
        <v>110</v>
      </c>
      <c r="D47" s="19" t="s">
        <v>75</v>
      </c>
      <c r="E47" s="19" t="s">
        <v>111</v>
      </c>
      <c r="F47" s="20" t="n">
        <v>41066000</v>
      </c>
      <c r="G47" s="21"/>
      <c r="H47" s="22" t="n">
        <v>191910.67</v>
      </c>
      <c r="I47" s="23" t="n">
        <v>37218</v>
      </c>
      <c r="J47" s="22" t="n">
        <v>185669.51</v>
      </c>
      <c r="K47" s="50" t="n">
        <v>0</v>
      </c>
      <c r="L47" s="25" t="s">
        <v>18</v>
      </c>
      <c r="M47" s="26" t="s">
        <v>112</v>
      </c>
    </row>
    <row r="48" customFormat="false" ht="24" hidden="false" customHeight="false" outlineLevel="0" collapsed="false">
      <c r="B48" s="18" t="s">
        <v>109</v>
      </c>
      <c r="C48" s="19" t="s">
        <v>110</v>
      </c>
      <c r="D48" s="19" t="s">
        <v>75</v>
      </c>
      <c r="E48" s="19" t="s">
        <v>111</v>
      </c>
      <c r="F48" s="20" t="s">
        <v>113</v>
      </c>
      <c r="G48" s="21"/>
      <c r="H48" s="22" t="n">
        <v>0</v>
      </c>
      <c r="I48" s="21" t="s">
        <v>114</v>
      </c>
      <c r="J48" s="22" t="n">
        <v>0</v>
      </c>
      <c r="K48" s="24" t="n">
        <v>0</v>
      </c>
      <c r="L48" s="25" t="s">
        <v>18</v>
      </c>
      <c r="M48" s="26" t="s">
        <v>115</v>
      </c>
    </row>
    <row r="49" customFormat="false" ht="36.75" hidden="false" customHeight="false" outlineLevel="0" collapsed="false">
      <c r="B49" s="51" t="s">
        <v>116</v>
      </c>
      <c r="C49" s="52" t="s">
        <v>117</v>
      </c>
      <c r="D49" s="52" t="s">
        <v>118</v>
      </c>
      <c r="E49" s="52" t="s">
        <v>119</v>
      </c>
      <c r="F49" s="53" t="n">
        <v>1866</v>
      </c>
      <c r="G49" s="54" t="s">
        <v>120</v>
      </c>
      <c r="H49" s="55" t="n">
        <v>833866.73</v>
      </c>
      <c r="I49" s="56" t="n">
        <v>37214</v>
      </c>
      <c r="J49" s="55" t="n">
        <v>832109.06</v>
      </c>
      <c r="K49" s="57" t="n">
        <v>770284.38</v>
      </c>
      <c r="L49" s="58" t="s">
        <v>18</v>
      </c>
      <c r="M49" s="59"/>
    </row>
    <row r="50" customFormat="false" ht="36" hidden="false" customHeight="false" outlineLevel="0" collapsed="false">
      <c r="A50" s="37" t="s">
        <v>121</v>
      </c>
      <c r="B50" s="9" t="s">
        <v>122</v>
      </c>
      <c r="C50" s="10" t="s">
        <v>123</v>
      </c>
      <c r="D50" s="10" t="s">
        <v>124</v>
      </c>
      <c r="E50" s="10" t="s">
        <v>125</v>
      </c>
      <c r="F50" s="11" t="s">
        <v>126</v>
      </c>
      <c r="G50" s="12" t="s">
        <v>47</v>
      </c>
      <c r="H50" s="13" t="n">
        <v>57918.02</v>
      </c>
      <c r="I50" s="14" t="n">
        <v>37211</v>
      </c>
      <c r="J50" s="13" t="n">
        <f aca="false">57774.77+0</f>
        <v>57774.77</v>
      </c>
      <c r="K50" s="15" t="n">
        <f aca="false">0+55462.3</f>
        <v>55462.3</v>
      </c>
      <c r="L50" s="16" t="s">
        <v>18</v>
      </c>
      <c r="M50" s="17"/>
    </row>
    <row r="51" customFormat="false" ht="36" hidden="false" customHeight="false" outlineLevel="0" collapsed="false">
      <c r="A51" s="37"/>
      <c r="B51" s="18" t="s">
        <v>122</v>
      </c>
      <c r="C51" s="19" t="s">
        <v>123</v>
      </c>
      <c r="D51" s="19" t="s">
        <v>124</v>
      </c>
      <c r="E51" s="19" t="s">
        <v>125</v>
      </c>
      <c r="F51" s="20" t="s">
        <v>127</v>
      </c>
      <c r="G51" s="12" t="s">
        <v>47</v>
      </c>
      <c r="H51" s="22" t="s">
        <v>114</v>
      </c>
      <c r="I51" s="21" t="s">
        <v>114</v>
      </c>
      <c r="J51" s="22" t="n">
        <f aca="false">160263.01+0</f>
        <v>160263.01</v>
      </c>
      <c r="K51" s="24" t="n">
        <f aca="false">0+155025.09</f>
        <v>155025.09</v>
      </c>
      <c r="L51" s="25" t="s">
        <v>18</v>
      </c>
      <c r="M51" s="26" t="s">
        <v>128</v>
      </c>
    </row>
    <row r="52" customFormat="false" ht="36" hidden="false" customHeight="false" outlineLevel="0" collapsed="false">
      <c r="A52" s="37"/>
      <c r="B52" s="18" t="s">
        <v>122</v>
      </c>
      <c r="C52" s="19" t="s">
        <v>123</v>
      </c>
      <c r="D52" s="19" t="s">
        <v>124</v>
      </c>
      <c r="E52" s="19" t="s">
        <v>125</v>
      </c>
      <c r="F52" s="20" t="s">
        <v>129</v>
      </c>
      <c r="G52" s="12" t="s">
        <v>47</v>
      </c>
      <c r="H52" s="22" t="s">
        <v>114</v>
      </c>
      <c r="I52" s="21" t="s">
        <v>114</v>
      </c>
      <c r="J52" s="22" t="n">
        <f aca="false">53664.2+0</f>
        <v>53664.2</v>
      </c>
      <c r="K52" s="24" t="n">
        <f aca="false">0+51610.53</f>
        <v>51610.53</v>
      </c>
      <c r="L52" s="25" t="s">
        <v>18</v>
      </c>
      <c r="M52" s="26" t="s">
        <v>128</v>
      </c>
    </row>
    <row r="53" customFormat="false" ht="25.5" hidden="false" customHeight="false" outlineLevel="0" collapsed="false">
      <c r="A53" s="37"/>
      <c r="B53" s="18" t="s">
        <v>130</v>
      </c>
      <c r="C53" s="19" t="s">
        <v>131</v>
      </c>
      <c r="D53" s="19" t="s">
        <v>132</v>
      </c>
      <c r="E53" s="19" t="s">
        <v>133</v>
      </c>
      <c r="F53" s="20" t="n">
        <v>31468</v>
      </c>
      <c r="G53" s="21"/>
      <c r="H53" s="22" t="n">
        <v>-6785.67</v>
      </c>
      <c r="I53" s="23" t="n">
        <v>37183</v>
      </c>
      <c r="J53" s="22" t="n">
        <v>3012.21</v>
      </c>
      <c r="K53" s="24" t="n">
        <v>0</v>
      </c>
      <c r="L53" s="25" t="s">
        <v>18</v>
      </c>
      <c r="M53" s="26" t="s">
        <v>89</v>
      </c>
    </row>
    <row r="54" customFormat="false" ht="24" hidden="false" customHeight="false" outlineLevel="0" collapsed="false">
      <c r="B54" s="60" t="s">
        <v>134</v>
      </c>
      <c r="C54" s="19" t="s">
        <v>135</v>
      </c>
      <c r="D54" s="19" t="s">
        <v>136</v>
      </c>
      <c r="E54" s="19" t="s">
        <v>137</v>
      </c>
      <c r="F54" s="20" t="n">
        <v>113413</v>
      </c>
      <c r="G54" s="21" t="s">
        <v>26</v>
      </c>
      <c r="H54" s="22" t="n">
        <v>45627.73</v>
      </c>
      <c r="I54" s="23" t="n">
        <v>37215</v>
      </c>
      <c r="J54" s="22" t="n">
        <v>45212.92</v>
      </c>
      <c r="K54" s="24" t="n">
        <v>43604.69</v>
      </c>
      <c r="L54" s="25" t="s">
        <v>18</v>
      </c>
      <c r="M54" s="26"/>
    </row>
    <row r="55" customFormat="false" ht="24" hidden="false" customHeight="false" outlineLevel="0" collapsed="false">
      <c r="B55" s="60" t="s">
        <v>134</v>
      </c>
      <c r="C55" s="19" t="s">
        <v>135</v>
      </c>
      <c r="D55" s="19" t="s">
        <v>136</v>
      </c>
      <c r="E55" s="19" t="s">
        <v>138</v>
      </c>
      <c r="F55" s="20" t="n">
        <v>118731</v>
      </c>
      <c r="G55" s="21" t="s">
        <v>26</v>
      </c>
      <c r="H55" s="22" t="n">
        <v>48600</v>
      </c>
      <c r="I55" s="23" t="n">
        <v>37215</v>
      </c>
      <c r="J55" s="22" t="n">
        <v>48600</v>
      </c>
      <c r="K55" s="24" t="n">
        <v>48598.7</v>
      </c>
      <c r="L55" s="25" t="s">
        <v>18</v>
      </c>
      <c r="M55" s="26"/>
    </row>
    <row r="56" customFormat="false" ht="24" hidden="false" customHeight="false" outlineLevel="0" collapsed="false">
      <c r="B56" s="60" t="s">
        <v>134</v>
      </c>
      <c r="C56" s="19" t="s">
        <v>135</v>
      </c>
      <c r="D56" s="19" t="s">
        <v>139</v>
      </c>
      <c r="E56" s="19" t="s">
        <v>140</v>
      </c>
      <c r="F56" s="21" t="n">
        <v>116904</v>
      </c>
      <c r="G56" s="21" t="s">
        <v>26</v>
      </c>
      <c r="H56" s="22" t="n">
        <v>49732.93</v>
      </c>
      <c r="I56" s="23" t="n">
        <v>37215</v>
      </c>
      <c r="J56" s="22" t="n">
        <v>1786.88</v>
      </c>
      <c r="K56" s="24" t="n">
        <v>46488.84</v>
      </c>
      <c r="L56" s="25" t="s">
        <v>18</v>
      </c>
      <c r="M56" s="26" t="s">
        <v>89</v>
      </c>
    </row>
    <row r="57" customFormat="false" ht="24" hidden="false" customHeight="false" outlineLevel="0" collapsed="false">
      <c r="B57" s="60" t="s">
        <v>134</v>
      </c>
      <c r="C57" s="19" t="s">
        <v>135</v>
      </c>
      <c r="D57" s="19" t="s">
        <v>141</v>
      </c>
      <c r="E57" s="19" t="s">
        <v>142</v>
      </c>
      <c r="F57" s="21" t="n">
        <v>116900</v>
      </c>
      <c r="G57" s="21" t="s">
        <v>26</v>
      </c>
      <c r="H57" s="22"/>
      <c r="I57" s="23"/>
      <c r="J57" s="22" t="n">
        <v>19825.74</v>
      </c>
      <c r="K57" s="24" t="n">
        <v>547195.42</v>
      </c>
      <c r="L57" s="25" t="s">
        <v>18</v>
      </c>
      <c r="M57" s="26" t="s">
        <v>89</v>
      </c>
    </row>
    <row r="58" customFormat="false" ht="25.5" hidden="false" customHeight="false" outlineLevel="0" collapsed="false">
      <c r="B58" s="18" t="s">
        <v>143</v>
      </c>
      <c r="C58" s="19" t="s">
        <v>131</v>
      </c>
      <c r="D58" s="19" t="s">
        <v>132</v>
      </c>
      <c r="E58" s="19" t="s">
        <v>133</v>
      </c>
      <c r="F58" s="20" t="s">
        <v>144</v>
      </c>
      <c r="G58" s="21" t="s">
        <v>145</v>
      </c>
      <c r="H58" s="22"/>
      <c r="I58" s="23"/>
      <c r="J58" s="22"/>
      <c r="K58" s="24"/>
      <c r="L58" s="25" t="s">
        <v>18</v>
      </c>
      <c r="M58" s="26" t="s">
        <v>146</v>
      </c>
    </row>
    <row r="59" customFormat="false" ht="25.5" hidden="false" customHeight="false" outlineLevel="0" collapsed="false">
      <c r="B59" s="18" t="s">
        <v>143</v>
      </c>
      <c r="C59" s="19" t="s">
        <v>131</v>
      </c>
      <c r="D59" s="19" t="s">
        <v>132</v>
      </c>
      <c r="E59" s="19" t="s">
        <v>133</v>
      </c>
      <c r="F59" s="20" t="s">
        <v>147</v>
      </c>
      <c r="G59" s="21" t="s">
        <v>145</v>
      </c>
      <c r="H59" s="22" t="n">
        <v>205083.76</v>
      </c>
      <c r="I59" s="23" t="n">
        <v>37221</v>
      </c>
      <c r="J59" s="22" t="n">
        <v>197911.14</v>
      </c>
      <c r="K59" s="24" t="n">
        <v>201968.72</v>
      </c>
      <c r="L59" s="25" t="s">
        <v>18</v>
      </c>
      <c r="M59" s="26" t="s">
        <v>84</v>
      </c>
    </row>
    <row r="60" customFormat="false" ht="25.5" hidden="false" customHeight="false" outlineLevel="0" collapsed="false">
      <c r="B60" s="18" t="s">
        <v>143</v>
      </c>
      <c r="C60" s="19" t="s">
        <v>131</v>
      </c>
      <c r="D60" s="19" t="s">
        <v>132</v>
      </c>
      <c r="E60" s="19" t="s">
        <v>133</v>
      </c>
      <c r="F60" s="20" t="s">
        <v>148</v>
      </c>
      <c r="G60" s="21" t="s">
        <v>145</v>
      </c>
      <c r="H60" s="22" t="n">
        <v>143308.45</v>
      </c>
      <c r="I60" s="23" t="n">
        <v>37221</v>
      </c>
      <c r="J60" s="22" t="n">
        <v>91913.02</v>
      </c>
      <c r="K60" s="24" t="n">
        <v>93705.4</v>
      </c>
      <c r="L60" s="25" t="s">
        <v>18</v>
      </c>
      <c r="M60" s="26" t="s">
        <v>84</v>
      </c>
    </row>
    <row r="61" customFormat="false" ht="25.5" hidden="false" customHeight="false" outlineLevel="0" collapsed="false">
      <c r="B61" s="18" t="s">
        <v>143</v>
      </c>
      <c r="C61" s="19" t="s">
        <v>131</v>
      </c>
      <c r="D61" s="19" t="s">
        <v>132</v>
      </c>
      <c r="E61" s="19" t="s">
        <v>133</v>
      </c>
      <c r="F61" s="20" t="s">
        <v>149</v>
      </c>
      <c r="G61" s="21" t="s">
        <v>145</v>
      </c>
      <c r="H61" s="22" t="n">
        <v>100703.34</v>
      </c>
      <c r="I61" s="23" t="n">
        <v>37221</v>
      </c>
      <c r="J61" s="22" t="n">
        <v>97517.64</v>
      </c>
      <c r="K61" s="24" t="n">
        <v>99307.95</v>
      </c>
      <c r="L61" s="25" t="s">
        <v>18</v>
      </c>
      <c r="M61" s="26" t="s">
        <v>84</v>
      </c>
    </row>
    <row r="62" customFormat="false" ht="25.5" hidden="false" customHeight="false" outlineLevel="0" collapsed="false">
      <c r="B62" s="18" t="s">
        <v>143</v>
      </c>
      <c r="C62" s="19" t="s">
        <v>131</v>
      </c>
      <c r="D62" s="19" t="s">
        <v>132</v>
      </c>
      <c r="E62" s="19" t="s">
        <v>133</v>
      </c>
      <c r="F62" s="20" t="s">
        <v>150</v>
      </c>
      <c r="G62" s="21" t="s">
        <v>145</v>
      </c>
      <c r="H62" s="22" t="n">
        <v>25733.05</v>
      </c>
      <c r="I62" s="23" t="n">
        <v>37221</v>
      </c>
      <c r="J62" s="22" t="n">
        <v>24919.01</v>
      </c>
      <c r="K62" s="24" t="n">
        <v>25321.3</v>
      </c>
      <c r="L62" s="25" t="s">
        <v>18</v>
      </c>
      <c r="M62" s="26" t="s">
        <v>84</v>
      </c>
    </row>
    <row r="63" customFormat="false" ht="25.5" hidden="false" customHeight="false" outlineLevel="0" collapsed="false">
      <c r="B63" s="18" t="s">
        <v>143</v>
      </c>
      <c r="C63" s="19" t="s">
        <v>131</v>
      </c>
      <c r="D63" s="19" t="s">
        <v>132</v>
      </c>
      <c r="E63" s="19" t="s">
        <v>133</v>
      </c>
      <c r="F63" s="20" t="s">
        <v>151</v>
      </c>
      <c r="G63" s="21"/>
      <c r="H63" s="22" t="n">
        <v>3465.57</v>
      </c>
      <c r="I63" s="23" t="n">
        <v>37221</v>
      </c>
      <c r="J63" s="22" t="n">
        <v>3356.14</v>
      </c>
      <c r="K63" s="24" t="n">
        <v>3411.14</v>
      </c>
      <c r="L63" s="25" t="s">
        <v>18</v>
      </c>
      <c r="M63" s="26" t="s">
        <v>84</v>
      </c>
    </row>
    <row r="64" customFormat="false" ht="25.5" hidden="false" customHeight="false" outlineLevel="0" collapsed="false">
      <c r="B64" s="18" t="s">
        <v>143</v>
      </c>
      <c r="C64" s="19" t="s">
        <v>131</v>
      </c>
      <c r="D64" s="19" t="s">
        <v>132</v>
      </c>
      <c r="E64" s="19" t="s">
        <v>133</v>
      </c>
      <c r="F64" s="20" t="s">
        <v>152</v>
      </c>
      <c r="G64" s="21"/>
      <c r="H64" s="22" t="n">
        <v>0</v>
      </c>
      <c r="I64" s="21"/>
      <c r="J64" s="22" t="n">
        <v>141499.16</v>
      </c>
      <c r="K64" s="24" t="n">
        <v>143589.84</v>
      </c>
      <c r="L64" s="25" t="s">
        <v>18</v>
      </c>
      <c r="M64" s="26" t="s">
        <v>84</v>
      </c>
    </row>
    <row r="65" customFormat="false" ht="25.5" hidden="false" customHeight="false" outlineLevel="0" collapsed="false">
      <c r="B65" s="18" t="s">
        <v>143</v>
      </c>
      <c r="C65" s="19" t="s">
        <v>131</v>
      </c>
      <c r="D65" s="19" t="s">
        <v>132</v>
      </c>
      <c r="E65" s="19" t="s">
        <v>133</v>
      </c>
      <c r="F65" s="20" t="s">
        <v>153</v>
      </c>
      <c r="G65" s="21"/>
      <c r="H65" s="22" t="n">
        <v>0</v>
      </c>
      <c r="I65" s="21"/>
      <c r="J65" s="22" t="n">
        <v>93782.33</v>
      </c>
      <c r="K65" s="24" t="n">
        <v>95099.98</v>
      </c>
      <c r="L65" s="25" t="s">
        <v>18</v>
      </c>
      <c r="M65" s="26" t="s">
        <v>84</v>
      </c>
    </row>
    <row r="66" customFormat="false" ht="25.5" hidden="false" customHeight="false" outlineLevel="0" collapsed="false">
      <c r="B66" s="18" t="s">
        <v>143</v>
      </c>
      <c r="C66" s="19" t="s">
        <v>131</v>
      </c>
      <c r="D66" s="19" t="s">
        <v>132</v>
      </c>
      <c r="E66" s="19" t="s">
        <v>133</v>
      </c>
      <c r="F66" s="20" t="s">
        <v>144</v>
      </c>
      <c r="G66" s="21"/>
      <c r="H66" s="22" t="n">
        <v>181324.3</v>
      </c>
      <c r="I66" s="23" t="n">
        <v>37221</v>
      </c>
      <c r="J66" s="22" t="n">
        <v>175604.31</v>
      </c>
      <c r="K66" s="24" t="n">
        <v>180062.38</v>
      </c>
      <c r="L66" s="25" t="s">
        <v>18</v>
      </c>
      <c r="M66" s="26" t="s">
        <v>84</v>
      </c>
    </row>
    <row r="67" customFormat="false" ht="24" hidden="false" customHeight="false" outlineLevel="0" collapsed="false">
      <c r="B67" s="18" t="s">
        <v>154</v>
      </c>
      <c r="C67" s="19" t="s">
        <v>155</v>
      </c>
      <c r="D67" s="19" t="s">
        <v>156</v>
      </c>
      <c r="E67" s="19" t="s">
        <v>157</v>
      </c>
      <c r="F67" s="20" t="n">
        <v>108452</v>
      </c>
      <c r="G67" s="21"/>
      <c r="H67" s="22"/>
      <c r="I67" s="21"/>
      <c r="J67" s="22" t="n">
        <f aca="false">28255.81</f>
        <v>28255.81</v>
      </c>
      <c r="K67" s="24" t="n">
        <v>22040</v>
      </c>
      <c r="L67" s="25" t="s">
        <v>18</v>
      </c>
      <c r="M67" s="26" t="s">
        <v>158</v>
      </c>
    </row>
    <row r="68" customFormat="false" ht="25.5" hidden="true" customHeight="false" outlineLevel="0" collapsed="false">
      <c r="B68" s="18" t="s">
        <v>159</v>
      </c>
      <c r="C68" s="19" t="s">
        <v>155</v>
      </c>
      <c r="D68" s="19" t="s">
        <v>160</v>
      </c>
      <c r="E68" s="19" t="s">
        <v>161</v>
      </c>
      <c r="F68" s="20" t="n">
        <v>13629</v>
      </c>
      <c r="G68" s="21"/>
      <c r="H68" s="22" t="n">
        <v>96225.04</v>
      </c>
      <c r="I68" s="23" t="n">
        <v>37221</v>
      </c>
      <c r="J68" s="22" t="n">
        <v>96101.02</v>
      </c>
      <c r="K68" s="24" t="n">
        <v>92108.3</v>
      </c>
      <c r="L68" s="25" t="s">
        <v>18</v>
      </c>
      <c r="M68" s="26" t="s">
        <v>162</v>
      </c>
    </row>
    <row r="69" customFormat="false" ht="25.5" hidden="true" customHeight="false" outlineLevel="0" collapsed="false">
      <c r="B69" s="18" t="s">
        <v>159</v>
      </c>
      <c r="C69" s="19" t="s">
        <v>155</v>
      </c>
      <c r="D69" s="19" t="s">
        <v>160</v>
      </c>
      <c r="E69" s="19" t="s">
        <v>161</v>
      </c>
      <c r="F69" s="20" t="n">
        <v>13632</v>
      </c>
      <c r="G69" s="21"/>
      <c r="H69" s="22" t="n">
        <v>353145.56</v>
      </c>
      <c r="I69" s="23" t="n">
        <v>37221</v>
      </c>
      <c r="J69" s="22" t="n">
        <v>351701.24</v>
      </c>
      <c r="K69" s="24" t="n">
        <v>339075.34</v>
      </c>
      <c r="L69" s="25" t="s">
        <v>18</v>
      </c>
      <c r="M69" s="26" t="s">
        <v>162</v>
      </c>
    </row>
    <row r="70" customFormat="false" ht="25.5" hidden="true" customHeight="false" outlineLevel="0" collapsed="false">
      <c r="B70" s="18" t="s">
        <v>159</v>
      </c>
      <c r="C70" s="19" t="s">
        <v>155</v>
      </c>
      <c r="D70" s="19" t="s">
        <v>160</v>
      </c>
      <c r="E70" s="19" t="s">
        <v>161</v>
      </c>
      <c r="F70" s="20" t="n">
        <v>13641</v>
      </c>
      <c r="G70" s="21"/>
      <c r="H70" s="22" t="n">
        <v>1345815.23</v>
      </c>
      <c r="I70" s="23" t="n">
        <v>37221</v>
      </c>
      <c r="J70" s="22" t="n">
        <v>1395042.15</v>
      </c>
      <c r="K70" s="24" t="n">
        <v>1283460.29</v>
      </c>
      <c r="L70" s="25" t="s">
        <v>18</v>
      </c>
      <c r="M70" s="26" t="s">
        <v>162</v>
      </c>
    </row>
    <row r="71" customFormat="false" ht="25.5" hidden="true" customHeight="false" outlineLevel="0" collapsed="false">
      <c r="B71" s="18" t="s">
        <v>159</v>
      </c>
      <c r="C71" s="19" t="s">
        <v>155</v>
      </c>
      <c r="D71" s="19" t="s">
        <v>160</v>
      </c>
      <c r="E71" s="19" t="s">
        <v>161</v>
      </c>
      <c r="F71" s="20" t="n">
        <v>13644</v>
      </c>
      <c r="G71" s="21"/>
      <c r="H71" s="22" t="n">
        <v>337900.8</v>
      </c>
      <c r="I71" s="23" t="n">
        <v>37221</v>
      </c>
      <c r="J71" s="22" t="n">
        <v>345414.21</v>
      </c>
      <c r="K71" s="24" t="n">
        <v>345953.03</v>
      </c>
      <c r="L71" s="25" t="s">
        <v>18</v>
      </c>
      <c r="M71" s="26" t="s">
        <v>162</v>
      </c>
    </row>
    <row r="72" customFormat="false" ht="25.5" hidden="true" customHeight="false" outlineLevel="0" collapsed="false">
      <c r="B72" s="18" t="s">
        <v>159</v>
      </c>
      <c r="C72" s="19" t="s">
        <v>155</v>
      </c>
      <c r="D72" s="19" t="s">
        <v>160</v>
      </c>
      <c r="E72" s="19" t="s">
        <v>161</v>
      </c>
      <c r="F72" s="20" t="n">
        <v>2293</v>
      </c>
      <c r="G72" s="21"/>
      <c r="H72" s="22" t="s">
        <v>114</v>
      </c>
      <c r="I72" s="21" t="s">
        <v>114</v>
      </c>
      <c r="J72" s="22" t="s">
        <v>114</v>
      </c>
      <c r="K72" s="24" t="s">
        <v>114</v>
      </c>
      <c r="L72" s="25" t="s">
        <v>18</v>
      </c>
      <c r="M72" s="26" t="s">
        <v>163</v>
      </c>
    </row>
    <row r="73" customFormat="false" ht="24.75" hidden="false" customHeight="false" outlineLevel="0" collapsed="false">
      <c r="B73" s="51" t="s">
        <v>164</v>
      </c>
      <c r="C73" s="52" t="s">
        <v>155</v>
      </c>
      <c r="D73" s="52" t="s">
        <v>165</v>
      </c>
      <c r="E73" s="61"/>
      <c r="F73" s="53" t="s">
        <v>166</v>
      </c>
      <c r="G73" s="54"/>
      <c r="H73" s="55" t="n">
        <v>267939.03</v>
      </c>
      <c r="I73" s="56" t="n">
        <v>37168</v>
      </c>
      <c r="J73" s="55" t="n">
        <f aca="false">10254.24+98.88+3561.06+566.67+2484.81+8085.81+566.67</f>
        <v>25618.14</v>
      </c>
      <c r="K73" s="57" t="n">
        <v>0</v>
      </c>
      <c r="L73" s="58" t="s">
        <v>18</v>
      </c>
      <c r="M73" s="59" t="s">
        <v>167</v>
      </c>
    </row>
    <row r="75" customFormat="false" ht="12" hidden="false" customHeight="false" outlineLevel="0" collapsed="false">
      <c r="J75" s="4" t="n">
        <f aca="false">SUM(J3:J73)</f>
        <v>10390131.73</v>
      </c>
      <c r="K75" s="4" t="n">
        <f aca="false">SUM(K3:K73)</f>
        <v>9006446.34</v>
      </c>
    </row>
  </sheetData>
  <printOptions headings="false" gridLines="false" gridLinesSet="true" horizontalCentered="false" verticalCentered="false"/>
  <pageMargins left="0.25" right="0.25" top="0.3" bottom="0.3" header="0.511811023622047" footer="0.25"/>
  <pageSetup paperSize="5" scale="100" fitToWidth="1" fitToHeight="5" pageOrder="downThenOver" orientation="landscape" blackAndWhite="false" draft="false" cellComments="none" horizontalDpi="300" verticalDpi="300" copies="1"/>
  <headerFooter differentFirst="false" differentOddEven="false">
    <oddHeader/>
    <oddFooter>&amp;C&amp;F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M33"/>
  <sheetViews>
    <sheetView showFormulas="false" showGridLines="false" showRowColHeaders="true" showZeros="true" rightToLeft="false" tabSelected="true" showOutlineSymbols="true" defaultGridColor="true" view="normal" topLeftCell="A1" colorId="64" zoomScale="80" zoomScaleNormal="80" zoomScalePageLayoutView="100" workbookViewId="0">
      <selection pane="topLeft" activeCell="D20" activeCellId="0" sqref="D2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2" min="2" style="0" width="17.14"/>
    <col collapsed="false" customWidth="true" hidden="false" outlineLevel="0" max="3" min="3" style="0" width="19.56"/>
    <col collapsed="false" customWidth="true" hidden="false" outlineLevel="0" max="4" min="4" style="0" width="17.7"/>
    <col collapsed="false" customWidth="true" hidden="false" outlineLevel="0" max="5" min="5" style="0" width="14.56"/>
    <col collapsed="false" customWidth="true" hidden="false" outlineLevel="0" max="6" min="6" style="0" width="12.85"/>
    <col collapsed="false" customWidth="true" hidden="false" outlineLevel="0" max="7" min="7" style="0" width="14.7"/>
    <col collapsed="false" customWidth="true" hidden="false" outlineLevel="0" max="8" min="8" style="0" width="13.85"/>
    <col collapsed="false" customWidth="true" hidden="false" outlineLevel="0" max="10" min="10" style="0" width="13.41"/>
    <col collapsed="false" customWidth="true" hidden="false" outlineLevel="0" max="11" min="11" style="0" width="13.99"/>
    <col collapsed="false" customWidth="true" hidden="false" outlineLevel="0" max="12" min="12" style="0" width="12.85"/>
    <col collapsed="false" customWidth="true" hidden="false" outlineLevel="0" max="13" min="13" style="0" width="26.56"/>
  </cols>
  <sheetData>
    <row r="2" customFormat="false" ht="38.25" hidden="false" customHeight="true" outlineLevel="0" collapsed="false">
      <c r="B2" s="6" t="s">
        <v>0</v>
      </c>
      <c r="C2" s="6" t="s">
        <v>1</v>
      </c>
      <c r="D2" s="6" t="s">
        <v>2</v>
      </c>
      <c r="E2" s="6" t="s">
        <v>3</v>
      </c>
      <c r="F2" s="6" t="s">
        <v>4</v>
      </c>
      <c r="G2" s="6" t="s">
        <v>5</v>
      </c>
      <c r="H2" s="62" t="s">
        <v>6</v>
      </c>
      <c r="I2" s="63" t="s">
        <v>7</v>
      </c>
      <c r="J2" s="62" t="s">
        <v>8</v>
      </c>
      <c r="K2" s="62" t="s">
        <v>9</v>
      </c>
      <c r="L2" s="7" t="s">
        <v>10</v>
      </c>
      <c r="M2" s="6" t="s">
        <v>11</v>
      </c>
    </row>
    <row r="3" customFormat="false" ht="12.75" hidden="false" customHeight="false" outlineLevel="0" collapsed="false">
      <c r="A3" s="37" t="s">
        <v>121</v>
      </c>
      <c r="B3" s="9" t="s">
        <v>168</v>
      </c>
      <c r="C3" s="10"/>
      <c r="D3" s="10"/>
      <c r="E3" s="10"/>
      <c r="F3" s="10" t="n">
        <v>107072</v>
      </c>
      <c r="G3" s="12" t="s">
        <v>169</v>
      </c>
      <c r="H3" s="13"/>
      <c r="I3" s="14"/>
      <c r="J3" s="13"/>
      <c r="K3" s="15"/>
      <c r="L3" s="16"/>
      <c r="M3" s="17"/>
    </row>
    <row r="4" customFormat="false" ht="12.75" hidden="false" customHeight="false" outlineLevel="0" collapsed="false">
      <c r="B4" s="9" t="s">
        <v>168</v>
      </c>
      <c r="C4" s="10"/>
      <c r="D4" s="10"/>
      <c r="E4" s="10"/>
      <c r="F4" s="10" t="n">
        <v>107073</v>
      </c>
      <c r="G4" s="12" t="s">
        <v>169</v>
      </c>
      <c r="H4" s="13"/>
      <c r="I4" s="14"/>
      <c r="J4" s="13"/>
      <c r="K4" s="15"/>
      <c r="L4" s="16"/>
      <c r="M4" s="17"/>
    </row>
    <row r="5" customFormat="false" ht="12.75" hidden="false" customHeight="false" outlineLevel="0" collapsed="false">
      <c r="B5" s="9" t="s">
        <v>168</v>
      </c>
      <c r="C5" s="10"/>
      <c r="D5" s="10"/>
      <c r="E5" s="10"/>
      <c r="F5" s="10" t="n">
        <v>107074</v>
      </c>
      <c r="G5" s="12" t="s">
        <v>169</v>
      </c>
      <c r="H5" s="13"/>
      <c r="I5" s="14"/>
      <c r="J5" s="13"/>
      <c r="K5" s="15"/>
      <c r="L5" s="16"/>
      <c r="M5" s="17"/>
    </row>
    <row r="6" customFormat="false" ht="12.75" hidden="false" customHeight="false" outlineLevel="0" collapsed="false">
      <c r="B6" s="9" t="s">
        <v>168</v>
      </c>
      <c r="C6" s="10"/>
      <c r="D6" s="10"/>
      <c r="E6" s="10"/>
      <c r="F6" s="10" t="n">
        <v>107075</v>
      </c>
      <c r="G6" s="12" t="s">
        <v>169</v>
      </c>
      <c r="H6" s="13"/>
      <c r="I6" s="14"/>
      <c r="J6" s="13"/>
      <c r="K6" s="15"/>
      <c r="L6" s="16"/>
      <c r="M6" s="17"/>
    </row>
    <row r="7" customFormat="false" ht="12.75" hidden="false" customHeight="false" outlineLevel="0" collapsed="false">
      <c r="B7" s="9" t="s">
        <v>168</v>
      </c>
      <c r="C7" s="10"/>
      <c r="D7" s="10"/>
      <c r="E7" s="10"/>
      <c r="F7" s="10" t="n">
        <v>107076</v>
      </c>
      <c r="G7" s="12" t="s">
        <v>169</v>
      </c>
      <c r="H7" s="13"/>
      <c r="I7" s="14"/>
      <c r="J7" s="13"/>
      <c r="K7" s="15"/>
      <c r="L7" s="16"/>
      <c r="M7" s="17"/>
    </row>
    <row r="8" customFormat="false" ht="12.75" hidden="false" customHeight="false" outlineLevel="0" collapsed="false">
      <c r="B8" s="9"/>
      <c r="C8" s="10"/>
      <c r="D8" s="10"/>
      <c r="E8" s="10"/>
      <c r="F8" s="10"/>
      <c r="G8" s="12"/>
      <c r="H8" s="13"/>
      <c r="I8" s="14"/>
      <c r="J8" s="13"/>
      <c r="K8" s="15"/>
      <c r="L8" s="16"/>
      <c r="M8" s="17"/>
    </row>
    <row r="9" customFormat="false" ht="12.75" hidden="false" customHeight="false" outlineLevel="0" collapsed="false">
      <c r="B9" s="9"/>
      <c r="C9" s="10"/>
      <c r="D9" s="10"/>
      <c r="E9" s="10"/>
      <c r="F9" s="10"/>
      <c r="G9" s="12"/>
      <c r="H9" s="13"/>
      <c r="I9" s="14"/>
      <c r="J9" s="13"/>
      <c r="K9" s="15"/>
      <c r="L9" s="16"/>
      <c r="M9" s="17"/>
    </row>
    <row r="10" customFormat="false" ht="12.75" hidden="false" customHeight="false" outlineLevel="0" collapsed="false">
      <c r="B10" s="9"/>
      <c r="C10" s="10"/>
      <c r="D10" s="10"/>
      <c r="E10" s="10"/>
      <c r="F10" s="10"/>
      <c r="G10" s="12"/>
      <c r="H10" s="13"/>
      <c r="I10" s="14"/>
      <c r="J10" s="13"/>
      <c r="K10" s="15"/>
      <c r="L10" s="16"/>
      <c r="M10" s="17"/>
    </row>
    <row r="11" customFormat="false" ht="12.75" hidden="false" customHeight="false" outlineLevel="0" collapsed="false">
      <c r="A11" s="8" t="s">
        <v>12</v>
      </c>
      <c r="B11" s="9" t="s">
        <v>170</v>
      </c>
      <c r="C11" s="10"/>
      <c r="D11" s="10"/>
      <c r="E11" s="10"/>
      <c r="F11" s="10" t="s">
        <v>171</v>
      </c>
      <c r="G11" s="12" t="s">
        <v>47</v>
      </c>
      <c r="H11" s="13"/>
      <c r="I11" s="14"/>
      <c r="J11" s="13"/>
      <c r="K11" s="15"/>
      <c r="L11" s="16"/>
      <c r="M11" s="17"/>
    </row>
    <row r="12" customFormat="false" ht="12.75" hidden="false" customHeight="false" outlineLevel="0" collapsed="false">
      <c r="B12" s="9" t="s">
        <v>172</v>
      </c>
      <c r="C12" s="10"/>
      <c r="D12" s="10"/>
      <c r="E12" s="10"/>
      <c r="F12" s="10" t="n">
        <v>95994</v>
      </c>
      <c r="G12" s="12" t="s">
        <v>47</v>
      </c>
      <c r="H12" s="13"/>
      <c r="I12" s="14"/>
      <c r="J12" s="13"/>
      <c r="K12" s="15"/>
      <c r="L12" s="16"/>
      <c r="M12" s="17"/>
    </row>
    <row r="13" customFormat="false" ht="12.75" hidden="false" customHeight="false" outlineLevel="0" collapsed="false">
      <c r="B13" s="9" t="s">
        <v>173</v>
      </c>
      <c r="C13" s="10"/>
      <c r="D13" s="10"/>
      <c r="E13" s="10"/>
      <c r="F13" s="10" t="s">
        <v>174</v>
      </c>
      <c r="G13" s="12" t="s">
        <v>47</v>
      </c>
      <c r="H13" s="13"/>
      <c r="I13" s="14"/>
      <c r="J13" s="13"/>
      <c r="K13" s="15"/>
      <c r="L13" s="16"/>
      <c r="M13" s="17"/>
    </row>
    <row r="14" customFormat="false" ht="12.75" hidden="false" customHeight="false" outlineLevel="0" collapsed="false">
      <c r="B14" s="9" t="s">
        <v>173</v>
      </c>
      <c r="C14" s="10"/>
      <c r="D14" s="10"/>
      <c r="E14" s="10"/>
      <c r="F14" s="10" t="s">
        <v>175</v>
      </c>
      <c r="G14" s="12" t="s">
        <v>47</v>
      </c>
      <c r="H14" s="13"/>
      <c r="I14" s="14"/>
      <c r="J14" s="13"/>
      <c r="K14" s="15"/>
      <c r="L14" s="16"/>
      <c r="M14" s="17"/>
    </row>
    <row r="15" customFormat="false" ht="12.75" hidden="false" customHeight="false" outlineLevel="0" collapsed="false">
      <c r="B15" s="9" t="s">
        <v>176</v>
      </c>
      <c r="C15" s="10"/>
      <c r="D15" s="10"/>
      <c r="E15" s="10"/>
      <c r="F15" s="10" t="s">
        <v>177</v>
      </c>
      <c r="G15" s="12" t="s">
        <v>47</v>
      </c>
      <c r="H15" s="13"/>
      <c r="I15" s="14"/>
      <c r="J15" s="13"/>
      <c r="K15" s="15"/>
      <c r="L15" s="16"/>
      <c r="M15" s="17"/>
    </row>
    <row r="16" customFormat="false" ht="12.75" hidden="false" customHeight="false" outlineLevel="0" collapsed="false">
      <c r="B16" s="9" t="s">
        <v>176</v>
      </c>
      <c r="C16" s="10"/>
      <c r="D16" s="10"/>
      <c r="E16" s="10"/>
      <c r="F16" s="10" t="s">
        <v>178</v>
      </c>
      <c r="G16" s="12" t="s">
        <v>47</v>
      </c>
      <c r="H16" s="13"/>
      <c r="I16" s="14"/>
      <c r="J16" s="13"/>
      <c r="K16" s="15"/>
      <c r="L16" s="16"/>
      <c r="M16" s="17"/>
    </row>
    <row r="17" customFormat="false" ht="13.5" hidden="false" customHeight="false" outlineLevel="0" collapsed="false">
      <c r="B17" s="51" t="s">
        <v>179</v>
      </c>
      <c r="C17" s="52"/>
      <c r="D17" s="52"/>
      <c r="E17" s="52"/>
      <c r="F17" s="52"/>
      <c r="G17" s="54"/>
      <c r="H17" s="55"/>
      <c r="I17" s="56"/>
      <c r="J17" s="55"/>
      <c r="K17" s="57"/>
      <c r="L17" s="58"/>
      <c r="M17" s="59"/>
    </row>
    <row r="18" customFormat="false" ht="27.75" hidden="false" customHeight="true" outlineLevel="0" collapsed="false">
      <c r="A18" s="37" t="s">
        <v>72</v>
      </c>
      <c r="B18" s="64" t="s">
        <v>90</v>
      </c>
      <c r="C18" s="65" t="s">
        <v>180</v>
      </c>
      <c r="D18" s="65" t="s">
        <v>181</v>
      </c>
      <c r="E18" s="65" t="s">
        <v>182</v>
      </c>
      <c r="F18" s="65" t="s">
        <v>183</v>
      </c>
      <c r="G18" s="65" t="s">
        <v>169</v>
      </c>
      <c r="H18" s="66"/>
      <c r="I18" s="67"/>
      <c r="J18" s="66"/>
      <c r="K18" s="68"/>
      <c r="L18" s="69"/>
      <c r="M18" s="70"/>
    </row>
    <row r="19" customFormat="false" ht="27" hidden="false" customHeight="true" outlineLevel="0" collapsed="false">
      <c r="A19" s="37"/>
      <c r="B19" s="71"/>
      <c r="C19" s="72" t="s">
        <v>184</v>
      </c>
      <c r="D19" s="72" t="s">
        <v>185</v>
      </c>
      <c r="E19" s="72" t="s">
        <v>186</v>
      </c>
      <c r="F19" s="72"/>
      <c r="G19" s="73"/>
      <c r="H19" s="74"/>
      <c r="I19" s="75"/>
      <c r="J19" s="74"/>
      <c r="K19" s="76"/>
      <c r="L19" s="77"/>
      <c r="M19" s="78"/>
    </row>
    <row r="20" customFormat="false" ht="26.25" hidden="false" customHeight="true" outlineLevel="0" collapsed="false">
      <c r="B20" s="64" t="s">
        <v>90</v>
      </c>
      <c r="C20" s="65" t="s">
        <v>180</v>
      </c>
      <c r="D20" s="65" t="s">
        <v>181</v>
      </c>
      <c r="E20" s="65" t="s">
        <v>182</v>
      </c>
      <c r="F20" s="79" t="s">
        <v>187</v>
      </c>
      <c r="G20" s="79" t="s">
        <v>169</v>
      </c>
      <c r="H20" s="79"/>
      <c r="I20" s="79"/>
      <c r="J20" s="79"/>
      <c r="K20" s="79"/>
      <c r="L20" s="79"/>
      <c r="M20" s="70"/>
    </row>
    <row r="21" customFormat="false" ht="25.5" hidden="false" customHeight="true" outlineLevel="0" collapsed="false">
      <c r="B21" s="71"/>
      <c r="C21" s="72" t="s">
        <v>184</v>
      </c>
      <c r="D21" s="72" t="s">
        <v>185</v>
      </c>
      <c r="E21" s="72" t="s">
        <v>186</v>
      </c>
      <c r="F21" s="73"/>
      <c r="G21" s="74"/>
      <c r="H21" s="75"/>
      <c r="I21" s="74"/>
      <c r="J21" s="76"/>
      <c r="K21" s="72"/>
      <c r="L21" s="73"/>
      <c r="M21" s="78"/>
    </row>
    <row r="22" customFormat="false" ht="26.25" hidden="false" customHeight="true" outlineLevel="0" collapsed="false">
      <c r="B22" s="64" t="s">
        <v>90</v>
      </c>
      <c r="C22" s="65" t="s">
        <v>180</v>
      </c>
      <c r="D22" s="65" t="s">
        <v>181</v>
      </c>
      <c r="E22" s="65" t="s">
        <v>182</v>
      </c>
      <c r="F22" s="79" t="s">
        <v>188</v>
      </c>
      <c r="G22" s="79" t="s">
        <v>189</v>
      </c>
      <c r="H22" s="79"/>
      <c r="I22" s="79"/>
      <c r="J22" s="79"/>
      <c r="K22" s="79"/>
      <c r="L22" s="79"/>
      <c r="M22" s="70"/>
    </row>
    <row r="23" customFormat="false" ht="30" hidden="false" customHeight="true" outlineLevel="0" collapsed="false">
      <c r="B23" s="71"/>
      <c r="C23" s="72" t="s">
        <v>184</v>
      </c>
      <c r="D23" s="72" t="s">
        <v>185</v>
      </c>
      <c r="E23" s="72" t="s">
        <v>186</v>
      </c>
      <c r="F23" s="73"/>
      <c r="G23" s="74"/>
      <c r="H23" s="75"/>
      <c r="I23" s="74"/>
      <c r="J23" s="76"/>
      <c r="K23" s="72"/>
      <c r="L23" s="73"/>
      <c r="M23" s="78"/>
    </row>
    <row r="24" customFormat="false" ht="29.25" hidden="false" customHeight="true" outlineLevel="0" collapsed="false">
      <c r="B24" s="64" t="s">
        <v>90</v>
      </c>
      <c r="C24" s="65" t="s">
        <v>180</v>
      </c>
      <c r="D24" s="65" t="s">
        <v>181</v>
      </c>
      <c r="E24" s="65" t="s">
        <v>182</v>
      </c>
      <c r="F24" s="79" t="s">
        <v>190</v>
      </c>
      <c r="G24" s="79" t="s">
        <v>189</v>
      </c>
      <c r="H24" s="79"/>
      <c r="I24" s="79"/>
      <c r="J24" s="79"/>
      <c r="K24" s="79"/>
      <c r="L24" s="79"/>
      <c r="M24" s="70"/>
    </row>
    <row r="25" customFormat="false" ht="28.5" hidden="false" customHeight="true" outlineLevel="0" collapsed="false">
      <c r="B25" s="80"/>
      <c r="C25" s="81" t="s">
        <v>184</v>
      </c>
      <c r="D25" s="81" t="s">
        <v>185</v>
      </c>
      <c r="E25" s="81" t="s">
        <v>186</v>
      </c>
      <c r="F25" s="82"/>
      <c r="G25" s="83"/>
      <c r="H25" s="84"/>
      <c r="I25" s="83"/>
      <c r="J25" s="85"/>
      <c r="K25" s="81"/>
      <c r="L25" s="82"/>
      <c r="M25" s="86"/>
    </row>
    <row r="28" customFormat="false" ht="12.75" hidden="false" customHeight="false" outlineLevel="0" collapsed="false">
      <c r="E28" s="87"/>
      <c r="F28" s="88"/>
      <c r="G28" s="89"/>
      <c r="H28" s="87"/>
    </row>
    <row r="29" customFormat="false" ht="12.75" hidden="false" customHeight="false" outlineLevel="0" collapsed="false">
      <c r="E29" s="87"/>
      <c r="F29" s="88"/>
      <c r="G29" s="89"/>
      <c r="H29" s="87"/>
    </row>
    <row r="30" customFormat="false" ht="12.75" hidden="false" customHeight="false" outlineLevel="0" collapsed="false">
      <c r="E30" s="87"/>
      <c r="F30" s="88"/>
      <c r="G30" s="89"/>
      <c r="H30" s="87"/>
    </row>
    <row r="31" customFormat="false" ht="12.75" hidden="false" customHeight="false" outlineLevel="0" collapsed="false">
      <c r="E31" s="87"/>
      <c r="F31" s="87"/>
      <c r="G31" s="87"/>
      <c r="H31" s="87"/>
    </row>
    <row r="32" customFormat="false" ht="12.75" hidden="false" customHeight="false" outlineLevel="0" collapsed="false">
      <c r="E32" s="87"/>
      <c r="F32" s="87"/>
      <c r="G32" s="87"/>
      <c r="H32" s="87"/>
    </row>
    <row r="33" customFormat="false" ht="12.75" hidden="false" customHeight="false" outlineLevel="0" collapsed="false">
      <c r="E33" s="87"/>
      <c r="F33" s="87"/>
      <c r="G33" s="87"/>
      <c r="H33" s="87"/>
    </row>
  </sheetData>
  <printOptions headings="false" gridLines="false" gridLinesSet="true" horizontalCentered="false" verticalCentered="false"/>
  <pageMargins left="0.440277777777778" right="0.179861111111111" top="0.984027777777778" bottom="0.984027777777778" header="0.511811023622047" footer="0.5"/>
  <pageSetup paperSize="1" scale="100" fitToWidth="1" fitToHeight="5" pageOrder="downThenOver" orientation="landscape" blackAndWhite="false" draft="false" cellComments="none" horizontalDpi="300" verticalDpi="300" copies="1"/>
  <headerFooter differentFirst="false" differentOddEven="false">
    <oddHeader/>
    <oddFooter>&amp;C&amp;F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M21"/>
  <sheetViews>
    <sheetView showFormulas="false" showGridLines="false" showRowColHeaders="true" showZeros="true" rightToLeft="false" tabSelected="false" showOutlineSymbols="true" defaultGridColor="true" view="normal" topLeftCell="A1" colorId="64" zoomScale="80" zoomScaleNormal="80" zoomScalePageLayoutView="100" workbookViewId="0">
      <selection pane="topLeft" activeCell="D16" activeCellId="0" sqref="D1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85"/>
    <col collapsed="false" customWidth="true" hidden="false" outlineLevel="0" max="2" min="2" style="0" width="24.85"/>
    <col collapsed="false" customWidth="true" hidden="false" outlineLevel="0" max="3" min="3" style="0" width="22.28"/>
    <col collapsed="false" customWidth="true" hidden="false" outlineLevel="0" max="4" min="4" style="0" width="21.42"/>
    <col collapsed="false" customWidth="true" hidden="false" outlineLevel="0" max="5" min="5" style="0" width="12.28"/>
    <col collapsed="false" customWidth="true" hidden="false" outlineLevel="0" max="6" min="6" style="0" width="14.85"/>
    <col collapsed="false" customWidth="true" hidden="false" outlineLevel="0" max="7" min="7" style="0" width="12.28"/>
    <col collapsed="false" customWidth="true" hidden="false" outlineLevel="0" max="8" min="8" style="0" width="14.28"/>
    <col collapsed="false" customWidth="true" hidden="false" outlineLevel="0" max="9" min="9" style="0" width="13.56"/>
    <col collapsed="false" customWidth="true" hidden="false" outlineLevel="0" max="10" min="10" style="0" width="15.13"/>
    <col collapsed="false" customWidth="true" hidden="false" outlineLevel="0" max="11" min="11" style="0" width="13.85"/>
    <col collapsed="false" customWidth="true" hidden="false" outlineLevel="0" max="12" min="12" style="0" width="12.28"/>
    <col collapsed="false" customWidth="true" hidden="false" outlineLevel="0" max="13" min="13" style="0" width="30.28"/>
  </cols>
  <sheetData>
    <row r="2" customFormat="false" ht="36" hidden="false" customHeight="true" outlineLevel="0" collapsed="false">
      <c r="B2" s="6" t="s">
        <v>0</v>
      </c>
      <c r="C2" s="6" t="s">
        <v>1</v>
      </c>
      <c r="D2" s="6" t="s">
        <v>2</v>
      </c>
      <c r="E2" s="6" t="s">
        <v>3</v>
      </c>
      <c r="F2" s="6" t="s">
        <v>4</v>
      </c>
      <c r="G2" s="6" t="s">
        <v>5</v>
      </c>
      <c r="H2" s="62" t="s">
        <v>6</v>
      </c>
      <c r="I2" s="63" t="s">
        <v>7</v>
      </c>
      <c r="J2" s="62" t="s">
        <v>8</v>
      </c>
      <c r="K2" s="62" t="s">
        <v>9</v>
      </c>
      <c r="L2" s="7" t="s">
        <v>10</v>
      </c>
      <c r="M2" s="6" t="s">
        <v>11</v>
      </c>
    </row>
    <row r="3" customFormat="false" ht="24" hidden="false" customHeight="false" outlineLevel="0" collapsed="false">
      <c r="A3" s="8" t="s">
        <v>12</v>
      </c>
      <c r="B3" s="9" t="s">
        <v>191</v>
      </c>
      <c r="C3" s="10" t="s">
        <v>192</v>
      </c>
      <c r="D3" s="10" t="s">
        <v>193</v>
      </c>
      <c r="E3" s="10" t="s">
        <v>194</v>
      </c>
      <c r="F3" s="11" t="n">
        <v>96034796</v>
      </c>
      <c r="G3" s="12" t="s">
        <v>59</v>
      </c>
      <c r="H3" s="13" t="n">
        <v>3043.62</v>
      </c>
      <c r="I3" s="14" t="n">
        <v>37193</v>
      </c>
      <c r="J3" s="13" t="n">
        <v>3951.45</v>
      </c>
      <c r="K3" s="15" t="n">
        <v>6115.11</v>
      </c>
      <c r="L3" s="16"/>
      <c r="M3" s="17"/>
    </row>
    <row r="4" customFormat="false" ht="38.25" hidden="false" customHeight="true" outlineLevel="0" collapsed="false">
      <c r="B4" s="18" t="s">
        <v>195</v>
      </c>
      <c r="C4" s="19" t="s">
        <v>34</v>
      </c>
      <c r="D4" s="19" t="s">
        <v>196</v>
      </c>
      <c r="E4" s="19" t="s">
        <v>197</v>
      </c>
      <c r="F4" s="20" t="s">
        <v>198</v>
      </c>
      <c r="G4" s="21" t="s">
        <v>59</v>
      </c>
      <c r="H4" s="22" t="n">
        <v>107800.42</v>
      </c>
      <c r="I4" s="23" t="n">
        <v>37222</v>
      </c>
      <c r="J4" s="90" t="n">
        <v>238570.34</v>
      </c>
      <c r="K4" s="25" t="n">
        <v>117232.08</v>
      </c>
      <c r="L4" s="25"/>
      <c r="M4" s="26"/>
    </row>
    <row r="5" customFormat="false" ht="24.75" hidden="false" customHeight="true" outlineLevel="0" collapsed="false">
      <c r="B5" s="18" t="s">
        <v>199</v>
      </c>
      <c r="C5" s="19" t="s">
        <v>200</v>
      </c>
      <c r="D5" s="19" t="s">
        <v>201</v>
      </c>
      <c r="E5" s="19" t="s">
        <v>202</v>
      </c>
      <c r="F5" s="20" t="n">
        <v>101693</v>
      </c>
      <c r="G5" s="21" t="s">
        <v>59</v>
      </c>
      <c r="H5" s="22" t="n">
        <v>23711.29</v>
      </c>
      <c r="I5" s="23" t="n">
        <v>37221</v>
      </c>
      <c r="J5" s="24" t="n">
        <v>33181.73</v>
      </c>
      <c r="K5" s="25" t="n">
        <v>0</v>
      </c>
      <c r="L5" s="25"/>
      <c r="M5" s="26"/>
    </row>
    <row r="6" customFormat="false" ht="30" hidden="false" customHeight="true" outlineLevel="0" collapsed="false">
      <c r="B6" s="18" t="s">
        <v>203</v>
      </c>
      <c r="C6" s="19" t="s">
        <v>204</v>
      </c>
      <c r="D6" s="19" t="s">
        <v>156</v>
      </c>
      <c r="E6" s="19" t="s">
        <v>205</v>
      </c>
      <c r="F6" s="20" t="n">
        <v>5352</v>
      </c>
      <c r="G6" s="21" t="s">
        <v>59</v>
      </c>
      <c r="H6" s="22" t="n">
        <v>1693.5</v>
      </c>
      <c r="I6" s="23" t="n">
        <v>37221</v>
      </c>
      <c r="J6" s="24" t="n">
        <v>1145.39</v>
      </c>
      <c r="K6" s="25" t="n">
        <v>0.75</v>
      </c>
      <c r="L6" s="25"/>
      <c r="M6" s="26"/>
    </row>
    <row r="7" customFormat="false" ht="24" hidden="false" customHeight="false" outlineLevel="0" collapsed="false">
      <c r="B7" s="91" t="s">
        <v>206</v>
      </c>
      <c r="C7" s="92"/>
      <c r="D7" s="92"/>
      <c r="E7" s="92"/>
      <c r="F7" s="20" t="n">
        <v>14834</v>
      </c>
      <c r="G7" s="21" t="s">
        <v>59</v>
      </c>
      <c r="H7" s="22" t="n">
        <v>13275.31</v>
      </c>
      <c r="I7" s="23" t="n">
        <v>37223</v>
      </c>
      <c r="J7" s="24" t="n">
        <v>15881.54</v>
      </c>
      <c r="K7" s="25" t="n">
        <v>0</v>
      </c>
      <c r="L7" s="25"/>
      <c r="M7" s="26"/>
    </row>
    <row r="8" customFormat="false" ht="24" hidden="false" customHeight="false" outlineLevel="0" collapsed="false">
      <c r="B8" s="91" t="s">
        <v>206</v>
      </c>
      <c r="C8" s="92"/>
      <c r="D8" s="92"/>
      <c r="E8" s="92"/>
      <c r="F8" s="20" t="n">
        <v>20963</v>
      </c>
      <c r="G8" s="21" t="s">
        <v>59</v>
      </c>
      <c r="H8" s="22" t="n">
        <v>32113.74</v>
      </c>
      <c r="I8" s="23" t="n">
        <v>37223</v>
      </c>
      <c r="J8" s="24" t="n">
        <v>5985.37</v>
      </c>
      <c r="K8" s="25" t="n">
        <v>0</v>
      </c>
      <c r="L8" s="25"/>
      <c r="M8" s="26"/>
    </row>
    <row r="9" customFormat="false" ht="38.25" hidden="false" customHeight="true" outlineLevel="0" collapsed="false">
      <c r="B9" s="18" t="s">
        <v>207</v>
      </c>
      <c r="C9" s="19" t="s">
        <v>208</v>
      </c>
      <c r="D9" s="19" t="s">
        <v>209</v>
      </c>
      <c r="E9" s="19" t="s">
        <v>210</v>
      </c>
      <c r="F9" s="20" t="n">
        <v>96023439</v>
      </c>
      <c r="G9" s="21" t="s">
        <v>59</v>
      </c>
      <c r="H9" s="22" t="n">
        <v>1209.34</v>
      </c>
      <c r="I9" s="23" t="s">
        <v>211</v>
      </c>
      <c r="J9" s="24" t="n">
        <v>3428.24</v>
      </c>
      <c r="K9" s="25" t="n">
        <v>932.48</v>
      </c>
      <c r="L9" s="25"/>
      <c r="M9" s="26"/>
    </row>
    <row r="10" customFormat="false" ht="28.5" hidden="false" customHeight="true" outlineLevel="0" collapsed="false">
      <c r="B10" s="18" t="s">
        <v>212</v>
      </c>
      <c r="C10" s="19" t="s">
        <v>213</v>
      </c>
      <c r="D10" s="19" t="s">
        <v>214</v>
      </c>
      <c r="E10" s="19" t="s">
        <v>215</v>
      </c>
      <c r="F10" s="20" t="n">
        <v>3024</v>
      </c>
      <c r="G10" s="21" t="s">
        <v>59</v>
      </c>
      <c r="H10" s="22" t="n">
        <v>3055.59</v>
      </c>
      <c r="I10" s="23" t="s">
        <v>216</v>
      </c>
      <c r="J10" s="24" t="n">
        <v>8851.95</v>
      </c>
      <c r="K10" s="25" t="n">
        <v>83.7</v>
      </c>
      <c r="L10" s="25"/>
      <c r="M10" s="26"/>
    </row>
    <row r="11" customFormat="false" ht="28.5" hidden="false" customHeight="true" outlineLevel="0" collapsed="false">
      <c r="B11" s="18" t="s">
        <v>212</v>
      </c>
      <c r="C11" s="19" t="s">
        <v>213</v>
      </c>
      <c r="D11" s="19" t="s">
        <v>217</v>
      </c>
      <c r="E11" s="19" t="s">
        <v>218</v>
      </c>
      <c r="F11" s="20" t="n">
        <v>3023</v>
      </c>
      <c r="G11" s="21" t="s">
        <v>59</v>
      </c>
      <c r="H11" s="22" t="n">
        <v>64.53</v>
      </c>
      <c r="I11" s="23" t="s">
        <v>219</v>
      </c>
      <c r="J11" s="24" t="n">
        <v>210.6</v>
      </c>
      <c r="K11" s="25"/>
      <c r="L11" s="25"/>
      <c r="M11" s="26"/>
    </row>
    <row r="12" customFormat="false" ht="23.25" hidden="false" customHeight="true" outlineLevel="0" collapsed="false">
      <c r="B12" s="18" t="s">
        <v>49</v>
      </c>
      <c r="C12" s="19" t="s">
        <v>50</v>
      </c>
      <c r="D12" s="19" t="s">
        <v>51</v>
      </c>
      <c r="E12" s="19" t="s">
        <v>52</v>
      </c>
      <c r="F12" s="29" t="n">
        <v>2891</v>
      </c>
      <c r="G12" s="21" t="s">
        <v>59</v>
      </c>
      <c r="H12" s="31"/>
      <c r="I12" s="32"/>
      <c r="J12" s="24" t="n">
        <v>5294.07</v>
      </c>
      <c r="K12" s="25"/>
      <c r="L12" s="35"/>
      <c r="M12" s="36"/>
    </row>
    <row r="13" customFormat="false" ht="24" hidden="false" customHeight="true" outlineLevel="0" collapsed="false">
      <c r="B13" s="18" t="s">
        <v>49</v>
      </c>
      <c r="C13" s="19" t="s">
        <v>50</v>
      </c>
      <c r="D13" s="19" t="s">
        <v>51</v>
      </c>
      <c r="E13" s="19" t="s">
        <v>52</v>
      </c>
      <c r="F13" s="29" t="n">
        <v>13274</v>
      </c>
      <c r="G13" s="30" t="s">
        <v>220</v>
      </c>
      <c r="H13" s="31"/>
      <c r="I13" s="32"/>
      <c r="J13" s="24" t="n">
        <v>25.51</v>
      </c>
      <c r="K13" s="24" t="n">
        <v>6335.33</v>
      </c>
      <c r="L13" s="35"/>
      <c r="M13" s="36"/>
    </row>
    <row r="14" customFormat="false" ht="29.25" hidden="false" customHeight="true" outlineLevel="0" collapsed="false">
      <c r="B14" s="18" t="s">
        <v>49</v>
      </c>
      <c r="C14" s="19" t="s">
        <v>50</v>
      </c>
      <c r="D14" s="19" t="s">
        <v>221</v>
      </c>
      <c r="E14" s="19" t="s">
        <v>222</v>
      </c>
      <c r="F14" s="29" t="n">
        <v>18314</v>
      </c>
      <c r="G14" s="30" t="s">
        <v>223</v>
      </c>
      <c r="H14" s="31"/>
      <c r="I14" s="32"/>
      <c r="J14" s="24" t="n">
        <v>27219.33</v>
      </c>
      <c r="K14" s="24" t="n">
        <v>823.44</v>
      </c>
      <c r="L14" s="35"/>
      <c r="M14" s="36"/>
    </row>
    <row r="15" customFormat="false" ht="25.5" hidden="false" customHeight="true" outlineLevel="0" collapsed="false">
      <c r="B15" s="18" t="s">
        <v>49</v>
      </c>
      <c r="C15" s="19" t="s">
        <v>50</v>
      </c>
      <c r="D15" s="19" t="s">
        <v>224</v>
      </c>
      <c r="E15" s="19" t="s">
        <v>225</v>
      </c>
      <c r="F15" s="29" t="n">
        <v>19787</v>
      </c>
      <c r="G15" s="30" t="s">
        <v>220</v>
      </c>
      <c r="H15" s="31"/>
      <c r="I15" s="32"/>
      <c r="J15" s="24" t="n">
        <v>84.45</v>
      </c>
      <c r="K15" s="24" t="n">
        <v>54.85</v>
      </c>
      <c r="L15" s="35"/>
      <c r="M15" s="36"/>
    </row>
    <row r="16" customFormat="false" ht="27" hidden="false" customHeight="true" outlineLevel="0" collapsed="false">
      <c r="B16" s="18" t="s">
        <v>49</v>
      </c>
      <c r="C16" s="19" t="s">
        <v>50</v>
      </c>
      <c r="D16" s="19" t="s">
        <v>226</v>
      </c>
      <c r="E16" s="19" t="s">
        <v>227</v>
      </c>
      <c r="F16" s="29" t="n">
        <v>32748</v>
      </c>
      <c r="G16" s="30" t="s">
        <v>220</v>
      </c>
      <c r="H16" s="31"/>
      <c r="I16" s="32"/>
      <c r="J16" s="24" t="n">
        <v>-14.37</v>
      </c>
      <c r="K16" s="24"/>
      <c r="L16" s="35"/>
      <c r="M16" s="36"/>
    </row>
    <row r="17" customFormat="false" ht="24.75" hidden="false" customHeight="false" outlineLevel="0" collapsed="false">
      <c r="B17" s="93" t="s">
        <v>228</v>
      </c>
      <c r="C17" s="94"/>
      <c r="D17" s="94"/>
      <c r="E17" s="94"/>
      <c r="F17" s="53" t="n">
        <v>0.2774</v>
      </c>
      <c r="G17" s="54" t="s">
        <v>59</v>
      </c>
      <c r="H17" s="55" t="n">
        <v>8158.66</v>
      </c>
      <c r="I17" s="56" t="s">
        <v>229</v>
      </c>
      <c r="J17" s="58" t="n">
        <v>32587.84</v>
      </c>
      <c r="K17" s="58" t="n">
        <v>0</v>
      </c>
      <c r="L17" s="58"/>
      <c r="M17" s="59"/>
    </row>
    <row r="18" customFormat="false" ht="12.75" hidden="false" customHeight="false" outlineLevel="0" collapsed="false">
      <c r="A18" s="37" t="s">
        <v>121</v>
      </c>
      <c r="B18" s="9" t="s">
        <v>230</v>
      </c>
      <c r="C18" s="10"/>
      <c r="D18" s="10"/>
      <c r="E18" s="10"/>
      <c r="F18" s="11" t="n">
        <v>80105</v>
      </c>
      <c r="G18" s="12" t="s">
        <v>59</v>
      </c>
      <c r="H18" s="13" t="n">
        <v>1595.13</v>
      </c>
      <c r="I18" s="14" t="n">
        <v>37063</v>
      </c>
      <c r="J18" s="15" t="n">
        <v>3451.43</v>
      </c>
      <c r="K18" s="16" t="n">
        <v>0</v>
      </c>
      <c r="L18" s="16"/>
      <c r="M18" s="17"/>
    </row>
    <row r="19" customFormat="false" ht="36" hidden="false" customHeight="true" outlineLevel="0" collapsed="false">
      <c r="B19" s="95" t="s">
        <v>134</v>
      </c>
      <c r="C19" s="10" t="s">
        <v>135</v>
      </c>
      <c r="D19" s="10" t="s">
        <v>231</v>
      </c>
      <c r="E19" s="19" t="s">
        <v>137</v>
      </c>
      <c r="F19" s="12" t="n">
        <v>105926</v>
      </c>
      <c r="G19" s="12" t="s">
        <v>59</v>
      </c>
      <c r="H19" s="13" t="n">
        <v>460.47</v>
      </c>
      <c r="I19" s="14" t="n">
        <v>37215</v>
      </c>
      <c r="J19" s="13" t="n">
        <v>7930.13</v>
      </c>
      <c r="K19" s="15" t="n">
        <v>0.41</v>
      </c>
      <c r="L19" s="16" t="s">
        <v>18</v>
      </c>
      <c r="M19" s="17" t="s">
        <v>89</v>
      </c>
    </row>
    <row r="20" customFormat="false" ht="24" hidden="false" customHeight="false" outlineLevel="0" collapsed="false">
      <c r="B20" s="91" t="s">
        <v>232</v>
      </c>
      <c r="C20" s="96"/>
      <c r="D20" s="96"/>
      <c r="E20" s="96"/>
      <c r="F20" s="20" t="n">
        <v>1000423</v>
      </c>
      <c r="G20" s="21" t="s">
        <v>59</v>
      </c>
      <c r="H20" s="22" t="n">
        <v>11755.62</v>
      </c>
      <c r="I20" s="21" t="n">
        <v>37182</v>
      </c>
      <c r="J20" s="90" t="n">
        <v>3727.27</v>
      </c>
      <c r="K20" s="24"/>
      <c r="L20" s="25"/>
      <c r="M20" s="17"/>
    </row>
    <row r="21" customFormat="false" ht="13.5" hidden="false" customHeight="false" outlineLevel="0" collapsed="false">
      <c r="B21" s="97" t="s">
        <v>233</v>
      </c>
      <c r="C21" s="98"/>
      <c r="D21" s="98"/>
      <c r="E21" s="98"/>
      <c r="F21" s="20" t="n">
        <v>13667</v>
      </c>
      <c r="G21" s="21" t="s">
        <v>59</v>
      </c>
      <c r="H21" s="22" t="n">
        <v>6994.17</v>
      </c>
      <c r="I21" s="21" t="n">
        <v>37221</v>
      </c>
      <c r="J21" s="24" t="n">
        <v>4922.14</v>
      </c>
      <c r="K21" s="25" t="n">
        <v>0</v>
      </c>
      <c r="L21" s="25"/>
      <c r="M21" s="1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5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2002-01-07T13:14:40Z</dcterms:created>
  <dc:creator>Kelli Little</dc:creator>
  <dc:description/>
  <dc:language>en-US</dc:language>
  <cp:lastModifiedBy>mgarza1</cp:lastModifiedBy>
  <cp:lastPrinted>2002-01-16T18:08:39Z</cp:lastPrinted>
  <dcterms:modified xsi:type="dcterms:W3CDTF">2002-03-04T20:29:38Z</dcterms:modified>
  <cp:revision>0</cp:revision>
  <dc:subject/>
  <dc:title/>
</cp:coreProperties>
</file>